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Users\Mis documentos\Anexos_Mar22\Excel\"/>
    </mc:Choice>
  </mc:AlternateContent>
  <bookViews>
    <workbookView xWindow="-120" yWindow="-120" windowWidth="25440" windowHeight="15390"/>
  </bookViews>
  <sheets>
    <sheet name="Av Fin-Fis" sheetId="1" r:id="rId1"/>
    <sheet name="Flujo Neto Inv Dir Oper" sheetId="2" r:id="rId2"/>
    <sheet name="Flujo Neto Inv Cond Oper" sheetId="3" r:id="rId3"/>
    <sheet name="Comp Inv Dir Oper" sheetId="4" r:id="rId4"/>
    <sheet name="Comp Costo Tot" sheetId="5" r:id="rId5"/>
    <sheet name="VPN Inv Fin Dir" sheetId="6" r:id="rId6"/>
    <sheet name="VPN Inv Fin Cond"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A">[1]FORMATO!#REF!</definedName>
    <definedName name="\B">#REF!</definedName>
    <definedName name="\C">#REF!</definedName>
    <definedName name="\G">#REF!</definedName>
    <definedName name="___TDC2001">'[2]Tipos de Cambio'!$C$4</definedName>
    <definedName name="___tdc20012">'[2]Tipos de Cambio'!$C$4</definedName>
    <definedName name="_Ene2001" localSheetId="2">#REF!</definedName>
    <definedName name="_Ene2001" localSheetId="6">#REF!</definedName>
    <definedName name="_Ene2001" localSheetId="5">#REF!</definedName>
    <definedName name="_Ene2001">#REF!</definedName>
    <definedName name="_Fill" hidden="1">#REF!</definedName>
    <definedName name="_xlnm._FilterDatabase" localSheetId="0" hidden="1">'Av Fin-Fis'!$C$17:$O$91</definedName>
    <definedName name="_xlnm._FilterDatabase" localSheetId="4" hidden="1">'Comp Costo Tot'!$A$15:$L$246</definedName>
    <definedName name="_xlnm._FilterDatabase">#REF!</definedName>
    <definedName name="_Key1" hidden="1">#REF!</definedName>
    <definedName name="_Key2" hidden="1">#REF!</definedName>
    <definedName name="_Order1" hidden="1">255</definedName>
    <definedName name="_Order2" hidden="1">0</definedName>
    <definedName name="_Parse_In" hidden="1">#REF!</definedName>
    <definedName name="_Sort" hidden="1">#REF!</definedName>
    <definedName name="_TC2001" localSheetId="2">#REF!</definedName>
    <definedName name="_TC2001" localSheetId="6">#REF!</definedName>
    <definedName name="_TC2001" localSheetId="5">#REF!</definedName>
    <definedName name="_TC2001">#REF!</definedName>
    <definedName name="_TDC2001" localSheetId="6">'[3]Tipos de Cambio'!$C$4</definedName>
    <definedName name="_TDC2001" localSheetId="5">'[3]Tipos de Cambio'!$C$4</definedName>
    <definedName name="_TDC2001">'[2]Tipos de Cambio'!$C$4</definedName>
    <definedName name="_tdc20012">'[2]Tipos de Cambio'!$C$4</definedName>
    <definedName name="a">#REF!</definedName>
    <definedName name="A_01_SEN">'[4]DGBSEN 03'!#REF!</definedName>
    <definedName name="A_02_CFE">'[4]DGBSEN 03'!#REF!</definedName>
    <definedName name="A_03_CLYF">'[4]DGBSEN 03'!#REF!</definedName>
    <definedName name="A_04_ADC">'[4]DGBSEN 03'!#REF!</definedName>
    <definedName name="A_05_VAPMAY">'[4]DGBSEN 03'!#REF!</definedName>
    <definedName name="A_06_VAPMEN">'[4]DGBSEN 03'!#REF!</definedName>
    <definedName name="A_07_TGASa">'[4]DGBSEN 03'!#REF!</definedName>
    <definedName name="A_08_TGASb">'[4]DGBSEN 03'!#REF!</definedName>
    <definedName name="A_09_CCOMB">'[4]DGBSEN 03'!#REF!</definedName>
    <definedName name="A_10_CINT">'[4]DGBSEN 03'!#REF!</definedName>
    <definedName name="A_11_PAISLADAS">'[4]DGBSEN 03'!#REF!</definedName>
    <definedName name="A_12_HIDROMAY">'[4]DGBSEN 03'!#REF!</definedName>
    <definedName name="A_13_HIDROMENa">'[4]DGBSEN 03'!#REF!</definedName>
    <definedName name="A_14_HIDROMENb">'[4]DGBSEN 03'!#REF!</definedName>
    <definedName name="A_15_HIDROMENc">'[4]DGBSEN 03'!#REF!</definedName>
    <definedName name="A_16_CARBONUCLEAR">'[4]DGBSEN 03'!#REF!</definedName>
    <definedName name="A_18_GEOEOLO">'[4]DGBSEN 03'!#REF!</definedName>
    <definedName name="Acum_2014_Condicionada">#REF!</definedName>
    <definedName name="Acum_2014_Directa">#REF!</definedName>
    <definedName name="Acum_2014_Total">#REF!</definedName>
    <definedName name="Acum_2016_Total">#REF!</definedName>
    <definedName name="Ahorros_OP">'[5]EVA 00'!$F$14</definedName>
    <definedName name="Anyo_de_referencia">[6]Oculta!$B$8</definedName>
    <definedName name="Anyo_fin_PEM">'[5]EVA 00'!$A$54</definedName>
    <definedName name="Anyo_inicio_PEM">'[5]EVA 00'!$A$22</definedName>
    <definedName name="AREA_DE_IMPRESI">#REF!</definedName>
    <definedName name="_xlnm.Print_Area" localSheetId="0">'Av Fin-Fis'!$C$4:$O$91</definedName>
    <definedName name="_xlnm.Print_Area" localSheetId="4">'Comp Costo Tot'!$A$4:$L$314</definedName>
    <definedName name="_xlnm.Print_Area" localSheetId="3">'Comp Inv Dir Oper'!$A$4:$M$276</definedName>
    <definedName name="_xlnm.Print_Area" localSheetId="1">'Flujo Neto Inv Dir Oper'!$A$4:$O$284</definedName>
    <definedName name="_xlnm.Print_Area" localSheetId="6">'VPN Inv Fin Cond'!$A$4:$L$67</definedName>
    <definedName name="_xlnm.Print_Area" localSheetId="5">'VPN Inv Fin Dir'!$A$4:$L$329</definedName>
    <definedName name="asadasd">#REF!</definedName>
    <definedName name="B_01_SEN">'[4]DGBSEN 03'!#REF!</definedName>
    <definedName name="B_02_CFE">'[4]DGBSEN 03'!#REF!</definedName>
    <definedName name="B_03_CLYF">'[4]DGBSEN 03'!#REF!</definedName>
    <definedName name="B_04_ADC">'[4]DGBSEN 03'!#REF!</definedName>
    <definedName name="B_05_VAPMAY">'[4]DGBSEN 03'!#REF!</definedName>
    <definedName name="B_06_VAPMEN">'[4]DGBSEN 03'!#REF!</definedName>
    <definedName name="B_07_TGASa">'[4]DGBSEN 03'!#REF!</definedName>
    <definedName name="B_08_TGASb">'[4]DGBSEN 03'!#REF!</definedName>
    <definedName name="B_09_CCOMB">'[4]DGBSEN 03'!#REF!</definedName>
    <definedName name="B_10_CINT">'[4]DGBSEN 03'!#REF!</definedName>
    <definedName name="B_11_PAISLADAS">'[4]DGBSEN 03'!#REF!</definedName>
    <definedName name="B_12_HIDROMAY">'[4]DGBSEN 03'!#REF!</definedName>
    <definedName name="B_13_HIDROMENa">'[4]DGBSEN 03'!#REF!</definedName>
    <definedName name="B_14_HIDROMENb">'[4]DGBSEN 03'!#REF!</definedName>
    <definedName name="B_15_HIDROMENc">'[4]DGBSEN 03'!#REF!</definedName>
    <definedName name="B_16_CARBONUCLEAR">'[4]DGBSEN 03'!#REF!</definedName>
    <definedName name="B_18_GEOEOLO">'[4]DGBSEN 03'!#REF!</definedName>
    <definedName name="Benef_Costo">'[5]EVA 00'!$I$11</definedName>
    <definedName name="CA_CARBON">'[4]DGBSEN 03'!#REF!</definedName>
    <definedName name="CA_EOLO">'[4]DGBSEN 03'!#REF!</definedName>
    <definedName name="CA_GEOTERM">'[4]DGBSEN 03'!#REF!</definedName>
    <definedName name="CA_HCARBUROS">'[4]DGBSEN 03'!#REF!</definedName>
    <definedName name="CA_HIDRO">'[4]DGBSEN 03'!#REF!</definedName>
    <definedName name="CA_NUCLEAR">'[4]DGBSEN 03'!#REF!</definedName>
    <definedName name="CA_RESUMENES">'[4]DGBSEN 03'!#REF!</definedName>
    <definedName name="CA_TIPO">'[4]DGBSEN 03'!#REF!</definedName>
    <definedName name="CA_TODO">'[4]DGBSEN 03'!#REF!</definedName>
    <definedName name="can" hidden="1">{"Bruto",#N/A,FALSE,"CONV3T.XLS";"Neto",#N/A,FALSE,"CONV3T.XLS";"UnoB",#N/A,FALSE,"CONV3T.XLS";"Bruto",#N/A,FALSE,"CONV4T.XLS";"Neto",#N/A,FALSE,"CONV4T.XLS";"UnoB",#N/A,FALSE,"CONV4T.XLS"}</definedName>
    <definedName name="Capacidad_obra">[5]PEM!$H$1</definedName>
    <definedName name="cccc">#REF!</definedName>
    <definedName name="CFLL_EVA">'[5]EVA 00'!$S$18</definedName>
    <definedName name="Clase_obra">[5]PEM!$L$1</definedName>
    <definedName name="CMAA_EVA">'[5]EVA 00'!$S$13</definedName>
    <definedName name="CMAB_EVA">'[5]EVA 00'!$S$14</definedName>
    <definedName name="CMGN_EVA">'[5]EVA 00'!$S$16</definedName>
    <definedName name="CMPE_EVA">'[5]EVA 00'!$S$15</definedName>
    <definedName name="CMPM_EVA">'[5]EVA 00'!$S$17</definedName>
    <definedName name="Col_duracion">[5]PEM!$F$1</definedName>
    <definedName name="compromisos">#REF!</definedName>
    <definedName name="CONTIN">#REF!</definedName>
    <definedName name="cor"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[5]PEM!$C$1</definedName>
    <definedName name="Costo_Total_Obra">[5]PEM!$D$1</definedName>
    <definedName name="cpnting">#REF!</definedName>
    <definedName name="CUADRO2">#REF!</definedName>
    <definedName name="cuah">#REF!</definedName>
    <definedName name="DAIN">#REF!</definedName>
    <definedName name="DAINA">#REF!</definedName>
    <definedName name="ddddd">#REF!</definedName>
    <definedName name="ddddde">#REF!</definedName>
    <definedName name="dec.fp.cp">'[7]Datos Base'!$E$34</definedName>
    <definedName name="dec.fp4">'[8]datos base'!$H$33</definedName>
    <definedName name="DGF">#REF!</definedName>
    <definedName name="DIFPROD">#REF!</definedName>
    <definedName name="DIFPRODAJE">#REF!</definedName>
    <definedName name="e3e">#REF!</definedName>
    <definedName name="edos">#REF!</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estados">#REF!</definedName>
    <definedName name="estadosok">#REF!</definedName>
    <definedName name="fecha.inicio">'[7]Datos Base'!$E$47</definedName>
    <definedName name="FEOF">[6]Oculta!$B$7</definedName>
    <definedName name="FORM">#REF!</definedName>
    <definedName name="FORMATO">#REF!</definedName>
    <definedName name="fp.1">'[9]datos base'!$E$22</definedName>
    <definedName name="fp.2">'[7]Datos Base'!$F$22</definedName>
    <definedName name="fp.4">'[7]Datos Base'!$H$22</definedName>
    <definedName name="fpr.2">'[10]datos base'!$F$23</definedName>
    <definedName name="fpr.4">'[7]Datos Base'!$H$23</definedName>
    <definedName name="GB_CARBON">'[4]DGBSEN 03'!#REF!</definedName>
    <definedName name="GB_EOLO">'[4]DGBSEN 03'!#REF!</definedName>
    <definedName name="GB_GEOTERM">'[4]DGBSEN 03'!#REF!</definedName>
    <definedName name="GB_HCARBUROS">'[4]DGBSEN 03'!#REF!</definedName>
    <definedName name="GB_HIDRO">'[4]DGBSEN 03'!#REF!</definedName>
    <definedName name="GB_NUCLEAR">'[4]DGBSEN 03'!#REF!</definedName>
    <definedName name="GB_RESUMENES">'[4]DGBSEN 03'!#REF!</definedName>
    <definedName name="GB_TIPO">'[4]DGBSEN 03'!#REF!</definedName>
    <definedName name="GB_TODO">'[4]DGBSEN 03'!#REF!</definedName>
    <definedName name="GN_CARBON">'[4]DGBSEN 03'!#REF!</definedName>
    <definedName name="GN_EOLO">'[4]DGBSEN 03'!#REF!</definedName>
    <definedName name="GN_GEOTERM">'[4]DGBSEN 03'!#REF!</definedName>
    <definedName name="GN_HCARBUROS">'[4]DGBSEN 03'!#REF!</definedName>
    <definedName name="GN_HIDRO">'[4]DGBSEN 03'!#REF!</definedName>
    <definedName name="GN_NUCLEAR">'[4]DGBSEN 03'!#REF!</definedName>
    <definedName name="GN_RESUMENES">'[4]DGBSEN 03'!#REF!</definedName>
    <definedName name="GN_TIPO">'[4]DGBSEN 03'!#REF!</definedName>
    <definedName name="GN_TODO">'[4]DGBSEN 03'!#REF!</definedName>
    <definedName name="graficos">'[4]DGBSEN 03'!#REF!</definedName>
    <definedName name="Hasta_2015_Condicionada">#REF!</definedName>
    <definedName name="Hasta_2015_Directa">#REF!</definedName>
    <definedName name="Hasta_2015_Total">#REF!</definedName>
    <definedName name="iiiiiiiiii">#REF!</definedName>
    <definedName name="Imprimir_área_IM">#REF!</definedName>
    <definedName name="Inv_anyo_ref">'[5]EVA 00'!$H$22</definedName>
    <definedName name="JSGT" xml:space="preserve"> salida6</definedName>
    <definedName name="kkkk" hidden="1">{#N/A,#N/A,FALSE,"TOT";#N/A,#N/A,FALSE,"PEP";#N/A,#N/A,FALSE,"REF";#N/A,#N/A,FALSE,"GAS";#N/A,#N/A,FALSE,"PET";#N/A,#N/A,FALSE,"COR"}</definedName>
    <definedName name="liga" hidden="1">#REF!</definedName>
    <definedName name="liga1" hidden="1">#REF!</definedName>
    <definedName name="Longitud_obra">[5]PEM!$K$1</definedName>
    <definedName name="moneda.de">'[7]Datos Base'!$E$10</definedName>
    <definedName name="mor" hidden="1">{"Bruto",#N/A,FALSE,"CONV3T.XLS";"Neto",#N/A,FALSE,"CONV3T.XLS";"UnoB",#N/A,FALSE,"CONV3T.XLS";"Bruto",#N/A,FALSE,"CONV4T.XLS";"Neto",#N/A,FALSE,"CONV4T.XLS";"UnoB",#N/A,FALSE,"CONV4T.XLS"}</definedName>
    <definedName name="N_01_SEN">'[4]DGBSEN 03'!#REF!</definedName>
    <definedName name="N_02_CFE">'[4]DGBSEN 03'!#REF!</definedName>
    <definedName name="N_03_CLYF">'[4]DGBSEN 03'!#REF!</definedName>
    <definedName name="N_04_ADC">'[4]DGBSEN 03'!#REF!</definedName>
    <definedName name="N_05_VAPMAY">'[4]DGBSEN 03'!#REF!</definedName>
    <definedName name="N_06_VAPMEN">'[4]DGBSEN 03'!#REF!</definedName>
    <definedName name="N_07_TGASa">'[4]DGBSEN 03'!#REF!</definedName>
    <definedName name="N_08_TGASb">'[4]DGBSEN 03'!#REF!</definedName>
    <definedName name="N_09_CCOMB">'[4]DGBSEN 03'!#REF!</definedName>
    <definedName name="N_10_CINT">'[4]DGBSEN 03'!#REF!</definedName>
    <definedName name="N_11_PAISLADAS">'[4]DGBSEN 03'!#REF!</definedName>
    <definedName name="N_12_HIDROMAY">'[4]DGBSEN 03'!#REF!</definedName>
    <definedName name="N_13_HIDROMENa">'[4]DGBSEN 03'!#REF!</definedName>
    <definedName name="N_14_HIDROMENb">'[4]DGBSEN 03'!#REF!</definedName>
    <definedName name="N_15_HIDROMENc">'[4]DGBSEN 03'!#REF!</definedName>
    <definedName name="N_16_CARBONUCLEAR">'[4]DGBSEN 03'!#REF!</definedName>
    <definedName name="N_18_GEOEOLO">'[4]DGBSEN 03'!#REF!</definedName>
    <definedName name="nada">[11]PEM!$C$1</definedName>
    <definedName name="nombre">'[12]datos base'!$I$2</definedName>
    <definedName name="Nombre_OP">[5]PEM!$A$1</definedName>
    <definedName name="Num_circuitos">[5]PEM!$J$1</definedName>
    <definedName name="paj" hidden="1">{"Bruto",#N/A,FALSE,"CONV3T.XLS";"Neto",#N/A,FALSE,"CONV3T.XLS";"UnoB",#N/A,FALSE,"CONV3T.XLS";"Bruto",#N/A,FALSE,"CONV4T.XLS";"Neto",#N/A,FALSE,"CONV4T.XLS";"UnoB",#N/A,FALSE,"CONV4T.XLS"}</definedName>
    <definedName name="pass">#REF!</definedName>
    <definedName name="PATTY" hidden="1">#REF!</definedName>
    <definedName name="pesos">#REF!</definedName>
    <definedName name="PESOS2013">#REF!</definedName>
    <definedName name="pesssos">#REF!</definedName>
    <definedName name="piso">#REF!</definedName>
    <definedName name="PRODUCTOS" hidden="1">#REF!</definedName>
    <definedName name="rango">'[13]REPOMO 2007 4502 NOROESTE PCGA'!$B$1:$O$56,'[13]REPOMO 2007 4502 NOROESTE PCGA'!#REF!</definedName>
    <definedName name="RCA_ADC">'[4]DGBSEN 03'!#REF!</definedName>
    <definedName name="RCA_CFE">'[4]DGBSEN 03'!#REF!</definedName>
    <definedName name="RCA_LFC">'[4]DGBSEN 03'!#REF!</definedName>
    <definedName name="RCA_SEN">'[4]DGBSEN 03'!#REF!</definedName>
    <definedName name="Realizada_2015_Total">#REF!</definedName>
    <definedName name="Realizada_Condicionada_2015">#REF!</definedName>
    <definedName name="Realizada_Directa_2015">#REF!</definedName>
    <definedName name="Realizada_Total_2015">#REF!</definedName>
    <definedName name="Region_PEM">[6]Oculta!$B$5</definedName>
    <definedName name="relac" hidden="1">{"Bruto",#N/A,FALSE,"CONV3T.XLS";"Neto",#N/A,FALSE,"CONV3T.XLS";"UnoB",#N/A,FALSE,"CONV3T.XLS";"Bruto",#N/A,FALSE,"CONV4T.XLS";"Neto",#N/A,FALSE,"CONV4T.XLS";"UnoB",#N/A,FALSE,"CONV4T.XLS"}</definedName>
    <definedName name="Relacion_transf">[5]PEM!$I$1</definedName>
    <definedName name="RGB_ADC">'[4]DGBSEN 03'!#REF!</definedName>
    <definedName name="RGB_CFE">'[4]DGBSEN 03'!#REF!</definedName>
    <definedName name="RGB_LFC">'[4]DGBSEN 03'!#REF!</definedName>
    <definedName name="RGB_SEN">'[4]DGBSEN 03'!#REF!</definedName>
    <definedName name="RGN_ADC">'[4]DGBSEN 03'!#REF!</definedName>
    <definedName name="RGN_CFE">'[4]DGBSEN 03'!#REF!</definedName>
    <definedName name="RGN_LFC">'[4]DGBSEN 03'!#REF!</definedName>
    <definedName name="RGN_SEN">'[4]DGBSEN 03'!#REF!</definedName>
    <definedName name="S">#REF!</definedName>
    <definedName name="salida" xml:space="preserve"> salida6</definedName>
    <definedName name="sdesdewaad">#REF!</definedName>
    <definedName name="ssss">#REF!</definedName>
    <definedName name="TABLA">#REF!</definedName>
    <definedName name="tasa.real">'[7]Datos Base'!$E$12</definedName>
    <definedName name="Tension_Obra">[5]PEM!$E$1</definedName>
    <definedName name="Tipo_const_obra">[5]PEM!$G$1</definedName>
    <definedName name="Tipo_obra">[5]PEM!$M$1</definedName>
    <definedName name="TIR">'[5]EVA 00'!$M$11</definedName>
    <definedName name="_xlnm.Print_Titles" localSheetId="0">'Av Fin-Fis'!$4:$12</definedName>
    <definedName name="_xlnm.Print_Titles" localSheetId="4">'Comp Costo Tot'!$4:$11</definedName>
    <definedName name="_xlnm.Print_Titles" localSheetId="3">'Comp Inv Dir Oper'!$4:$11</definedName>
    <definedName name="_xlnm.Print_Titles" localSheetId="1">'Flujo Neto Inv Dir Oper'!$4:$15</definedName>
    <definedName name="_xlnm.Print_Titles" localSheetId="6">'VPN Inv Fin Cond'!$4:$11</definedName>
    <definedName name="_xlnm.Print_Titles" localSheetId="5">'VPN Inv Fin Dir'!$4:$11</definedName>
    <definedName name="Total_PEM">[5]PEM!$D$11</definedName>
    <definedName name="Total_presup">[5]PEM!$C$11</definedName>
    <definedName name="tul" hidden="1">{"Bruto",#N/A,FALSE,"CONV3T.XLS";"Neto",#N/A,FALSE,"CONV3T.XLS";"UnoB",#N/A,FALSE,"CONV3T.XLS";"Bruto",#N/A,FALSE,"CONV4T.XLS";"Neto",#N/A,FALSE,"CONV4T.XLS";"UnoB",#N/A,FALSE,"CONV4T.XLS"}</definedName>
    <definedName name="VPN">'[5]EVA 00'!$K$11</definedName>
    <definedName name="VVVV">#REF!</definedName>
    <definedName name="vvvvvvvv">#REF!</definedName>
    <definedName name="wrn.econv2s." hidden="1">{"Bruto",#N/A,FALSE,"CONV3T.XLS";"Neto",#N/A,FALSE,"CONV3T.XLS";"UnoB",#N/A,FALSE,"CONV3T.XLS";"Bruto",#N/A,FALSE,"CONV4T.XLS";"Neto",#N/A,FALSE,"CONV4T.XLS";"UnoB",#N/A,FALSE,"CONV4T.XLS"}</definedName>
    <definedName name="wrn.gst1tajuorg." hidden="1">{#N/A,#N/A,FALSE,"TOT";#N/A,#N/A,FALSE,"PEP";#N/A,#N/A,FALSE,"REF";#N/A,#N/A,FALSE,"GAS";#N/A,#N/A,FALSE,"PET";#N/A,#N/A,FALSE,"COR"}</definedName>
    <definedName name="www">#REF!</definedName>
    <definedName name="wwwww">#REF!</definedName>
    <definedName name="Yuri">#REF!</definedName>
    <definedName name="zzzzz">#REF!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7" l="1"/>
  <c r="E14" i="7"/>
  <c r="G14" i="7"/>
  <c r="D16" i="7"/>
  <c r="E16" i="7"/>
  <c r="G16" i="7"/>
  <c r="D29" i="7"/>
  <c r="E29" i="7"/>
  <c r="G29" i="7"/>
  <c r="D35" i="7"/>
  <c r="E35" i="7"/>
  <c r="G35" i="7"/>
  <c r="D38" i="7"/>
  <c r="E38" i="7"/>
  <c r="G38" i="7"/>
  <c r="D41" i="7"/>
  <c r="E41" i="7"/>
  <c r="G41" i="7"/>
  <c r="D43" i="7"/>
  <c r="E43" i="7"/>
  <c r="G43" i="7"/>
  <c r="D46" i="7"/>
  <c r="E46" i="7"/>
  <c r="G46" i="7"/>
  <c r="D48" i="7"/>
  <c r="E48" i="7"/>
  <c r="G48" i="7"/>
  <c r="D50" i="7"/>
  <c r="E50" i="7"/>
  <c r="G50" i="7"/>
  <c r="D53" i="7"/>
  <c r="E53" i="7"/>
  <c r="G53" i="7"/>
  <c r="D56" i="7"/>
  <c r="E56" i="7"/>
  <c r="G56" i="7"/>
  <c r="D59" i="7"/>
  <c r="E59" i="7"/>
  <c r="G59" i="7"/>
  <c r="D14" i="6"/>
  <c r="E14" i="6"/>
  <c r="G14" i="6"/>
  <c r="D30" i="6"/>
  <c r="E30" i="6"/>
  <c r="G30" i="6"/>
  <c r="D39" i="6"/>
  <c r="E39" i="6"/>
  <c r="G39" i="6"/>
  <c r="D53" i="6"/>
  <c r="E53" i="6"/>
  <c r="G53" i="6"/>
  <c r="D64" i="6"/>
  <c r="E64" i="6"/>
  <c r="G64" i="6"/>
  <c r="D77" i="6"/>
  <c r="E77" i="6"/>
  <c r="G77" i="6"/>
  <c r="D116" i="6"/>
  <c r="E116" i="6"/>
  <c r="G116" i="6"/>
  <c r="D134" i="6"/>
  <c r="E134" i="6"/>
  <c r="G134" i="6"/>
  <c r="D144" i="6"/>
  <c r="E144" i="6"/>
  <c r="G144" i="6"/>
  <c r="D166" i="6"/>
  <c r="E166" i="6"/>
  <c r="G166" i="6"/>
  <c r="D191" i="6"/>
  <c r="E191" i="6"/>
  <c r="G191" i="6"/>
  <c r="D213" i="6"/>
  <c r="E213" i="6"/>
  <c r="G213" i="6"/>
  <c r="D224" i="6"/>
  <c r="E224" i="6"/>
  <c r="G224" i="6"/>
  <c r="D234" i="6"/>
  <c r="E234" i="6"/>
  <c r="G234" i="6"/>
  <c r="D238" i="6"/>
  <c r="E238" i="6"/>
  <c r="G238" i="6"/>
  <c r="D248" i="6"/>
  <c r="E248" i="6"/>
  <c r="G248" i="6"/>
  <c r="D263" i="6"/>
  <c r="E263" i="6"/>
  <c r="G263" i="6"/>
  <c r="D277" i="6"/>
  <c r="E277" i="6"/>
  <c r="G277" i="6"/>
  <c r="D287" i="6"/>
  <c r="E287" i="6"/>
  <c r="G287" i="6"/>
  <c r="D300" i="6"/>
  <c r="E300" i="6"/>
  <c r="G300" i="6"/>
  <c r="D310" i="6"/>
  <c r="E310" i="6"/>
  <c r="G310" i="6"/>
  <c r="D312" i="6"/>
  <c r="E312" i="6"/>
  <c r="G312" i="6"/>
  <c r="D317" i="6"/>
  <c r="E317" i="6"/>
  <c r="G317" i="6"/>
  <c r="D13" i="6" l="1"/>
  <c r="E13" i="6"/>
  <c r="G13" i="7"/>
  <c r="E13" i="7"/>
  <c r="D13" i="7"/>
  <c r="G13" i="6"/>
  <c r="H311" i="5" l="1"/>
  <c r="I311" i="5" s="1"/>
  <c r="F311" i="5"/>
  <c r="H310" i="5"/>
  <c r="I310" i="5" s="1"/>
  <c r="F310" i="5"/>
  <c r="H309" i="5"/>
  <c r="I309" i="5" s="1"/>
  <c r="F309" i="5"/>
  <c r="H308" i="5"/>
  <c r="I308" i="5" s="1"/>
  <c r="F308" i="5"/>
  <c r="H307" i="5"/>
  <c r="I307" i="5" s="1"/>
  <c r="F307" i="5"/>
  <c r="H306" i="5"/>
  <c r="I306" i="5" s="1"/>
  <c r="F306" i="5"/>
  <c r="H305" i="5"/>
  <c r="I305" i="5" s="1"/>
  <c r="F305" i="5"/>
  <c r="H304" i="5"/>
  <c r="I304" i="5" s="1"/>
  <c r="F304" i="5"/>
  <c r="H303" i="5"/>
  <c r="I303" i="5" s="1"/>
  <c r="F303" i="5"/>
  <c r="H302" i="5"/>
  <c r="I302" i="5" s="1"/>
  <c r="F302" i="5"/>
  <c r="H301" i="5"/>
  <c r="I301" i="5" s="1"/>
  <c r="F301" i="5"/>
  <c r="H300" i="5"/>
  <c r="I300" i="5" s="1"/>
  <c r="F300" i="5"/>
  <c r="H299" i="5"/>
  <c r="I299" i="5" s="1"/>
  <c r="F299" i="5"/>
  <c r="H298" i="5"/>
  <c r="I298" i="5" s="1"/>
  <c r="F298" i="5"/>
  <c r="H297" i="5"/>
  <c r="I297" i="5" s="1"/>
  <c r="F297" i="5"/>
  <c r="H296" i="5"/>
  <c r="I296" i="5" s="1"/>
  <c r="F296" i="5"/>
  <c r="H295" i="5"/>
  <c r="I295" i="5" s="1"/>
  <c r="F295" i="5"/>
  <c r="H294" i="5"/>
  <c r="I294" i="5" s="1"/>
  <c r="F294" i="5"/>
  <c r="H293" i="5"/>
  <c r="I293" i="5" s="1"/>
  <c r="F293" i="5"/>
  <c r="H292" i="5"/>
  <c r="I292" i="5" s="1"/>
  <c r="F292" i="5"/>
  <c r="H291" i="5"/>
  <c r="I291" i="5" s="1"/>
  <c r="F291" i="5"/>
  <c r="H290" i="5"/>
  <c r="I290" i="5" s="1"/>
  <c r="F290" i="5"/>
  <c r="H289" i="5"/>
  <c r="I289" i="5" s="1"/>
  <c r="F289" i="5"/>
  <c r="H288" i="5"/>
  <c r="I288" i="5" s="1"/>
  <c r="F288" i="5"/>
  <c r="H287" i="5"/>
  <c r="I287" i="5" s="1"/>
  <c r="F287" i="5"/>
  <c r="H286" i="5"/>
  <c r="I286" i="5" s="1"/>
  <c r="F286" i="5"/>
  <c r="H285" i="5"/>
  <c r="I285" i="5" s="1"/>
  <c r="F285" i="5"/>
  <c r="H284" i="5"/>
  <c r="I284" i="5" s="1"/>
  <c r="F284" i="5"/>
  <c r="H283" i="5"/>
  <c r="I283" i="5" s="1"/>
  <c r="F283" i="5"/>
  <c r="H282" i="5"/>
  <c r="I282" i="5" s="1"/>
  <c r="F282" i="5"/>
  <c r="H281" i="5"/>
  <c r="I281" i="5" s="1"/>
  <c r="F281" i="5"/>
  <c r="H280" i="5"/>
  <c r="I280" i="5" s="1"/>
  <c r="F280" i="5"/>
  <c r="H279" i="5"/>
  <c r="I279" i="5" s="1"/>
  <c r="F279" i="5"/>
  <c r="H278" i="5"/>
  <c r="I278" i="5" s="1"/>
  <c r="F278" i="5"/>
  <c r="L277" i="5"/>
  <c r="K277" i="5"/>
  <c r="G277" i="5"/>
  <c r="E277" i="5"/>
  <c r="F277" i="5" s="1"/>
  <c r="D277" i="5"/>
  <c r="H276" i="5"/>
  <c r="I276" i="5" s="1"/>
  <c r="F276" i="5"/>
  <c r="H275" i="5"/>
  <c r="I275" i="5" s="1"/>
  <c r="F275" i="5"/>
  <c r="H274" i="5"/>
  <c r="I274" i="5" s="1"/>
  <c r="F274" i="5"/>
  <c r="H273" i="5"/>
  <c r="I273" i="5" s="1"/>
  <c r="F273" i="5"/>
  <c r="H272" i="5"/>
  <c r="I272" i="5" s="1"/>
  <c r="F272" i="5"/>
  <c r="H271" i="5"/>
  <c r="I271" i="5" s="1"/>
  <c r="F271" i="5"/>
  <c r="H270" i="5"/>
  <c r="I270" i="5" s="1"/>
  <c r="F270" i="5"/>
  <c r="H269" i="5"/>
  <c r="I269" i="5" s="1"/>
  <c r="F269" i="5"/>
  <c r="H268" i="5"/>
  <c r="I268" i="5" s="1"/>
  <c r="F268" i="5"/>
  <c r="H267" i="5"/>
  <c r="I267" i="5" s="1"/>
  <c r="F267" i="5"/>
  <c r="H266" i="5"/>
  <c r="I266" i="5" s="1"/>
  <c r="F266" i="5"/>
  <c r="H265" i="5"/>
  <c r="I265" i="5" s="1"/>
  <c r="F265" i="5"/>
  <c r="H264" i="5"/>
  <c r="I264" i="5" s="1"/>
  <c r="F264" i="5"/>
  <c r="H263" i="5"/>
  <c r="I263" i="5" s="1"/>
  <c r="F263" i="5"/>
  <c r="H262" i="5"/>
  <c r="I262" i="5" s="1"/>
  <c r="F262" i="5"/>
  <c r="I261" i="5"/>
  <c r="H261" i="5"/>
  <c r="F261" i="5"/>
  <c r="H260" i="5"/>
  <c r="I260" i="5" s="1"/>
  <c r="F260" i="5"/>
  <c r="H259" i="5"/>
  <c r="I259" i="5" s="1"/>
  <c r="F259" i="5"/>
  <c r="H258" i="5"/>
  <c r="I258" i="5" s="1"/>
  <c r="F258" i="5"/>
  <c r="H257" i="5"/>
  <c r="I257" i="5" s="1"/>
  <c r="F257" i="5"/>
  <c r="H256" i="5"/>
  <c r="I256" i="5" s="1"/>
  <c r="F256" i="5"/>
  <c r="H255" i="5"/>
  <c r="I255" i="5" s="1"/>
  <c r="F255" i="5"/>
  <c r="H254" i="5"/>
  <c r="I254" i="5" s="1"/>
  <c r="F254" i="5"/>
  <c r="H253" i="5"/>
  <c r="I253" i="5" s="1"/>
  <c r="F253" i="5"/>
  <c r="H252" i="5"/>
  <c r="I252" i="5" s="1"/>
  <c r="F252" i="5"/>
  <c r="H251" i="5"/>
  <c r="I251" i="5" s="1"/>
  <c r="F251" i="5"/>
  <c r="H250" i="5"/>
  <c r="I250" i="5" s="1"/>
  <c r="F250" i="5"/>
  <c r="H249" i="5"/>
  <c r="I249" i="5" s="1"/>
  <c r="F249" i="5"/>
  <c r="H248" i="5"/>
  <c r="I248" i="5" s="1"/>
  <c r="F248" i="5"/>
  <c r="H247" i="5"/>
  <c r="I247" i="5" s="1"/>
  <c r="F247" i="5"/>
  <c r="H246" i="5"/>
  <c r="I246" i="5" s="1"/>
  <c r="F246" i="5"/>
  <c r="H245" i="5"/>
  <c r="I245" i="5" s="1"/>
  <c r="F245" i="5"/>
  <c r="H244" i="5"/>
  <c r="I244" i="5" s="1"/>
  <c r="F244" i="5"/>
  <c r="H243" i="5"/>
  <c r="I243" i="5" s="1"/>
  <c r="F243" i="5"/>
  <c r="H242" i="5"/>
  <c r="I242" i="5" s="1"/>
  <c r="F242" i="5"/>
  <c r="H241" i="5"/>
  <c r="I241" i="5" s="1"/>
  <c r="F241" i="5"/>
  <c r="H240" i="5"/>
  <c r="I240" i="5" s="1"/>
  <c r="F240" i="5"/>
  <c r="H239" i="5"/>
  <c r="I239" i="5" s="1"/>
  <c r="F239" i="5"/>
  <c r="H238" i="5"/>
  <c r="I238" i="5" s="1"/>
  <c r="F238" i="5"/>
  <c r="H237" i="5"/>
  <c r="I237" i="5" s="1"/>
  <c r="F237" i="5"/>
  <c r="H236" i="5"/>
  <c r="I236" i="5" s="1"/>
  <c r="F236" i="5"/>
  <c r="H235" i="5"/>
  <c r="I235" i="5" s="1"/>
  <c r="F235" i="5"/>
  <c r="H234" i="5"/>
  <c r="I234" i="5" s="1"/>
  <c r="F234" i="5"/>
  <c r="H233" i="5"/>
  <c r="I233" i="5" s="1"/>
  <c r="F233" i="5"/>
  <c r="H232" i="5"/>
  <c r="I232" i="5" s="1"/>
  <c r="F232" i="5"/>
  <c r="H231" i="5"/>
  <c r="I231" i="5" s="1"/>
  <c r="F231" i="5"/>
  <c r="H230" i="5"/>
  <c r="I230" i="5" s="1"/>
  <c r="F230" i="5"/>
  <c r="H229" i="5"/>
  <c r="I229" i="5" s="1"/>
  <c r="F229" i="5"/>
  <c r="H228" i="5"/>
  <c r="I228" i="5" s="1"/>
  <c r="F228" i="5"/>
  <c r="H227" i="5"/>
  <c r="I227" i="5" s="1"/>
  <c r="F227" i="5"/>
  <c r="H226" i="5"/>
  <c r="I226" i="5" s="1"/>
  <c r="F226" i="5"/>
  <c r="H225" i="5"/>
  <c r="I225" i="5" s="1"/>
  <c r="F225" i="5"/>
  <c r="H224" i="5"/>
  <c r="I224" i="5" s="1"/>
  <c r="F224" i="5"/>
  <c r="H223" i="5"/>
  <c r="I223" i="5" s="1"/>
  <c r="F223" i="5"/>
  <c r="H222" i="5"/>
  <c r="I222" i="5" s="1"/>
  <c r="F222" i="5"/>
  <c r="H221" i="5"/>
  <c r="I221" i="5" s="1"/>
  <c r="F221" i="5"/>
  <c r="H220" i="5"/>
  <c r="I220" i="5" s="1"/>
  <c r="F220" i="5"/>
  <c r="H219" i="5"/>
  <c r="I219" i="5" s="1"/>
  <c r="F219" i="5"/>
  <c r="H218" i="5"/>
  <c r="I218" i="5" s="1"/>
  <c r="F218" i="5"/>
  <c r="H217" i="5"/>
  <c r="I217" i="5" s="1"/>
  <c r="F217" i="5"/>
  <c r="H216" i="5"/>
  <c r="I216" i="5" s="1"/>
  <c r="F216" i="5"/>
  <c r="H215" i="5"/>
  <c r="I215" i="5" s="1"/>
  <c r="F215" i="5"/>
  <c r="H214" i="5"/>
  <c r="I214" i="5" s="1"/>
  <c r="F214" i="5"/>
  <c r="H213" i="5"/>
  <c r="I213" i="5" s="1"/>
  <c r="F213" i="5"/>
  <c r="H212" i="5"/>
  <c r="I212" i="5" s="1"/>
  <c r="F212" i="5"/>
  <c r="H211" i="5"/>
  <c r="I211" i="5" s="1"/>
  <c r="F211" i="5"/>
  <c r="H210" i="5"/>
  <c r="I210" i="5" s="1"/>
  <c r="F210" i="5"/>
  <c r="H209" i="5"/>
  <c r="I209" i="5" s="1"/>
  <c r="F209" i="5"/>
  <c r="H208" i="5"/>
  <c r="I208" i="5" s="1"/>
  <c r="F208" i="5"/>
  <c r="H207" i="5"/>
  <c r="I207" i="5" s="1"/>
  <c r="F207" i="5"/>
  <c r="H206" i="5"/>
  <c r="I206" i="5" s="1"/>
  <c r="F206" i="5"/>
  <c r="H205" i="5"/>
  <c r="I205" i="5" s="1"/>
  <c r="F205" i="5"/>
  <c r="H204" i="5"/>
  <c r="I204" i="5" s="1"/>
  <c r="F204" i="5"/>
  <c r="H203" i="5"/>
  <c r="I203" i="5" s="1"/>
  <c r="F203" i="5"/>
  <c r="H202" i="5"/>
  <c r="I202" i="5" s="1"/>
  <c r="F202" i="5"/>
  <c r="H201" i="5"/>
  <c r="I201" i="5" s="1"/>
  <c r="F201" i="5"/>
  <c r="H200" i="5"/>
  <c r="I200" i="5" s="1"/>
  <c r="F200" i="5"/>
  <c r="H199" i="5"/>
  <c r="I199" i="5" s="1"/>
  <c r="F199" i="5"/>
  <c r="H198" i="5"/>
  <c r="I198" i="5" s="1"/>
  <c r="F198" i="5"/>
  <c r="H197" i="5"/>
  <c r="I197" i="5" s="1"/>
  <c r="F197" i="5"/>
  <c r="H196" i="5"/>
  <c r="I196" i="5" s="1"/>
  <c r="F196" i="5"/>
  <c r="H195" i="5"/>
  <c r="I195" i="5" s="1"/>
  <c r="F195" i="5"/>
  <c r="H194" i="5"/>
  <c r="I194" i="5" s="1"/>
  <c r="F194" i="5"/>
  <c r="H193" i="5"/>
  <c r="I193" i="5" s="1"/>
  <c r="F193" i="5"/>
  <c r="H192" i="5"/>
  <c r="I192" i="5" s="1"/>
  <c r="F192" i="5"/>
  <c r="H191" i="5"/>
  <c r="I191" i="5" s="1"/>
  <c r="F191" i="5"/>
  <c r="H190" i="5"/>
  <c r="I190" i="5" s="1"/>
  <c r="F190" i="5"/>
  <c r="H189" i="5"/>
  <c r="I189" i="5" s="1"/>
  <c r="F189" i="5"/>
  <c r="H188" i="5"/>
  <c r="I188" i="5" s="1"/>
  <c r="F188" i="5"/>
  <c r="H187" i="5"/>
  <c r="I187" i="5" s="1"/>
  <c r="F187" i="5"/>
  <c r="H186" i="5"/>
  <c r="I186" i="5" s="1"/>
  <c r="F186" i="5"/>
  <c r="H185" i="5"/>
  <c r="I185" i="5" s="1"/>
  <c r="F185" i="5"/>
  <c r="H184" i="5"/>
  <c r="I184" i="5" s="1"/>
  <c r="F184" i="5"/>
  <c r="H183" i="5"/>
  <c r="I183" i="5" s="1"/>
  <c r="F183" i="5"/>
  <c r="H182" i="5"/>
  <c r="I182" i="5" s="1"/>
  <c r="F182" i="5"/>
  <c r="H181" i="5"/>
  <c r="I181" i="5" s="1"/>
  <c r="F181" i="5"/>
  <c r="H180" i="5"/>
  <c r="I180" i="5" s="1"/>
  <c r="F180" i="5"/>
  <c r="H179" i="5"/>
  <c r="I179" i="5" s="1"/>
  <c r="F179" i="5"/>
  <c r="H178" i="5"/>
  <c r="I178" i="5" s="1"/>
  <c r="F178" i="5"/>
  <c r="H177" i="5"/>
  <c r="I177" i="5" s="1"/>
  <c r="F177" i="5"/>
  <c r="H176" i="5"/>
  <c r="I176" i="5" s="1"/>
  <c r="F176" i="5"/>
  <c r="H175" i="5"/>
  <c r="I175" i="5" s="1"/>
  <c r="F175" i="5"/>
  <c r="H174" i="5"/>
  <c r="I174" i="5" s="1"/>
  <c r="F174" i="5"/>
  <c r="H173" i="5"/>
  <c r="I173" i="5" s="1"/>
  <c r="F173" i="5"/>
  <c r="H172" i="5"/>
  <c r="I172" i="5" s="1"/>
  <c r="F172" i="5"/>
  <c r="H171" i="5"/>
  <c r="I171" i="5" s="1"/>
  <c r="F171" i="5"/>
  <c r="H170" i="5"/>
  <c r="I170" i="5" s="1"/>
  <c r="F170" i="5"/>
  <c r="H169" i="5"/>
  <c r="I169" i="5" s="1"/>
  <c r="F169" i="5"/>
  <c r="H168" i="5"/>
  <c r="I168" i="5" s="1"/>
  <c r="F168" i="5"/>
  <c r="H167" i="5"/>
  <c r="I167" i="5" s="1"/>
  <c r="F167" i="5"/>
  <c r="H166" i="5"/>
  <c r="I166" i="5" s="1"/>
  <c r="F166" i="5"/>
  <c r="H165" i="5"/>
  <c r="I165" i="5" s="1"/>
  <c r="F165" i="5"/>
  <c r="H164" i="5"/>
  <c r="I164" i="5" s="1"/>
  <c r="F164" i="5"/>
  <c r="H163" i="5"/>
  <c r="I163" i="5" s="1"/>
  <c r="F163" i="5"/>
  <c r="H162" i="5"/>
  <c r="I162" i="5" s="1"/>
  <c r="F162" i="5"/>
  <c r="H161" i="5"/>
  <c r="I161" i="5" s="1"/>
  <c r="F161" i="5"/>
  <c r="H160" i="5"/>
  <c r="I160" i="5" s="1"/>
  <c r="F160" i="5"/>
  <c r="H159" i="5"/>
  <c r="I159" i="5" s="1"/>
  <c r="F159" i="5"/>
  <c r="H158" i="5"/>
  <c r="I158" i="5" s="1"/>
  <c r="F158" i="5"/>
  <c r="H157" i="5"/>
  <c r="I157" i="5" s="1"/>
  <c r="F157" i="5"/>
  <c r="H156" i="5"/>
  <c r="I156" i="5" s="1"/>
  <c r="F156" i="5"/>
  <c r="H155" i="5"/>
  <c r="I155" i="5" s="1"/>
  <c r="F155" i="5"/>
  <c r="H154" i="5"/>
  <c r="I154" i="5" s="1"/>
  <c r="F154" i="5"/>
  <c r="H153" i="5"/>
  <c r="I153" i="5" s="1"/>
  <c r="F153" i="5"/>
  <c r="H152" i="5"/>
  <c r="I152" i="5" s="1"/>
  <c r="F152" i="5"/>
  <c r="H151" i="5"/>
  <c r="I151" i="5" s="1"/>
  <c r="F151" i="5"/>
  <c r="H150" i="5"/>
  <c r="I150" i="5" s="1"/>
  <c r="F150" i="5"/>
  <c r="H149" i="5"/>
  <c r="I149" i="5" s="1"/>
  <c r="F149" i="5"/>
  <c r="H148" i="5"/>
  <c r="I148" i="5" s="1"/>
  <c r="F148" i="5"/>
  <c r="H147" i="5"/>
  <c r="I147" i="5" s="1"/>
  <c r="F147" i="5"/>
  <c r="H146" i="5"/>
  <c r="I146" i="5" s="1"/>
  <c r="F146" i="5"/>
  <c r="H145" i="5"/>
  <c r="I145" i="5" s="1"/>
  <c r="F145" i="5"/>
  <c r="H144" i="5"/>
  <c r="I144" i="5" s="1"/>
  <c r="F144" i="5"/>
  <c r="H143" i="5"/>
  <c r="I143" i="5" s="1"/>
  <c r="F143" i="5"/>
  <c r="H142" i="5"/>
  <c r="I142" i="5" s="1"/>
  <c r="F142" i="5"/>
  <c r="H141" i="5"/>
  <c r="I141" i="5" s="1"/>
  <c r="F141" i="5"/>
  <c r="H140" i="5"/>
  <c r="I140" i="5" s="1"/>
  <c r="F140" i="5"/>
  <c r="H139" i="5"/>
  <c r="I139" i="5" s="1"/>
  <c r="F139" i="5"/>
  <c r="H138" i="5"/>
  <c r="I138" i="5" s="1"/>
  <c r="F138" i="5"/>
  <c r="H137" i="5"/>
  <c r="I137" i="5" s="1"/>
  <c r="F137" i="5"/>
  <c r="H136" i="5"/>
  <c r="I136" i="5" s="1"/>
  <c r="F136" i="5"/>
  <c r="H135" i="5"/>
  <c r="I135" i="5" s="1"/>
  <c r="F135" i="5"/>
  <c r="H134" i="5"/>
  <c r="I134" i="5" s="1"/>
  <c r="F134" i="5"/>
  <c r="H133" i="5"/>
  <c r="I133" i="5" s="1"/>
  <c r="F133" i="5"/>
  <c r="H132" i="5"/>
  <c r="I132" i="5" s="1"/>
  <c r="F132" i="5"/>
  <c r="H131" i="5"/>
  <c r="I131" i="5" s="1"/>
  <c r="F131" i="5"/>
  <c r="H130" i="5"/>
  <c r="I130" i="5" s="1"/>
  <c r="F130" i="5"/>
  <c r="H129" i="5"/>
  <c r="I129" i="5" s="1"/>
  <c r="F129" i="5"/>
  <c r="H128" i="5"/>
  <c r="I128" i="5" s="1"/>
  <c r="F128" i="5"/>
  <c r="H127" i="5"/>
  <c r="I127" i="5" s="1"/>
  <c r="F127" i="5"/>
  <c r="H126" i="5"/>
  <c r="I126" i="5" s="1"/>
  <c r="F126" i="5"/>
  <c r="H125" i="5"/>
  <c r="I125" i="5" s="1"/>
  <c r="F125" i="5"/>
  <c r="H124" i="5"/>
  <c r="I124" i="5" s="1"/>
  <c r="F124" i="5"/>
  <c r="H123" i="5"/>
  <c r="I123" i="5" s="1"/>
  <c r="F123" i="5"/>
  <c r="H122" i="5"/>
  <c r="I122" i="5" s="1"/>
  <c r="F122" i="5"/>
  <c r="H121" i="5"/>
  <c r="I121" i="5" s="1"/>
  <c r="F121" i="5"/>
  <c r="H120" i="5"/>
  <c r="I120" i="5" s="1"/>
  <c r="F120" i="5"/>
  <c r="H119" i="5"/>
  <c r="I119" i="5" s="1"/>
  <c r="F119" i="5"/>
  <c r="H118" i="5"/>
  <c r="I118" i="5" s="1"/>
  <c r="F118" i="5"/>
  <c r="H117" i="5"/>
  <c r="I117" i="5" s="1"/>
  <c r="F117" i="5"/>
  <c r="H116" i="5"/>
  <c r="I116" i="5" s="1"/>
  <c r="F116" i="5"/>
  <c r="H115" i="5"/>
  <c r="I115" i="5" s="1"/>
  <c r="F115" i="5"/>
  <c r="H114" i="5"/>
  <c r="I114" i="5" s="1"/>
  <c r="F114" i="5"/>
  <c r="H113" i="5"/>
  <c r="I113" i="5" s="1"/>
  <c r="F113" i="5"/>
  <c r="H112" i="5"/>
  <c r="I112" i="5" s="1"/>
  <c r="F112" i="5"/>
  <c r="H111" i="5"/>
  <c r="I111" i="5" s="1"/>
  <c r="F111" i="5"/>
  <c r="H110" i="5"/>
  <c r="I110" i="5" s="1"/>
  <c r="F110" i="5"/>
  <c r="H109" i="5"/>
  <c r="I109" i="5" s="1"/>
  <c r="F109" i="5"/>
  <c r="H108" i="5"/>
  <c r="I108" i="5" s="1"/>
  <c r="F108" i="5"/>
  <c r="H107" i="5"/>
  <c r="I107" i="5" s="1"/>
  <c r="F107" i="5"/>
  <c r="H106" i="5"/>
  <c r="I106" i="5" s="1"/>
  <c r="F106" i="5"/>
  <c r="H105" i="5"/>
  <c r="I105" i="5" s="1"/>
  <c r="F105" i="5"/>
  <c r="H104" i="5"/>
  <c r="I104" i="5" s="1"/>
  <c r="F104" i="5"/>
  <c r="H103" i="5"/>
  <c r="I103" i="5" s="1"/>
  <c r="F103" i="5"/>
  <c r="H102" i="5"/>
  <c r="I102" i="5" s="1"/>
  <c r="F102" i="5"/>
  <c r="H101" i="5"/>
  <c r="I101" i="5" s="1"/>
  <c r="F101" i="5"/>
  <c r="H100" i="5"/>
  <c r="I100" i="5" s="1"/>
  <c r="F100" i="5"/>
  <c r="I99" i="5"/>
  <c r="H99" i="5"/>
  <c r="F99" i="5"/>
  <c r="H98" i="5"/>
  <c r="I98" i="5" s="1"/>
  <c r="F98" i="5"/>
  <c r="H97" i="5"/>
  <c r="I97" i="5" s="1"/>
  <c r="F97" i="5"/>
  <c r="H96" i="5"/>
  <c r="I96" i="5" s="1"/>
  <c r="F96" i="5"/>
  <c r="H95" i="5"/>
  <c r="I95" i="5" s="1"/>
  <c r="F95" i="5"/>
  <c r="H94" i="5"/>
  <c r="I94" i="5" s="1"/>
  <c r="F94" i="5"/>
  <c r="H93" i="5"/>
  <c r="I93" i="5" s="1"/>
  <c r="F93" i="5"/>
  <c r="H92" i="5"/>
  <c r="I92" i="5" s="1"/>
  <c r="F92" i="5"/>
  <c r="H91" i="5"/>
  <c r="I91" i="5" s="1"/>
  <c r="F91" i="5"/>
  <c r="H90" i="5"/>
  <c r="I90" i="5" s="1"/>
  <c r="F90" i="5"/>
  <c r="H89" i="5"/>
  <c r="I89" i="5" s="1"/>
  <c r="F89" i="5"/>
  <c r="H88" i="5"/>
  <c r="I88" i="5" s="1"/>
  <c r="F88" i="5"/>
  <c r="H87" i="5"/>
  <c r="I87" i="5" s="1"/>
  <c r="F87" i="5"/>
  <c r="H86" i="5"/>
  <c r="I86" i="5" s="1"/>
  <c r="F86" i="5"/>
  <c r="H85" i="5"/>
  <c r="I85" i="5" s="1"/>
  <c r="F85" i="5"/>
  <c r="H84" i="5"/>
  <c r="I84" i="5" s="1"/>
  <c r="F84" i="5"/>
  <c r="H83" i="5"/>
  <c r="I83" i="5" s="1"/>
  <c r="F83" i="5"/>
  <c r="H82" i="5"/>
  <c r="I82" i="5" s="1"/>
  <c r="F82" i="5"/>
  <c r="H81" i="5"/>
  <c r="I81" i="5" s="1"/>
  <c r="F81" i="5"/>
  <c r="H80" i="5"/>
  <c r="I80" i="5" s="1"/>
  <c r="F80" i="5"/>
  <c r="H79" i="5"/>
  <c r="I79" i="5" s="1"/>
  <c r="F79" i="5"/>
  <c r="H78" i="5"/>
  <c r="I78" i="5" s="1"/>
  <c r="F78" i="5"/>
  <c r="H77" i="5"/>
  <c r="I77" i="5" s="1"/>
  <c r="F77" i="5"/>
  <c r="H76" i="5"/>
  <c r="I76" i="5" s="1"/>
  <c r="F76" i="5"/>
  <c r="H75" i="5"/>
  <c r="I75" i="5" s="1"/>
  <c r="F75" i="5"/>
  <c r="H74" i="5"/>
  <c r="I74" i="5" s="1"/>
  <c r="F74" i="5"/>
  <c r="H73" i="5"/>
  <c r="I73" i="5" s="1"/>
  <c r="F73" i="5"/>
  <c r="H72" i="5"/>
  <c r="I72" i="5" s="1"/>
  <c r="F72" i="5"/>
  <c r="H71" i="5"/>
  <c r="I71" i="5" s="1"/>
  <c r="F71" i="5"/>
  <c r="H70" i="5"/>
  <c r="I70" i="5" s="1"/>
  <c r="F70" i="5"/>
  <c r="H69" i="5"/>
  <c r="I69" i="5" s="1"/>
  <c r="F69" i="5"/>
  <c r="H68" i="5"/>
  <c r="I68" i="5" s="1"/>
  <c r="F68" i="5"/>
  <c r="H67" i="5"/>
  <c r="I67" i="5" s="1"/>
  <c r="F67" i="5"/>
  <c r="H66" i="5"/>
  <c r="I66" i="5" s="1"/>
  <c r="F66" i="5"/>
  <c r="H65" i="5"/>
  <c r="I65" i="5" s="1"/>
  <c r="F65" i="5"/>
  <c r="H64" i="5"/>
  <c r="I64" i="5" s="1"/>
  <c r="F64" i="5"/>
  <c r="H63" i="5"/>
  <c r="I63" i="5" s="1"/>
  <c r="F63" i="5"/>
  <c r="H62" i="5"/>
  <c r="I62" i="5" s="1"/>
  <c r="F62" i="5"/>
  <c r="H61" i="5"/>
  <c r="I61" i="5" s="1"/>
  <c r="F61" i="5"/>
  <c r="H60" i="5"/>
  <c r="I60" i="5" s="1"/>
  <c r="F60" i="5"/>
  <c r="H59" i="5"/>
  <c r="I59" i="5" s="1"/>
  <c r="F59" i="5"/>
  <c r="H58" i="5"/>
  <c r="I58" i="5" s="1"/>
  <c r="F58" i="5"/>
  <c r="H57" i="5"/>
  <c r="I57" i="5" s="1"/>
  <c r="F57" i="5"/>
  <c r="H56" i="5"/>
  <c r="I56" i="5" s="1"/>
  <c r="F56" i="5"/>
  <c r="H55" i="5"/>
  <c r="I55" i="5" s="1"/>
  <c r="F55" i="5"/>
  <c r="H54" i="5"/>
  <c r="I54" i="5" s="1"/>
  <c r="F54" i="5"/>
  <c r="H53" i="5"/>
  <c r="I53" i="5" s="1"/>
  <c r="F53" i="5"/>
  <c r="H52" i="5"/>
  <c r="I52" i="5" s="1"/>
  <c r="F52" i="5"/>
  <c r="H51" i="5"/>
  <c r="I51" i="5" s="1"/>
  <c r="F51" i="5"/>
  <c r="H50" i="5"/>
  <c r="I50" i="5" s="1"/>
  <c r="F50" i="5"/>
  <c r="H49" i="5"/>
  <c r="I49" i="5" s="1"/>
  <c r="F49" i="5"/>
  <c r="H48" i="5"/>
  <c r="I48" i="5" s="1"/>
  <c r="F48" i="5"/>
  <c r="H47" i="5"/>
  <c r="I47" i="5" s="1"/>
  <c r="F47" i="5"/>
  <c r="H46" i="5"/>
  <c r="I46" i="5" s="1"/>
  <c r="F46" i="5"/>
  <c r="H45" i="5"/>
  <c r="I45" i="5" s="1"/>
  <c r="F45" i="5"/>
  <c r="H44" i="5"/>
  <c r="I44" i="5" s="1"/>
  <c r="F44" i="5"/>
  <c r="H43" i="5"/>
  <c r="I43" i="5" s="1"/>
  <c r="F43" i="5"/>
  <c r="H42" i="5"/>
  <c r="I42" i="5" s="1"/>
  <c r="F42" i="5"/>
  <c r="H41" i="5"/>
  <c r="I41" i="5" s="1"/>
  <c r="F41" i="5"/>
  <c r="H40" i="5"/>
  <c r="I40" i="5" s="1"/>
  <c r="F40" i="5"/>
  <c r="H39" i="5"/>
  <c r="I39" i="5" s="1"/>
  <c r="F39" i="5"/>
  <c r="H38" i="5"/>
  <c r="I38" i="5" s="1"/>
  <c r="F38" i="5"/>
  <c r="H37" i="5"/>
  <c r="I37" i="5" s="1"/>
  <c r="F37" i="5"/>
  <c r="H36" i="5"/>
  <c r="I36" i="5" s="1"/>
  <c r="F36" i="5"/>
  <c r="H35" i="5"/>
  <c r="I35" i="5" s="1"/>
  <c r="F35" i="5"/>
  <c r="H34" i="5"/>
  <c r="I34" i="5" s="1"/>
  <c r="F34" i="5"/>
  <c r="H33" i="5"/>
  <c r="I33" i="5" s="1"/>
  <c r="F33" i="5"/>
  <c r="H32" i="5"/>
  <c r="I32" i="5" s="1"/>
  <c r="F32" i="5"/>
  <c r="H31" i="5"/>
  <c r="I31" i="5" s="1"/>
  <c r="F31" i="5"/>
  <c r="H30" i="5"/>
  <c r="I30" i="5" s="1"/>
  <c r="F30" i="5"/>
  <c r="H29" i="5"/>
  <c r="I29" i="5" s="1"/>
  <c r="F29" i="5"/>
  <c r="H28" i="5"/>
  <c r="I28" i="5" s="1"/>
  <c r="F28" i="5"/>
  <c r="H27" i="5"/>
  <c r="I27" i="5" s="1"/>
  <c r="F27" i="5"/>
  <c r="H26" i="5"/>
  <c r="I26" i="5" s="1"/>
  <c r="F26" i="5"/>
  <c r="H25" i="5"/>
  <c r="I25" i="5" s="1"/>
  <c r="F25" i="5"/>
  <c r="H24" i="5"/>
  <c r="I24" i="5" s="1"/>
  <c r="F24" i="5"/>
  <c r="H23" i="5"/>
  <c r="I23" i="5" s="1"/>
  <c r="F23" i="5"/>
  <c r="H22" i="5"/>
  <c r="I22" i="5" s="1"/>
  <c r="F22" i="5"/>
  <c r="H21" i="5"/>
  <c r="I21" i="5" s="1"/>
  <c r="F21" i="5"/>
  <c r="H20" i="5"/>
  <c r="I20" i="5" s="1"/>
  <c r="F20" i="5"/>
  <c r="H19" i="5"/>
  <c r="I19" i="5" s="1"/>
  <c r="F19" i="5"/>
  <c r="H18" i="5"/>
  <c r="I18" i="5" s="1"/>
  <c r="F18" i="5"/>
  <c r="H17" i="5"/>
  <c r="I17" i="5" s="1"/>
  <c r="F17" i="5"/>
  <c r="H16" i="5"/>
  <c r="I16" i="5" s="1"/>
  <c r="F16" i="5"/>
  <c r="H15" i="5"/>
  <c r="I15" i="5" s="1"/>
  <c r="F15" i="5"/>
  <c r="L14" i="5"/>
  <c r="L13" i="5" s="1"/>
  <c r="K14" i="5"/>
  <c r="G14" i="5"/>
  <c r="G13" i="5" s="1"/>
  <c r="E14" i="5"/>
  <c r="D14" i="5"/>
  <c r="F14" i="5" s="1"/>
  <c r="I10" i="5"/>
  <c r="J272" i="4"/>
  <c r="F272" i="4"/>
  <c r="L272" i="4" s="1"/>
  <c r="J271" i="4"/>
  <c r="F271" i="4"/>
  <c r="J270" i="4"/>
  <c r="F270" i="4"/>
  <c r="J269" i="4"/>
  <c r="F269" i="4"/>
  <c r="L269" i="4" s="1"/>
  <c r="J268" i="4"/>
  <c r="F268" i="4"/>
  <c r="J267" i="4"/>
  <c r="F267" i="4"/>
  <c r="J266" i="4"/>
  <c r="F266" i="4"/>
  <c r="J265" i="4"/>
  <c r="F265" i="4"/>
  <c r="L265" i="4" s="1"/>
  <c r="J264" i="4"/>
  <c r="F264" i="4"/>
  <c r="J263" i="4"/>
  <c r="F263" i="4"/>
  <c r="J262" i="4"/>
  <c r="F262" i="4"/>
  <c r="J261" i="4"/>
  <c r="F261" i="4"/>
  <c r="J260" i="4"/>
  <c r="F260" i="4"/>
  <c r="L260" i="4" s="1"/>
  <c r="J259" i="4"/>
  <c r="F259" i="4"/>
  <c r="J258" i="4"/>
  <c r="F258" i="4"/>
  <c r="J257" i="4"/>
  <c r="F257" i="4"/>
  <c r="L257" i="4" s="1"/>
  <c r="J256" i="4"/>
  <c r="F256" i="4"/>
  <c r="J255" i="4"/>
  <c r="F255" i="4"/>
  <c r="J254" i="4"/>
  <c r="F254" i="4"/>
  <c r="J253" i="4"/>
  <c r="F253" i="4"/>
  <c r="L253" i="4" s="1"/>
  <c r="J252" i="4"/>
  <c r="F252" i="4"/>
  <c r="J251" i="4"/>
  <c r="F251" i="4"/>
  <c r="J250" i="4"/>
  <c r="F250" i="4"/>
  <c r="K249" i="4"/>
  <c r="I249" i="4"/>
  <c r="H249" i="4"/>
  <c r="E249" i="4"/>
  <c r="D249" i="4"/>
  <c r="C249" i="4"/>
  <c r="J248" i="4"/>
  <c r="F248" i="4"/>
  <c r="J247" i="4"/>
  <c r="F247" i="4"/>
  <c r="L247" i="4" s="1"/>
  <c r="J246" i="4"/>
  <c r="F246" i="4"/>
  <c r="L246" i="4" s="1"/>
  <c r="M246" i="4" s="1"/>
  <c r="J245" i="4"/>
  <c r="F245" i="4"/>
  <c r="J244" i="4"/>
  <c r="F244" i="4"/>
  <c r="J243" i="4"/>
  <c r="F243" i="4"/>
  <c r="J242" i="4"/>
  <c r="F242" i="4"/>
  <c r="J241" i="4"/>
  <c r="F241" i="4"/>
  <c r="J240" i="4"/>
  <c r="F240" i="4"/>
  <c r="J239" i="4"/>
  <c r="F239" i="4"/>
  <c r="J238" i="4"/>
  <c r="F238" i="4"/>
  <c r="J237" i="4"/>
  <c r="F237" i="4"/>
  <c r="J236" i="4"/>
  <c r="F236" i="4"/>
  <c r="J235" i="4"/>
  <c r="F235" i="4"/>
  <c r="J234" i="4"/>
  <c r="F234" i="4"/>
  <c r="L234" i="4" s="1"/>
  <c r="J233" i="4"/>
  <c r="F233" i="4"/>
  <c r="J232" i="4"/>
  <c r="F232" i="4"/>
  <c r="J231" i="4"/>
  <c r="F231" i="4"/>
  <c r="J230" i="4"/>
  <c r="F230" i="4"/>
  <c r="J229" i="4"/>
  <c r="F229" i="4"/>
  <c r="J228" i="4"/>
  <c r="F228" i="4"/>
  <c r="J227" i="4"/>
  <c r="F227" i="4"/>
  <c r="J226" i="4"/>
  <c r="F226" i="4"/>
  <c r="J225" i="4"/>
  <c r="F225" i="4"/>
  <c r="J224" i="4"/>
  <c r="F224" i="4"/>
  <c r="J223" i="4"/>
  <c r="F223" i="4"/>
  <c r="J222" i="4"/>
  <c r="F222" i="4"/>
  <c r="J221" i="4"/>
  <c r="F221" i="4"/>
  <c r="J220" i="4"/>
  <c r="F220" i="4"/>
  <c r="J219" i="4"/>
  <c r="F219" i="4"/>
  <c r="J218" i="4"/>
  <c r="F218" i="4"/>
  <c r="J217" i="4"/>
  <c r="F217" i="4"/>
  <c r="L217" i="4" s="1"/>
  <c r="M217" i="4" s="1"/>
  <c r="J216" i="4"/>
  <c r="F216" i="4"/>
  <c r="J215" i="4"/>
  <c r="F215" i="4"/>
  <c r="J214" i="4"/>
  <c r="F214" i="4"/>
  <c r="J213" i="4"/>
  <c r="F213" i="4"/>
  <c r="J212" i="4"/>
  <c r="F212" i="4"/>
  <c r="J211" i="4"/>
  <c r="F211" i="4"/>
  <c r="J210" i="4"/>
  <c r="F210" i="4"/>
  <c r="J209" i="4"/>
  <c r="F209" i="4"/>
  <c r="J208" i="4"/>
  <c r="F208" i="4"/>
  <c r="L208" i="4" s="1"/>
  <c r="M208" i="4" s="1"/>
  <c r="J207" i="4"/>
  <c r="F207" i="4"/>
  <c r="L207" i="4" s="1"/>
  <c r="J206" i="4"/>
  <c r="F206" i="4"/>
  <c r="J205" i="4"/>
  <c r="F205" i="4"/>
  <c r="J204" i="4"/>
  <c r="F204" i="4"/>
  <c r="L204" i="4" s="1"/>
  <c r="M204" i="4" s="1"/>
  <c r="J203" i="4"/>
  <c r="F203" i="4"/>
  <c r="J202" i="4"/>
  <c r="F202" i="4"/>
  <c r="J201" i="4"/>
  <c r="F201" i="4"/>
  <c r="J200" i="4"/>
  <c r="F200" i="4"/>
  <c r="J199" i="4"/>
  <c r="F199" i="4"/>
  <c r="J198" i="4"/>
  <c r="F198" i="4"/>
  <c r="J197" i="4"/>
  <c r="F197" i="4"/>
  <c r="J196" i="4"/>
  <c r="F196" i="4"/>
  <c r="J195" i="4"/>
  <c r="F195" i="4"/>
  <c r="L195" i="4" s="1"/>
  <c r="M195" i="4" s="1"/>
  <c r="J194" i="4"/>
  <c r="F194" i="4"/>
  <c r="J193" i="4"/>
  <c r="F193" i="4"/>
  <c r="J192" i="4"/>
  <c r="F192" i="4"/>
  <c r="J191" i="4"/>
  <c r="F191" i="4"/>
  <c r="L191" i="4" s="1"/>
  <c r="J190" i="4"/>
  <c r="F190" i="4"/>
  <c r="J189" i="4"/>
  <c r="F189" i="4"/>
  <c r="J188" i="4"/>
  <c r="F188" i="4"/>
  <c r="J187" i="4"/>
  <c r="F187" i="4"/>
  <c r="J186" i="4"/>
  <c r="F186" i="4"/>
  <c r="J185" i="4"/>
  <c r="F185" i="4"/>
  <c r="J184" i="4"/>
  <c r="F184" i="4"/>
  <c r="L184" i="4" s="1"/>
  <c r="M184" i="4" s="1"/>
  <c r="J183" i="4"/>
  <c r="F183" i="4"/>
  <c r="J182" i="4"/>
  <c r="F182" i="4"/>
  <c r="J181" i="4"/>
  <c r="F181" i="4"/>
  <c r="J180" i="4"/>
  <c r="F180" i="4"/>
  <c r="J179" i="4"/>
  <c r="F179" i="4"/>
  <c r="L179" i="4" s="1"/>
  <c r="J178" i="4"/>
  <c r="F178" i="4"/>
  <c r="J177" i="4"/>
  <c r="F177" i="4"/>
  <c r="J176" i="4"/>
  <c r="F176" i="4"/>
  <c r="J175" i="4"/>
  <c r="F175" i="4"/>
  <c r="J174" i="4"/>
  <c r="F174" i="4"/>
  <c r="J173" i="4"/>
  <c r="F173" i="4"/>
  <c r="J172" i="4"/>
  <c r="F172" i="4"/>
  <c r="L172" i="4" s="1"/>
  <c r="J171" i="4"/>
  <c r="F171" i="4"/>
  <c r="J170" i="4"/>
  <c r="F170" i="4"/>
  <c r="J169" i="4"/>
  <c r="F169" i="4"/>
  <c r="J168" i="4"/>
  <c r="F168" i="4"/>
  <c r="J167" i="4"/>
  <c r="F167" i="4"/>
  <c r="L167" i="4" s="1"/>
  <c r="J166" i="4"/>
  <c r="F166" i="4"/>
  <c r="J165" i="4"/>
  <c r="F165" i="4"/>
  <c r="J164" i="4"/>
  <c r="F164" i="4"/>
  <c r="J163" i="4"/>
  <c r="F163" i="4"/>
  <c r="J162" i="4"/>
  <c r="F162" i="4"/>
  <c r="J161" i="4"/>
  <c r="F161" i="4"/>
  <c r="J160" i="4"/>
  <c r="F160" i="4"/>
  <c r="L160" i="4" s="1"/>
  <c r="J159" i="4"/>
  <c r="F159" i="4"/>
  <c r="J158" i="4"/>
  <c r="F158" i="4"/>
  <c r="J157" i="4"/>
  <c r="F157" i="4"/>
  <c r="J156" i="4"/>
  <c r="F156" i="4"/>
  <c r="J155" i="4"/>
  <c r="F155" i="4"/>
  <c r="L155" i="4" s="1"/>
  <c r="J154" i="4"/>
  <c r="F154" i="4"/>
  <c r="J153" i="4"/>
  <c r="F153" i="4"/>
  <c r="J152" i="4"/>
  <c r="F152" i="4"/>
  <c r="J151" i="4"/>
  <c r="F151" i="4"/>
  <c r="J150" i="4"/>
  <c r="F150" i="4"/>
  <c r="J149" i="4"/>
  <c r="F149" i="4"/>
  <c r="J148" i="4"/>
  <c r="F148" i="4"/>
  <c r="L148" i="4" s="1"/>
  <c r="M148" i="4" s="1"/>
  <c r="J147" i="4"/>
  <c r="F147" i="4"/>
  <c r="J146" i="4"/>
  <c r="F146" i="4"/>
  <c r="J145" i="4"/>
  <c r="F145" i="4"/>
  <c r="J144" i="4"/>
  <c r="F144" i="4"/>
  <c r="J143" i="4"/>
  <c r="F143" i="4"/>
  <c r="L143" i="4" s="1"/>
  <c r="J142" i="4"/>
  <c r="F142" i="4"/>
  <c r="J141" i="4"/>
  <c r="F141" i="4"/>
  <c r="J140" i="4"/>
  <c r="F140" i="4"/>
  <c r="J139" i="4"/>
  <c r="F139" i="4"/>
  <c r="J138" i="4"/>
  <c r="F138" i="4"/>
  <c r="J137" i="4"/>
  <c r="F137" i="4"/>
  <c r="J136" i="4"/>
  <c r="F136" i="4"/>
  <c r="L136" i="4" s="1"/>
  <c r="J135" i="4"/>
  <c r="F135" i="4"/>
  <c r="J134" i="4"/>
  <c r="F134" i="4"/>
  <c r="J133" i="4"/>
  <c r="F133" i="4"/>
  <c r="J132" i="4"/>
  <c r="F132" i="4"/>
  <c r="J131" i="4"/>
  <c r="F131" i="4"/>
  <c r="L131" i="4" s="1"/>
  <c r="J130" i="4"/>
  <c r="F130" i="4"/>
  <c r="J129" i="4"/>
  <c r="F129" i="4"/>
  <c r="J128" i="4"/>
  <c r="F128" i="4"/>
  <c r="J127" i="4"/>
  <c r="F127" i="4"/>
  <c r="J126" i="4"/>
  <c r="F126" i="4"/>
  <c r="J125" i="4"/>
  <c r="F125" i="4"/>
  <c r="J124" i="4"/>
  <c r="F124" i="4"/>
  <c r="L124" i="4" s="1"/>
  <c r="J123" i="4"/>
  <c r="F123" i="4"/>
  <c r="J122" i="4"/>
  <c r="F122" i="4"/>
  <c r="J121" i="4"/>
  <c r="F121" i="4"/>
  <c r="J120" i="4"/>
  <c r="F120" i="4"/>
  <c r="J119" i="4"/>
  <c r="F119" i="4"/>
  <c r="L119" i="4" s="1"/>
  <c r="J118" i="4"/>
  <c r="F118" i="4"/>
  <c r="J117" i="4"/>
  <c r="F117" i="4"/>
  <c r="J116" i="4"/>
  <c r="F116" i="4"/>
  <c r="J115" i="4"/>
  <c r="F115" i="4"/>
  <c r="J114" i="4"/>
  <c r="F114" i="4"/>
  <c r="J113" i="4"/>
  <c r="F113" i="4"/>
  <c r="J112" i="4"/>
  <c r="F112" i="4"/>
  <c r="L112" i="4" s="1"/>
  <c r="M112" i="4" s="1"/>
  <c r="J111" i="4"/>
  <c r="F111" i="4"/>
  <c r="J110" i="4"/>
  <c r="F110" i="4"/>
  <c r="J109" i="4"/>
  <c r="F109" i="4"/>
  <c r="J108" i="4"/>
  <c r="F108" i="4"/>
  <c r="J107" i="4"/>
  <c r="F107" i="4"/>
  <c r="L107" i="4" s="1"/>
  <c r="J106" i="4"/>
  <c r="F106" i="4"/>
  <c r="J105" i="4"/>
  <c r="F105" i="4"/>
  <c r="J104" i="4"/>
  <c r="F104" i="4"/>
  <c r="J103" i="4"/>
  <c r="F103" i="4"/>
  <c r="J102" i="4"/>
  <c r="F102" i="4"/>
  <c r="J101" i="4"/>
  <c r="F101" i="4"/>
  <c r="J100" i="4"/>
  <c r="F100" i="4"/>
  <c r="L100" i="4" s="1"/>
  <c r="J99" i="4"/>
  <c r="F99" i="4"/>
  <c r="J98" i="4"/>
  <c r="F98" i="4"/>
  <c r="J97" i="4"/>
  <c r="F97" i="4"/>
  <c r="J96" i="4"/>
  <c r="F96" i="4"/>
  <c r="L96" i="4" s="1"/>
  <c r="J95" i="4"/>
  <c r="F95" i="4"/>
  <c r="J94" i="4"/>
  <c r="F94" i="4"/>
  <c r="J93" i="4"/>
  <c r="F93" i="4"/>
  <c r="J92" i="4"/>
  <c r="F92" i="4"/>
  <c r="J91" i="4"/>
  <c r="F91" i="4"/>
  <c r="J90" i="4"/>
  <c r="F90" i="4"/>
  <c r="J89" i="4"/>
  <c r="F89" i="4"/>
  <c r="J88" i="4"/>
  <c r="F88" i="4"/>
  <c r="J87" i="4"/>
  <c r="F87" i="4"/>
  <c r="J86" i="4"/>
  <c r="F86" i="4"/>
  <c r="J85" i="4"/>
  <c r="F85" i="4"/>
  <c r="J84" i="4"/>
  <c r="F84" i="4"/>
  <c r="L84" i="4" s="1"/>
  <c r="J83" i="4"/>
  <c r="F83" i="4"/>
  <c r="L83" i="4" s="1"/>
  <c r="J82" i="4"/>
  <c r="F82" i="4"/>
  <c r="J81" i="4"/>
  <c r="F81" i="4"/>
  <c r="J80" i="4"/>
  <c r="F80" i="4"/>
  <c r="J79" i="4"/>
  <c r="F79" i="4"/>
  <c r="J78" i="4"/>
  <c r="F78" i="4"/>
  <c r="J77" i="4"/>
  <c r="F77" i="4"/>
  <c r="J76" i="4"/>
  <c r="F76" i="4"/>
  <c r="J75" i="4"/>
  <c r="F75" i="4"/>
  <c r="J74" i="4"/>
  <c r="F74" i="4"/>
  <c r="J73" i="4"/>
  <c r="F73" i="4"/>
  <c r="J72" i="4"/>
  <c r="F72" i="4"/>
  <c r="J71" i="4"/>
  <c r="F71" i="4"/>
  <c r="J70" i="4"/>
  <c r="F70" i="4"/>
  <c r="J69" i="4"/>
  <c r="F69" i="4"/>
  <c r="J68" i="4"/>
  <c r="F68" i="4"/>
  <c r="J67" i="4"/>
  <c r="F67" i="4"/>
  <c r="J66" i="4"/>
  <c r="F66" i="4"/>
  <c r="J65" i="4"/>
  <c r="F65" i="4"/>
  <c r="J64" i="4"/>
  <c r="F64" i="4"/>
  <c r="L64" i="4" s="1"/>
  <c r="J63" i="4"/>
  <c r="F63" i="4"/>
  <c r="J62" i="4"/>
  <c r="F62" i="4"/>
  <c r="L61" i="4"/>
  <c r="M61" i="4" s="1"/>
  <c r="J61" i="4"/>
  <c r="F61" i="4"/>
  <c r="J60" i="4"/>
  <c r="F60" i="4"/>
  <c r="J59" i="4"/>
  <c r="F59" i="4"/>
  <c r="J58" i="4"/>
  <c r="F58" i="4"/>
  <c r="J57" i="4"/>
  <c r="F57" i="4"/>
  <c r="J56" i="4"/>
  <c r="F56" i="4"/>
  <c r="J55" i="4"/>
  <c r="F55" i="4"/>
  <c r="J54" i="4"/>
  <c r="F54" i="4"/>
  <c r="J53" i="4"/>
  <c r="F53" i="4"/>
  <c r="J52" i="4"/>
  <c r="F52" i="4"/>
  <c r="J51" i="4"/>
  <c r="F51" i="4"/>
  <c r="J50" i="4"/>
  <c r="F50" i="4"/>
  <c r="J49" i="4"/>
  <c r="F49" i="4"/>
  <c r="J48" i="4"/>
  <c r="F48" i="4"/>
  <c r="J47" i="4"/>
  <c r="F47" i="4"/>
  <c r="J46" i="4"/>
  <c r="F46" i="4"/>
  <c r="J45" i="4"/>
  <c r="F45" i="4"/>
  <c r="J44" i="4"/>
  <c r="F44" i="4"/>
  <c r="J43" i="4"/>
  <c r="F43" i="4"/>
  <c r="J42" i="4"/>
  <c r="F42" i="4"/>
  <c r="J41" i="4"/>
  <c r="F41" i="4"/>
  <c r="J40" i="4"/>
  <c r="F40" i="4"/>
  <c r="J39" i="4"/>
  <c r="F39" i="4"/>
  <c r="J38" i="4"/>
  <c r="F38" i="4"/>
  <c r="J37" i="4"/>
  <c r="F37" i="4"/>
  <c r="J36" i="4"/>
  <c r="F36" i="4"/>
  <c r="J35" i="4"/>
  <c r="F35" i="4"/>
  <c r="J34" i="4"/>
  <c r="F34" i="4"/>
  <c r="J33" i="4"/>
  <c r="F33" i="4"/>
  <c r="J32" i="4"/>
  <c r="F32" i="4"/>
  <c r="J31" i="4"/>
  <c r="F31" i="4"/>
  <c r="J30" i="4"/>
  <c r="F30" i="4"/>
  <c r="J29" i="4"/>
  <c r="F29" i="4"/>
  <c r="J28" i="4"/>
  <c r="F28" i="4"/>
  <c r="J27" i="4"/>
  <c r="F27" i="4"/>
  <c r="J26" i="4"/>
  <c r="F26" i="4"/>
  <c r="J25" i="4"/>
  <c r="F25" i="4"/>
  <c r="J24" i="4"/>
  <c r="F24" i="4"/>
  <c r="J23" i="4"/>
  <c r="F23" i="4"/>
  <c r="J22" i="4"/>
  <c r="F22" i="4"/>
  <c r="J21" i="4"/>
  <c r="F21" i="4"/>
  <c r="J20" i="4"/>
  <c r="F20" i="4"/>
  <c r="J19" i="4"/>
  <c r="F19" i="4"/>
  <c r="J18" i="4"/>
  <c r="F18" i="4"/>
  <c r="J17" i="4"/>
  <c r="F17" i="4"/>
  <c r="J16" i="4"/>
  <c r="F16" i="4"/>
  <c r="J15" i="4"/>
  <c r="F15" i="4"/>
  <c r="K14" i="4"/>
  <c r="I14" i="4"/>
  <c r="H14" i="4"/>
  <c r="E14" i="4"/>
  <c r="D14" i="4"/>
  <c r="C14" i="4"/>
  <c r="C13" i="4" s="1"/>
  <c r="E10" i="4"/>
  <c r="D10" i="4"/>
  <c r="L19" i="4" l="1"/>
  <c r="M19" i="4" s="1"/>
  <c r="L23" i="4"/>
  <c r="E13" i="4"/>
  <c r="L25" i="4"/>
  <c r="L18" i="4"/>
  <c r="L26" i="4"/>
  <c r="L42" i="4"/>
  <c r="L50" i="4"/>
  <c r="M50" i="4" s="1"/>
  <c r="L62" i="4"/>
  <c r="M62" i="4" s="1"/>
  <c r="L70" i="4"/>
  <c r="M70" i="4" s="1"/>
  <c r="L94" i="4"/>
  <c r="M94" i="4" s="1"/>
  <c r="L106" i="4"/>
  <c r="L118" i="4"/>
  <c r="L130" i="4"/>
  <c r="M130" i="4" s="1"/>
  <c r="L142" i="4"/>
  <c r="M142" i="4" s="1"/>
  <c r="L154" i="4"/>
  <c r="M154" i="4" s="1"/>
  <c r="L166" i="4"/>
  <c r="M166" i="4" s="1"/>
  <c r="L178" i="4"/>
  <c r="M178" i="4" s="1"/>
  <c r="L190" i="4"/>
  <c r="M190" i="4" s="1"/>
  <c r="L251" i="4"/>
  <c r="L259" i="4"/>
  <c r="L263" i="4"/>
  <c r="L271" i="4"/>
  <c r="M271" i="4" s="1"/>
  <c r="K13" i="5"/>
  <c r="L238" i="4"/>
  <c r="M238" i="4" s="1"/>
  <c r="L44" i="4"/>
  <c r="M44" i="4" s="1"/>
  <c r="L211" i="4"/>
  <c r="M211" i="4" s="1"/>
  <c r="L235" i="4"/>
  <c r="M235" i="4" s="1"/>
  <c r="D13" i="4"/>
  <c r="L65" i="4"/>
  <c r="L101" i="4"/>
  <c r="M101" i="4" s="1"/>
  <c r="L113" i="4"/>
  <c r="M113" i="4" s="1"/>
  <c r="L125" i="4"/>
  <c r="M125" i="4" s="1"/>
  <c r="L137" i="4"/>
  <c r="M137" i="4" s="1"/>
  <c r="L149" i="4"/>
  <c r="M149" i="4" s="1"/>
  <c r="L161" i="4"/>
  <c r="L173" i="4"/>
  <c r="L185" i="4"/>
  <c r="M185" i="4" s="1"/>
  <c r="L254" i="4"/>
  <c r="M254" i="4" s="1"/>
  <c r="L266" i="4"/>
  <c r="M266" i="4" s="1"/>
  <c r="E13" i="5"/>
  <c r="H14" i="5"/>
  <c r="I14" i="5" s="1"/>
  <c r="D13" i="5"/>
  <c r="L22" i="4"/>
  <c r="M22" i="4" s="1"/>
  <c r="L46" i="4"/>
  <c r="M46" i="4" s="1"/>
  <c r="L52" i="4"/>
  <c r="M52" i="4" s="1"/>
  <c r="L58" i="4"/>
  <c r="M58" i="4" s="1"/>
  <c r="L47" i="4"/>
  <c r="M47" i="4" s="1"/>
  <c r="H13" i="4"/>
  <c r="L43" i="4"/>
  <c r="M43" i="4" s="1"/>
  <c r="L49" i="4"/>
  <c r="M49" i="4" s="1"/>
  <c r="L55" i="4"/>
  <c r="L67" i="4"/>
  <c r="M67" i="4" s="1"/>
  <c r="L73" i="4"/>
  <c r="M73" i="4" s="1"/>
  <c r="L79" i="4"/>
  <c r="M79" i="4" s="1"/>
  <c r="L76" i="4"/>
  <c r="M76" i="4" s="1"/>
  <c r="L71" i="4"/>
  <c r="M71" i="4" s="1"/>
  <c r="L202" i="4"/>
  <c r="M202" i="4" s="1"/>
  <c r="L219" i="4"/>
  <c r="M219" i="4" s="1"/>
  <c r="L225" i="4"/>
  <c r="M225" i="4" s="1"/>
  <c r="L231" i="4"/>
  <c r="M231" i="4" s="1"/>
  <c r="L37" i="4"/>
  <c r="L203" i="4"/>
  <c r="M203" i="4" s="1"/>
  <c r="L214" i="4"/>
  <c r="M214" i="4" s="1"/>
  <c r="L232" i="4"/>
  <c r="M232" i="4" s="1"/>
  <c r="L241" i="4"/>
  <c r="M241" i="4" s="1"/>
  <c r="L32" i="4"/>
  <c r="M32" i="4" s="1"/>
  <c r="L209" i="4"/>
  <c r="M209" i="4" s="1"/>
  <c r="L233" i="4"/>
  <c r="M233" i="4" s="1"/>
  <c r="L239" i="4"/>
  <c r="M239" i="4" s="1"/>
  <c r="L16" i="4"/>
  <c r="M16" i="4" s="1"/>
  <c r="L199" i="4"/>
  <c r="M199" i="4" s="1"/>
  <c r="L28" i="4"/>
  <c r="M28" i="4" s="1"/>
  <c r="L34" i="4"/>
  <c r="M34" i="4" s="1"/>
  <c r="L80" i="4"/>
  <c r="M80" i="4" s="1"/>
  <c r="L98" i="4"/>
  <c r="M98" i="4" s="1"/>
  <c r="L104" i="4"/>
  <c r="L110" i="4"/>
  <c r="M110" i="4" s="1"/>
  <c r="L116" i="4"/>
  <c r="M116" i="4" s="1"/>
  <c r="L122" i="4"/>
  <c r="M122" i="4" s="1"/>
  <c r="L128" i="4"/>
  <c r="M128" i="4" s="1"/>
  <c r="L134" i="4"/>
  <c r="M134" i="4" s="1"/>
  <c r="L140" i="4"/>
  <c r="M140" i="4" s="1"/>
  <c r="L146" i="4"/>
  <c r="M146" i="4" s="1"/>
  <c r="L152" i="4"/>
  <c r="L158" i="4"/>
  <c r="L164" i="4"/>
  <c r="M164" i="4" s="1"/>
  <c r="L170" i="4"/>
  <c r="M170" i="4" s="1"/>
  <c r="L176" i="4"/>
  <c r="M176" i="4" s="1"/>
  <c r="L182" i="4"/>
  <c r="M182" i="4" s="1"/>
  <c r="L188" i="4"/>
  <c r="L194" i="4"/>
  <c r="M194" i="4" s="1"/>
  <c r="L205" i="4"/>
  <c r="M205" i="4" s="1"/>
  <c r="M55" i="4"/>
  <c r="L200" i="4"/>
  <c r="M200" i="4" s="1"/>
  <c r="L215" i="4"/>
  <c r="M215" i="4" s="1"/>
  <c r="L220" i="4"/>
  <c r="M220" i="4" s="1"/>
  <c r="L226" i="4"/>
  <c r="M226" i="4" s="1"/>
  <c r="L237" i="4"/>
  <c r="M237" i="4" s="1"/>
  <c r="M247" i="4"/>
  <c r="L56" i="4"/>
  <c r="M56" i="4" s="1"/>
  <c r="L201" i="4"/>
  <c r="M201" i="4" s="1"/>
  <c r="L210" i="4"/>
  <c r="M210" i="4" s="1"/>
  <c r="L243" i="4"/>
  <c r="M243" i="4" s="1"/>
  <c r="L82" i="4"/>
  <c r="M82" i="4" s="1"/>
  <c r="L88" i="4"/>
  <c r="M88" i="4" s="1"/>
  <c r="L196" i="4"/>
  <c r="M196" i="4" s="1"/>
  <c r="L216" i="4"/>
  <c r="M216" i="4" s="1"/>
  <c r="L222" i="4"/>
  <c r="M222" i="4" s="1"/>
  <c r="L228" i="4"/>
  <c r="M228" i="4" s="1"/>
  <c r="L244" i="4"/>
  <c r="M244" i="4" s="1"/>
  <c r="L24" i="4"/>
  <c r="M24" i="4" s="1"/>
  <c r="M207" i="4"/>
  <c r="L223" i="4"/>
  <c r="M223" i="4" s="1"/>
  <c r="L229" i="4"/>
  <c r="M229" i="4" s="1"/>
  <c r="M234" i="4"/>
  <c r="M25" i="4"/>
  <c r="L36" i="4"/>
  <c r="M36" i="4" s="1"/>
  <c r="L74" i="4"/>
  <c r="M74" i="4" s="1"/>
  <c r="L198" i="4"/>
  <c r="M198" i="4" s="1"/>
  <c r="L213" i="4"/>
  <c r="M213" i="4" s="1"/>
  <c r="L218" i="4"/>
  <c r="M218" i="4" s="1"/>
  <c r="L224" i="4"/>
  <c r="M224" i="4" s="1"/>
  <c r="L230" i="4"/>
  <c r="M230" i="4" s="1"/>
  <c r="L240" i="4"/>
  <c r="M240" i="4" s="1"/>
  <c r="L31" i="4"/>
  <c r="M31" i="4" s="1"/>
  <c r="L54" i="4"/>
  <c r="M54" i="4" s="1"/>
  <c r="M64" i="4"/>
  <c r="L85" i="4"/>
  <c r="M85" i="4" s="1"/>
  <c r="L91" i="4"/>
  <c r="M91" i="4" s="1"/>
  <c r="L97" i="4"/>
  <c r="M97" i="4" s="1"/>
  <c r="L103" i="4"/>
  <c r="M103" i="4" s="1"/>
  <c r="L109" i="4"/>
  <c r="M109" i="4" s="1"/>
  <c r="L115" i="4"/>
  <c r="M115" i="4" s="1"/>
  <c r="L121" i="4"/>
  <c r="M121" i="4" s="1"/>
  <c r="L127" i="4"/>
  <c r="M127" i="4" s="1"/>
  <c r="L133" i="4"/>
  <c r="M133" i="4" s="1"/>
  <c r="L139" i="4"/>
  <c r="M139" i="4" s="1"/>
  <c r="L145" i="4"/>
  <c r="M145" i="4" s="1"/>
  <c r="L151" i="4"/>
  <c r="M151" i="4" s="1"/>
  <c r="L157" i="4"/>
  <c r="M157" i="4" s="1"/>
  <c r="L163" i="4"/>
  <c r="M163" i="4" s="1"/>
  <c r="L169" i="4"/>
  <c r="M169" i="4" s="1"/>
  <c r="L175" i="4"/>
  <c r="M175" i="4" s="1"/>
  <c r="L181" i="4"/>
  <c r="L187" i="4"/>
  <c r="M187" i="4" s="1"/>
  <c r="L193" i="4"/>
  <c r="M193" i="4" s="1"/>
  <c r="L236" i="4"/>
  <c r="M236" i="4" s="1"/>
  <c r="L250" i="4"/>
  <c r="L256" i="4"/>
  <c r="M256" i="4" s="1"/>
  <c r="L262" i="4"/>
  <c r="M262" i="4" s="1"/>
  <c r="L268" i="4"/>
  <c r="M268" i="4" s="1"/>
  <c r="M181" i="4"/>
  <c r="M37" i="4"/>
  <c r="M100" i="4"/>
  <c r="M106" i="4"/>
  <c r="M118" i="4"/>
  <c r="M124" i="4"/>
  <c r="M136" i="4"/>
  <c r="M160" i="4"/>
  <c r="M172" i="4"/>
  <c r="M131" i="4"/>
  <c r="M158" i="4"/>
  <c r="J249" i="4"/>
  <c r="L78" i="4"/>
  <c r="M78" i="4" s="1"/>
  <c r="M104" i="4"/>
  <c r="M167" i="4"/>
  <c r="L17" i="4"/>
  <c r="M17" i="4" s="1"/>
  <c r="L92" i="4"/>
  <c r="M92" i="4" s="1"/>
  <c r="L206" i="4"/>
  <c r="M206" i="4" s="1"/>
  <c r="L221" i="4"/>
  <c r="M221" i="4" s="1"/>
  <c r="L248" i="4"/>
  <c r="M248" i="4" s="1"/>
  <c r="L40" i="4"/>
  <c r="M40" i="4" s="1"/>
  <c r="L66" i="4"/>
  <c r="M66" i="4" s="1"/>
  <c r="I13" i="4"/>
  <c r="L41" i="4"/>
  <c r="M41" i="4" s="1"/>
  <c r="L89" i="4"/>
  <c r="M89" i="4" s="1"/>
  <c r="L245" i="4"/>
  <c r="M245" i="4" s="1"/>
  <c r="M253" i="4"/>
  <c r="M259" i="4"/>
  <c r="M265" i="4"/>
  <c r="L29" i="4"/>
  <c r="M29" i="4" s="1"/>
  <c r="L33" i="4"/>
  <c r="M33" i="4" s="1"/>
  <c r="L197" i="4"/>
  <c r="M197" i="4" s="1"/>
  <c r="L242" i="4"/>
  <c r="M242" i="4" s="1"/>
  <c r="J14" i="4"/>
  <c r="L20" i="4"/>
  <c r="M20" i="4" s="1"/>
  <c r="L59" i="4"/>
  <c r="M59" i="4" s="1"/>
  <c r="L68" i="4"/>
  <c r="M68" i="4" s="1"/>
  <c r="L77" i="4"/>
  <c r="M77" i="4" s="1"/>
  <c r="L212" i="4"/>
  <c r="M212" i="4" s="1"/>
  <c r="L38" i="4"/>
  <c r="M38" i="4" s="1"/>
  <c r="L86" i="4"/>
  <c r="M86" i="4" s="1"/>
  <c r="L95" i="4"/>
  <c r="M95" i="4" s="1"/>
  <c r="L227" i="4"/>
  <c r="M227" i="4" s="1"/>
  <c r="L27" i="4"/>
  <c r="M27" i="4" s="1"/>
  <c r="L45" i="4"/>
  <c r="M45" i="4" s="1"/>
  <c r="M84" i="4"/>
  <c r="M96" i="4"/>
  <c r="F14" i="4"/>
  <c r="M42" i="4"/>
  <c r="L60" i="4"/>
  <c r="M60" i="4" s="1"/>
  <c r="L72" i="4"/>
  <c r="M72" i="4" s="1"/>
  <c r="L105" i="4"/>
  <c r="M105" i="4" s="1"/>
  <c r="L114" i="4"/>
  <c r="M114" i="4" s="1"/>
  <c r="L123" i="4"/>
  <c r="M123" i="4" s="1"/>
  <c r="L132" i="4"/>
  <c r="M132" i="4" s="1"/>
  <c r="L141" i="4"/>
  <c r="M141" i="4" s="1"/>
  <c r="L150" i="4"/>
  <c r="M150" i="4" s="1"/>
  <c r="L159" i="4"/>
  <c r="M159" i="4" s="1"/>
  <c r="L168" i="4"/>
  <c r="M168" i="4" s="1"/>
  <c r="L177" i="4"/>
  <c r="M177" i="4" s="1"/>
  <c r="L186" i="4"/>
  <c r="M186" i="4" s="1"/>
  <c r="M26" i="4"/>
  <c r="M119" i="4"/>
  <c r="M155" i="4"/>
  <c r="M173" i="4"/>
  <c r="M191" i="4"/>
  <c r="L35" i="4"/>
  <c r="M35" i="4" s="1"/>
  <c r="L53" i="4"/>
  <c r="M53" i="4" s="1"/>
  <c r="L21" i="4"/>
  <c r="M21" i="4" s="1"/>
  <c r="L39" i="4"/>
  <c r="M39" i="4" s="1"/>
  <c r="L57" i="4"/>
  <c r="M57" i="4" s="1"/>
  <c r="M65" i="4"/>
  <c r="L69" i="4"/>
  <c r="M69" i="4" s="1"/>
  <c r="L81" i="4"/>
  <c r="M81" i="4" s="1"/>
  <c r="L93" i="4"/>
  <c r="M93" i="4" s="1"/>
  <c r="M18" i="4"/>
  <c r="L102" i="4"/>
  <c r="M102" i="4" s="1"/>
  <c r="L111" i="4"/>
  <c r="M111" i="4" s="1"/>
  <c r="L120" i="4"/>
  <c r="M120" i="4" s="1"/>
  <c r="L129" i="4"/>
  <c r="M129" i="4" s="1"/>
  <c r="L138" i="4"/>
  <c r="M138" i="4" s="1"/>
  <c r="L147" i="4"/>
  <c r="M147" i="4" s="1"/>
  <c r="L156" i="4"/>
  <c r="M156" i="4" s="1"/>
  <c r="L165" i="4"/>
  <c r="M165" i="4" s="1"/>
  <c r="L174" i="4"/>
  <c r="M174" i="4" s="1"/>
  <c r="L183" i="4"/>
  <c r="M183" i="4" s="1"/>
  <c r="L192" i="4"/>
  <c r="M192" i="4" s="1"/>
  <c r="L90" i="4"/>
  <c r="M90" i="4" s="1"/>
  <c r="M107" i="4"/>
  <c r="M143" i="4"/>
  <c r="M152" i="4"/>
  <c r="M161" i="4"/>
  <c r="M179" i="4"/>
  <c r="M188" i="4"/>
  <c r="L15" i="4"/>
  <c r="M15" i="4" s="1"/>
  <c r="L51" i="4"/>
  <c r="M51" i="4" s="1"/>
  <c r="L99" i="4"/>
  <c r="M99" i="4" s="1"/>
  <c r="L162" i="4"/>
  <c r="M162" i="4" s="1"/>
  <c r="L108" i="4"/>
  <c r="M108" i="4" s="1"/>
  <c r="L117" i="4"/>
  <c r="M117" i="4" s="1"/>
  <c r="L126" i="4"/>
  <c r="M126" i="4" s="1"/>
  <c r="L135" i="4"/>
  <c r="M135" i="4" s="1"/>
  <c r="L144" i="4"/>
  <c r="M144" i="4" s="1"/>
  <c r="L153" i="4"/>
  <c r="M153" i="4" s="1"/>
  <c r="L171" i="4"/>
  <c r="M171" i="4" s="1"/>
  <c r="L180" i="4"/>
  <c r="M180" i="4" s="1"/>
  <c r="L189" i="4"/>
  <c r="M189" i="4" s="1"/>
  <c r="M23" i="4"/>
  <c r="L30" i="4"/>
  <c r="M30" i="4" s="1"/>
  <c r="L48" i="4"/>
  <c r="M48" i="4" s="1"/>
  <c r="L63" i="4"/>
  <c r="M63" i="4" s="1"/>
  <c r="L75" i="4"/>
  <c r="M75" i="4" s="1"/>
  <c r="M83" i="4"/>
  <c r="L87" i="4"/>
  <c r="M87" i="4" s="1"/>
  <c r="M251" i="4"/>
  <c r="M257" i="4"/>
  <c r="M263" i="4"/>
  <c r="M269" i="4"/>
  <c r="L252" i="4"/>
  <c r="L258" i="4"/>
  <c r="M258" i="4" s="1"/>
  <c r="L264" i="4"/>
  <c r="M264" i="4" s="1"/>
  <c r="L270" i="4"/>
  <c r="M270" i="4" s="1"/>
  <c r="F249" i="4"/>
  <c r="M260" i="4"/>
  <c r="M272" i="4"/>
  <c r="L255" i="4"/>
  <c r="M255" i="4" s="1"/>
  <c r="L261" i="4"/>
  <c r="M261" i="4" s="1"/>
  <c r="L267" i="4"/>
  <c r="M267" i="4" s="1"/>
  <c r="H277" i="5"/>
  <c r="I277" i="5" s="1"/>
  <c r="M250" i="4"/>
  <c r="F13" i="5" l="1"/>
  <c r="J13" i="4"/>
  <c r="L249" i="4"/>
  <c r="F13" i="4"/>
  <c r="M14" i="4"/>
  <c r="M252" i="4"/>
  <c r="M249" i="4" s="1"/>
  <c r="L14" i="4"/>
  <c r="L13" i="4" s="1"/>
  <c r="H13" i="5"/>
  <c r="I13" i="5" s="1"/>
  <c r="M13" i="4" l="1"/>
  <c r="K50" i="3" l="1"/>
  <c r="D50" i="3"/>
  <c r="G50" i="3" s="1"/>
  <c r="G49" i="3"/>
  <c r="L49" i="3" s="1"/>
  <c r="K48" i="3"/>
  <c r="G48" i="3"/>
  <c r="K47" i="3"/>
  <c r="G47" i="3"/>
  <c r="K46" i="3"/>
  <c r="G46" i="3"/>
  <c r="K45" i="3"/>
  <c r="L45" i="3" s="1"/>
  <c r="G45" i="3"/>
  <c r="K44" i="3"/>
  <c r="G44" i="3"/>
  <c r="K43" i="3"/>
  <c r="G43" i="3"/>
  <c r="K42" i="3"/>
  <c r="G42" i="3"/>
  <c r="K41" i="3"/>
  <c r="L41" i="3" s="1"/>
  <c r="G41" i="3"/>
  <c r="K40" i="3"/>
  <c r="G40" i="3"/>
  <c r="K39" i="3"/>
  <c r="G39" i="3"/>
  <c r="K38" i="3"/>
  <c r="G38" i="3"/>
  <c r="K37" i="3"/>
  <c r="L37" i="3" s="1"/>
  <c r="G37" i="3"/>
  <c r="K36" i="3"/>
  <c r="G36" i="3"/>
  <c r="K35" i="3"/>
  <c r="G35" i="3"/>
  <c r="K34" i="3"/>
  <c r="G34" i="3"/>
  <c r="K33" i="3"/>
  <c r="G33" i="3"/>
  <c r="K32" i="3"/>
  <c r="G32" i="3"/>
  <c r="K31" i="3"/>
  <c r="G31" i="3"/>
  <c r="K30" i="3"/>
  <c r="G30" i="3"/>
  <c r="K29" i="3"/>
  <c r="G29" i="3"/>
  <c r="K28" i="3"/>
  <c r="G28" i="3"/>
  <c r="K27" i="3"/>
  <c r="G27" i="3"/>
  <c r="K26" i="3"/>
  <c r="G26" i="3"/>
  <c r="K25" i="3"/>
  <c r="G25" i="3"/>
  <c r="K24" i="3"/>
  <c r="G24" i="3"/>
  <c r="K23" i="3"/>
  <c r="G23" i="3"/>
  <c r="K22" i="3"/>
  <c r="G22" i="3"/>
  <c r="K21" i="3"/>
  <c r="L21" i="3" s="1"/>
  <c r="G21" i="3"/>
  <c r="K20" i="3"/>
  <c r="G20" i="3"/>
  <c r="K19" i="3"/>
  <c r="G19" i="3"/>
  <c r="K18" i="3"/>
  <c r="G18" i="3"/>
  <c r="K17" i="3"/>
  <c r="G17" i="3"/>
  <c r="K16" i="3"/>
  <c r="G16" i="3"/>
  <c r="J15" i="3"/>
  <c r="I15" i="3"/>
  <c r="H15" i="3"/>
  <c r="F15" i="3"/>
  <c r="E15" i="3"/>
  <c r="D15" i="3"/>
  <c r="L16" i="3" l="1"/>
  <c r="L33" i="3"/>
  <c r="L48" i="3"/>
  <c r="L25" i="3"/>
  <c r="L46" i="3"/>
  <c r="L29" i="3"/>
  <c r="G15" i="3"/>
  <c r="L32" i="3"/>
  <c r="L34" i="3"/>
  <c r="L43" i="3"/>
  <c r="L28" i="3"/>
  <c r="L23" i="3"/>
  <c r="L35" i="3"/>
  <c r="L22" i="3"/>
  <c r="K15" i="3"/>
  <c r="L15" i="3" s="1"/>
  <c r="L17" i="3"/>
  <c r="L44" i="3"/>
  <c r="L18" i="3"/>
  <c r="L24" i="3"/>
  <c r="L40" i="3"/>
  <c r="L19" i="3"/>
  <c r="L30" i="3"/>
  <c r="L20" i="3"/>
  <c r="L36" i="3"/>
  <c r="L31" i="3"/>
  <c r="L47" i="3"/>
  <c r="L26" i="3"/>
  <c r="L42" i="3"/>
  <c r="L38" i="3"/>
  <c r="L27" i="3"/>
  <c r="L39" i="3"/>
  <c r="L50" i="3"/>
  <c r="N277" i="2" l="1"/>
  <c r="H277" i="2"/>
  <c r="N276" i="2"/>
  <c r="H276" i="2"/>
  <c r="N275" i="2"/>
  <c r="H275" i="2"/>
  <c r="O275" i="2" s="1"/>
  <c r="N274" i="2"/>
  <c r="H274" i="2"/>
  <c r="O274" i="2" s="1"/>
  <c r="N273" i="2"/>
  <c r="H273" i="2"/>
  <c r="N272" i="2"/>
  <c r="H272" i="2"/>
  <c r="N271" i="2"/>
  <c r="H271" i="2"/>
  <c r="N270" i="2"/>
  <c r="H270" i="2"/>
  <c r="N269" i="2"/>
  <c r="H269" i="2"/>
  <c r="N268" i="2"/>
  <c r="H268" i="2"/>
  <c r="N267" i="2"/>
  <c r="H267" i="2"/>
  <c r="N266" i="2"/>
  <c r="H266" i="2"/>
  <c r="N265" i="2"/>
  <c r="H265" i="2"/>
  <c r="N264" i="2"/>
  <c r="H264" i="2"/>
  <c r="N263" i="2"/>
  <c r="H263" i="2"/>
  <c r="N262" i="2"/>
  <c r="H262" i="2"/>
  <c r="N261" i="2"/>
  <c r="H261" i="2"/>
  <c r="N260" i="2"/>
  <c r="H260" i="2"/>
  <c r="N259" i="2"/>
  <c r="H259" i="2"/>
  <c r="N258" i="2"/>
  <c r="H258" i="2"/>
  <c r="O257" i="2"/>
  <c r="N257" i="2"/>
  <c r="H257" i="2"/>
  <c r="N256" i="2"/>
  <c r="H256" i="2"/>
  <c r="N255" i="2"/>
  <c r="H255" i="2"/>
  <c r="N254" i="2"/>
  <c r="H254" i="2"/>
  <c r="N253" i="2"/>
  <c r="H253" i="2"/>
  <c r="N252" i="2"/>
  <c r="H252" i="2"/>
  <c r="N251" i="2"/>
  <c r="H251" i="2"/>
  <c r="N250" i="2"/>
  <c r="H250" i="2"/>
  <c r="N249" i="2"/>
  <c r="H249" i="2"/>
  <c r="N248" i="2"/>
  <c r="H248" i="2"/>
  <c r="N247" i="2"/>
  <c r="H247" i="2"/>
  <c r="N246" i="2"/>
  <c r="H246" i="2"/>
  <c r="N245" i="2"/>
  <c r="H245" i="2"/>
  <c r="N244" i="2"/>
  <c r="H244" i="2"/>
  <c r="N243" i="2"/>
  <c r="H243" i="2"/>
  <c r="N242" i="2"/>
  <c r="H242" i="2"/>
  <c r="N241" i="2"/>
  <c r="H241" i="2"/>
  <c r="N240" i="2"/>
  <c r="H240" i="2"/>
  <c r="N239" i="2"/>
  <c r="H239" i="2"/>
  <c r="N238" i="2"/>
  <c r="H238" i="2"/>
  <c r="N237" i="2"/>
  <c r="H237" i="2"/>
  <c r="N236" i="2"/>
  <c r="H236" i="2"/>
  <c r="N235" i="2"/>
  <c r="H235" i="2"/>
  <c r="N234" i="2"/>
  <c r="H234" i="2"/>
  <c r="N233" i="2"/>
  <c r="H233" i="2"/>
  <c r="N232" i="2"/>
  <c r="H232" i="2"/>
  <c r="N231" i="2"/>
  <c r="H231" i="2"/>
  <c r="N230" i="2"/>
  <c r="H230" i="2"/>
  <c r="N229" i="2"/>
  <c r="H229" i="2"/>
  <c r="N228" i="2"/>
  <c r="H228" i="2"/>
  <c r="N227" i="2"/>
  <c r="H227" i="2"/>
  <c r="N226" i="2"/>
  <c r="H226" i="2"/>
  <c r="N225" i="2"/>
  <c r="H225" i="2"/>
  <c r="N224" i="2"/>
  <c r="H224" i="2"/>
  <c r="N223" i="2"/>
  <c r="H223" i="2"/>
  <c r="N222" i="2"/>
  <c r="H222" i="2"/>
  <c r="N221" i="2"/>
  <c r="H221" i="2"/>
  <c r="N220" i="2"/>
  <c r="H220" i="2"/>
  <c r="N219" i="2"/>
  <c r="H219" i="2"/>
  <c r="N218" i="2"/>
  <c r="H218" i="2"/>
  <c r="N217" i="2"/>
  <c r="H217" i="2"/>
  <c r="N216" i="2"/>
  <c r="H216" i="2"/>
  <c r="N215" i="2"/>
  <c r="H215" i="2"/>
  <c r="N214" i="2"/>
  <c r="H214" i="2"/>
  <c r="N213" i="2"/>
  <c r="H213" i="2"/>
  <c r="N212" i="2"/>
  <c r="H212" i="2"/>
  <c r="N211" i="2"/>
  <c r="H211" i="2"/>
  <c r="N210" i="2"/>
  <c r="H210" i="2"/>
  <c r="N209" i="2"/>
  <c r="H209" i="2"/>
  <c r="N208" i="2"/>
  <c r="H208" i="2"/>
  <c r="N207" i="2"/>
  <c r="H207" i="2"/>
  <c r="N206" i="2"/>
  <c r="H206" i="2"/>
  <c r="N205" i="2"/>
  <c r="H205" i="2"/>
  <c r="N204" i="2"/>
  <c r="H204" i="2"/>
  <c r="N203" i="2"/>
  <c r="H203" i="2"/>
  <c r="N202" i="2"/>
  <c r="H202" i="2"/>
  <c r="N201" i="2"/>
  <c r="H201" i="2"/>
  <c r="N200" i="2"/>
  <c r="H200" i="2"/>
  <c r="N199" i="2"/>
  <c r="H199" i="2"/>
  <c r="N198" i="2"/>
  <c r="H198" i="2"/>
  <c r="N197" i="2"/>
  <c r="H197" i="2"/>
  <c r="N196" i="2"/>
  <c r="H196" i="2"/>
  <c r="O196" i="2" s="1"/>
  <c r="N195" i="2"/>
  <c r="H195" i="2"/>
  <c r="N194" i="2"/>
  <c r="H194" i="2"/>
  <c r="N193" i="2"/>
  <c r="H193" i="2"/>
  <c r="N192" i="2"/>
  <c r="H192" i="2"/>
  <c r="N191" i="2"/>
  <c r="H191" i="2"/>
  <c r="N190" i="2"/>
  <c r="H190" i="2"/>
  <c r="N189" i="2"/>
  <c r="H189" i="2"/>
  <c r="N188" i="2"/>
  <c r="H188" i="2"/>
  <c r="N187" i="2"/>
  <c r="H187" i="2"/>
  <c r="N186" i="2"/>
  <c r="H186" i="2"/>
  <c r="N185" i="2"/>
  <c r="H185" i="2"/>
  <c r="N184" i="2"/>
  <c r="H184" i="2"/>
  <c r="N183" i="2"/>
  <c r="H183" i="2"/>
  <c r="N182" i="2"/>
  <c r="H182" i="2"/>
  <c r="N181" i="2"/>
  <c r="H181" i="2"/>
  <c r="N180" i="2"/>
  <c r="H180" i="2"/>
  <c r="N179" i="2"/>
  <c r="H179" i="2"/>
  <c r="N178" i="2"/>
  <c r="H178" i="2"/>
  <c r="N177" i="2"/>
  <c r="H177" i="2"/>
  <c r="N176" i="2"/>
  <c r="H176" i="2"/>
  <c r="N175" i="2"/>
  <c r="H175" i="2"/>
  <c r="N174" i="2"/>
  <c r="H174" i="2"/>
  <c r="N173" i="2"/>
  <c r="H173" i="2"/>
  <c r="N172" i="2"/>
  <c r="H172" i="2"/>
  <c r="N171" i="2"/>
  <c r="H171" i="2"/>
  <c r="N170" i="2"/>
  <c r="H170" i="2"/>
  <c r="N169" i="2"/>
  <c r="H169" i="2"/>
  <c r="N168" i="2"/>
  <c r="H168" i="2"/>
  <c r="O168" i="2" s="1"/>
  <c r="N167" i="2"/>
  <c r="H167" i="2"/>
  <c r="N166" i="2"/>
  <c r="H166" i="2"/>
  <c r="N165" i="2"/>
  <c r="H165" i="2"/>
  <c r="N164" i="2"/>
  <c r="H164" i="2"/>
  <c r="N163" i="2"/>
  <c r="H163" i="2"/>
  <c r="N162" i="2"/>
  <c r="H162" i="2"/>
  <c r="N161" i="2"/>
  <c r="H161" i="2"/>
  <c r="N160" i="2"/>
  <c r="H160" i="2"/>
  <c r="N159" i="2"/>
  <c r="H159" i="2"/>
  <c r="N158" i="2"/>
  <c r="H158" i="2"/>
  <c r="N157" i="2"/>
  <c r="H157" i="2"/>
  <c r="N156" i="2"/>
  <c r="H156" i="2"/>
  <c r="O156" i="2" s="1"/>
  <c r="N155" i="2"/>
  <c r="H155" i="2"/>
  <c r="N154" i="2"/>
  <c r="H154" i="2"/>
  <c r="N153" i="2"/>
  <c r="H153" i="2"/>
  <c r="N152" i="2"/>
  <c r="H152" i="2"/>
  <c r="O152" i="2" s="1"/>
  <c r="N151" i="2"/>
  <c r="H151" i="2"/>
  <c r="N150" i="2"/>
  <c r="H150" i="2"/>
  <c r="N149" i="2"/>
  <c r="H149" i="2"/>
  <c r="N148" i="2"/>
  <c r="H148" i="2"/>
  <c r="N147" i="2"/>
  <c r="H147" i="2"/>
  <c r="N146" i="2"/>
  <c r="H146" i="2"/>
  <c r="N145" i="2"/>
  <c r="H145" i="2"/>
  <c r="N144" i="2"/>
  <c r="H144" i="2"/>
  <c r="N143" i="2"/>
  <c r="H143" i="2"/>
  <c r="N142" i="2"/>
  <c r="H142" i="2"/>
  <c r="N141" i="2"/>
  <c r="H141" i="2"/>
  <c r="N140" i="2"/>
  <c r="H140" i="2"/>
  <c r="N139" i="2"/>
  <c r="H139" i="2"/>
  <c r="N138" i="2"/>
  <c r="H138" i="2"/>
  <c r="N137" i="2"/>
  <c r="H137" i="2"/>
  <c r="N136" i="2"/>
  <c r="H136" i="2"/>
  <c r="N135" i="2"/>
  <c r="H135" i="2"/>
  <c r="N134" i="2"/>
  <c r="H134" i="2"/>
  <c r="N133" i="2"/>
  <c r="H133" i="2"/>
  <c r="N132" i="2"/>
  <c r="H132" i="2"/>
  <c r="N131" i="2"/>
  <c r="H131" i="2"/>
  <c r="N130" i="2"/>
  <c r="H130" i="2"/>
  <c r="N129" i="2"/>
  <c r="H129" i="2"/>
  <c r="N128" i="2"/>
  <c r="H128" i="2"/>
  <c r="N127" i="2"/>
  <c r="H127" i="2"/>
  <c r="N126" i="2"/>
  <c r="H126" i="2"/>
  <c r="N125" i="2"/>
  <c r="H125" i="2"/>
  <c r="N124" i="2"/>
  <c r="H124" i="2"/>
  <c r="N123" i="2"/>
  <c r="H123" i="2"/>
  <c r="N122" i="2"/>
  <c r="H122" i="2"/>
  <c r="N121" i="2"/>
  <c r="H121" i="2"/>
  <c r="N120" i="2"/>
  <c r="H120" i="2"/>
  <c r="N119" i="2"/>
  <c r="H119" i="2"/>
  <c r="N118" i="2"/>
  <c r="H118" i="2"/>
  <c r="N117" i="2"/>
  <c r="H117" i="2"/>
  <c r="N116" i="2"/>
  <c r="H116" i="2"/>
  <c r="N115" i="2"/>
  <c r="H115" i="2"/>
  <c r="N114" i="2"/>
  <c r="H114" i="2"/>
  <c r="N113" i="2"/>
  <c r="H113" i="2"/>
  <c r="N112" i="2"/>
  <c r="H112" i="2"/>
  <c r="N111" i="2"/>
  <c r="H111" i="2"/>
  <c r="N110" i="2"/>
  <c r="H110" i="2"/>
  <c r="N109" i="2"/>
  <c r="H109" i="2"/>
  <c r="N108" i="2"/>
  <c r="H108" i="2"/>
  <c r="N107" i="2"/>
  <c r="H107" i="2"/>
  <c r="N106" i="2"/>
  <c r="H106" i="2"/>
  <c r="N105" i="2"/>
  <c r="H105" i="2"/>
  <c r="N104" i="2"/>
  <c r="H104" i="2"/>
  <c r="N103" i="2"/>
  <c r="H103" i="2"/>
  <c r="N102" i="2"/>
  <c r="H102" i="2"/>
  <c r="N101" i="2"/>
  <c r="H101" i="2"/>
  <c r="N100" i="2"/>
  <c r="H100" i="2"/>
  <c r="N99" i="2"/>
  <c r="H99" i="2"/>
  <c r="N98" i="2"/>
  <c r="H98" i="2"/>
  <c r="N97" i="2"/>
  <c r="H97" i="2"/>
  <c r="N96" i="2"/>
  <c r="H96" i="2"/>
  <c r="N95" i="2"/>
  <c r="H95" i="2"/>
  <c r="N94" i="2"/>
  <c r="H94" i="2"/>
  <c r="N93" i="2"/>
  <c r="H93" i="2"/>
  <c r="N92" i="2"/>
  <c r="H92" i="2"/>
  <c r="N91" i="2"/>
  <c r="H91" i="2"/>
  <c r="N90" i="2"/>
  <c r="H90" i="2"/>
  <c r="N89" i="2"/>
  <c r="H89" i="2"/>
  <c r="N88" i="2"/>
  <c r="H88" i="2"/>
  <c r="N87" i="2"/>
  <c r="H87" i="2"/>
  <c r="N86" i="2"/>
  <c r="H86" i="2"/>
  <c r="N85" i="2"/>
  <c r="H85" i="2"/>
  <c r="N84" i="2"/>
  <c r="H84" i="2"/>
  <c r="N83" i="2"/>
  <c r="H83" i="2"/>
  <c r="N82" i="2"/>
  <c r="H82" i="2"/>
  <c r="N81" i="2"/>
  <c r="H81" i="2"/>
  <c r="N80" i="2"/>
  <c r="H80" i="2"/>
  <c r="N79" i="2"/>
  <c r="H79" i="2"/>
  <c r="N78" i="2"/>
  <c r="H78" i="2"/>
  <c r="N77" i="2"/>
  <c r="H77" i="2"/>
  <c r="N76" i="2"/>
  <c r="H76" i="2"/>
  <c r="N75" i="2"/>
  <c r="H75" i="2"/>
  <c r="N74" i="2"/>
  <c r="H74" i="2"/>
  <c r="N73" i="2"/>
  <c r="H73" i="2"/>
  <c r="N72" i="2"/>
  <c r="H72" i="2"/>
  <c r="N71" i="2"/>
  <c r="H71" i="2"/>
  <c r="N70" i="2"/>
  <c r="H70" i="2"/>
  <c r="N69" i="2"/>
  <c r="H69" i="2"/>
  <c r="N68" i="2"/>
  <c r="H68" i="2"/>
  <c r="N67" i="2"/>
  <c r="H67" i="2"/>
  <c r="N66" i="2"/>
  <c r="H66" i="2"/>
  <c r="N65" i="2"/>
  <c r="H65" i="2"/>
  <c r="N64" i="2"/>
  <c r="H64" i="2"/>
  <c r="N63" i="2"/>
  <c r="H63" i="2"/>
  <c r="N62" i="2"/>
  <c r="H62" i="2"/>
  <c r="N61" i="2"/>
  <c r="H61" i="2"/>
  <c r="N60" i="2"/>
  <c r="H60" i="2"/>
  <c r="N59" i="2"/>
  <c r="H59" i="2"/>
  <c r="N58" i="2"/>
  <c r="H58" i="2"/>
  <c r="N57" i="2"/>
  <c r="H57" i="2"/>
  <c r="N56" i="2"/>
  <c r="H56" i="2"/>
  <c r="N55" i="2"/>
  <c r="H55" i="2"/>
  <c r="N54" i="2"/>
  <c r="H54" i="2"/>
  <c r="N53" i="2"/>
  <c r="H53" i="2"/>
  <c r="N52" i="2"/>
  <c r="H52" i="2"/>
  <c r="N51" i="2"/>
  <c r="H51" i="2"/>
  <c r="N50" i="2"/>
  <c r="H50" i="2"/>
  <c r="N49" i="2"/>
  <c r="H49" i="2"/>
  <c r="N48" i="2"/>
  <c r="H48" i="2"/>
  <c r="N47" i="2"/>
  <c r="H47" i="2"/>
  <c r="N46" i="2"/>
  <c r="H46" i="2"/>
  <c r="N45" i="2"/>
  <c r="H45" i="2"/>
  <c r="N44" i="2"/>
  <c r="H44" i="2"/>
  <c r="N43" i="2"/>
  <c r="H43" i="2"/>
  <c r="N42" i="2"/>
  <c r="H42" i="2"/>
  <c r="N41" i="2"/>
  <c r="H41" i="2"/>
  <c r="N40" i="2"/>
  <c r="H40" i="2"/>
  <c r="N39" i="2"/>
  <c r="H39" i="2"/>
  <c r="N38" i="2"/>
  <c r="H38" i="2"/>
  <c r="N37" i="2"/>
  <c r="H37" i="2"/>
  <c r="N36" i="2"/>
  <c r="H36" i="2"/>
  <c r="N35" i="2"/>
  <c r="H35" i="2"/>
  <c r="N34" i="2"/>
  <c r="H34" i="2"/>
  <c r="N33" i="2"/>
  <c r="H33" i="2"/>
  <c r="N32" i="2"/>
  <c r="H32" i="2"/>
  <c r="N31" i="2"/>
  <c r="H31" i="2"/>
  <c r="N30" i="2"/>
  <c r="H30" i="2"/>
  <c r="N29" i="2"/>
  <c r="H29" i="2"/>
  <c r="N28" i="2"/>
  <c r="H28" i="2"/>
  <c r="N27" i="2"/>
  <c r="H27" i="2"/>
  <c r="N26" i="2"/>
  <c r="H26" i="2"/>
  <c r="N25" i="2"/>
  <c r="H25" i="2"/>
  <c r="N24" i="2"/>
  <c r="H24" i="2"/>
  <c r="N23" i="2"/>
  <c r="H23" i="2"/>
  <c r="N22" i="2"/>
  <c r="H22" i="2"/>
  <c r="N21" i="2"/>
  <c r="H21" i="2"/>
  <c r="N20" i="2"/>
  <c r="H20" i="2"/>
  <c r="N19" i="2"/>
  <c r="H19" i="2"/>
  <c r="N18" i="2"/>
  <c r="H18" i="2"/>
  <c r="M17" i="2"/>
  <c r="L17" i="2"/>
  <c r="K17" i="2"/>
  <c r="J17" i="2"/>
  <c r="G17" i="2"/>
  <c r="F17" i="2"/>
  <c r="E17" i="2"/>
  <c r="D17" i="2"/>
  <c r="O23" i="2" l="1"/>
  <c r="O35" i="2"/>
  <c r="O39" i="2"/>
  <c r="O47" i="2"/>
  <c r="O55" i="2"/>
  <c r="O59" i="2"/>
  <c r="O63" i="2"/>
  <c r="O107" i="2"/>
  <c r="O111" i="2"/>
  <c r="O251" i="2"/>
  <c r="O137" i="2"/>
  <c r="O205" i="2"/>
  <c r="O253" i="2"/>
  <c r="O265" i="2"/>
  <c r="O139" i="2"/>
  <c r="O147" i="2"/>
  <c r="O155" i="2"/>
  <c r="O159" i="2"/>
  <c r="O163" i="2"/>
  <c r="O171" i="2"/>
  <c r="O87" i="2"/>
  <c r="O204" i="2"/>
  <c r="O75" i="2"/>
  <c r="O99" i="2"/>
  <c r="O29" i="2"/>
  <c r="O37" i="2"/>
  <c r="O41" i="2"/>
  <c r="O53" i="2"/>
  <c r="O65" i="2"/>
  <c r="O113" i="2"/>
  <c r="O133" i="2"/>
  <c r="O268" i="2"/>
  <c r="O276" i="2"/>
  <c r="O91" i="2"/>
  <c r="O141" i="2"/>
  <c r="O145" i="2"/>
  <c r="O165" i="2"/>
  <c r="O169" i="2"/>
  <c r="O185" i="2"/>
  <c r="O67" i="2"/>
  <c r="O195" i="2"/>
  <c r="O69" i="2"/>
  <c r="O73" i="2"/>
  <c r="O93" i="2"/>
  <c r="O211" i="2"/>
  <c r="O219" i="2"/>
  <c r="O231" i="2"/>
  <c r="O235" i="2"/>
  <c r="O243" i="2"/>
  <c r="O74" i="2"/>
  <c r="O102" i="2"/>
  <c r="O109" i="2"/>
  <c r="O181" i="2"/>
  <c r="O187" i="2"/>
  <c r="O189" i="2"/>
  <c r="O193" i="2"/>
  <c r="O202" i="2"/>
  <c r="O241" i="2"/>
  <c r="O80" i="2"/>
  <c r="O84" i="2"/>
  <c r="O96" i="2"/>
  <c r="O115" i="2"/>
  <c r="O123" i="2"/>
  <c r="O179" i="2"/>
  <c r="O183" i="2"/>
  <c r="O218" i="2"/>
  <c r="O246" i="2"/>
  <c r="O21" i="2"/>
  <c r="O25" i="2"/>
  <c r="O45" i="2"/>
  <c r="O131" i="2"/>
  <c r="O146" i="2"/>
  <c r="O174" i="2"/>
  <c r="O224" i="2"/>
  <c r="O228" i="2"/>
  <c r="O240" i="2"/>
  <c r="O255" i="2"/>
  <c r="O50" i="2"/>
  <c r="O54" i="2"/>
  <c r="O85" i="2"/>
  <c r="O89" i="2"/>
  <c r="O135" i="2"/>
  <c r="O124" i="2"/>
  <c r="O132" i="2"/>
  <c r="O209" i="2"/>
  <c r="O229" i="2"/>
  <c r="O233" i="2"/>
  <c r="O267" i="2"/>
  <c r="O19" i="2"/>
  <c r="O27" i="2"/>
  <c r="O51" i="2"/>
  <c r="O36" i="2"/>
  <c r="O48" i="2"/>
  <c r="O56" i="2"/>
  <c r="O83" i="2"/>
  <c r="O117" i="2"/>
  <c r="O203" i="2"/>
  <c r="O130" i="2"/>
  <c r="O157" i="2"/>
  <c r="O161" i="2"/>
  <c r="O207" i="2"/>
  <c r="O227" i="2"/>
  <c r="O28" i="2"/>
  <c r="O34" i="2"/>
  <c r="O79" i="2"/>
  <c r="O95" i="2"/>
  <c r="O101" i="2"/>
  <c r="O129" i="2"/>
  <c r="O151" i="2"/>
  <c r="O167" i="2"/>
  <c r="O173" i="2"/>
  <c r="O201" i="2"/>
  <c r="O217" i="2"/>
  <c r="O223" i="2"/>
  <c r="O239" i="2"/>
  <c r="O245" i="2"/>
  <c r="O261" i="2"/>
  <c r="O273" i="2"/>
  <c r="O57" i="2"/>
  <c r="O52" i="2"/>
  <c r="O58" i="2"/>
  <c r="O108" i="2"/>
  <c r="O180" i="2"/>
  <c r="O252" i="2"/>
  <c r="O24" i="2"/>
  <c r="O30" i="2"/>
  <c r="O81" i="2"/>
  <c r="O97" i="2"/>
  <c r="O103" i="2"/>
  <c r="O119" i="2"/>
  <c r="O125" i="2"/>
  <c r="O153" i="2"/>
  <c r="O175" i="2"/>
  <c r="O191" i="2"/>
  <c r="O197" i="2"/>
  <c r="O213" i="2"/>
  <c r="O225" i="2"/>
  <c r="O247" i="2"/>
  <c r="O263" i="2"/>
  <c r="O269" i="2"/>
  <c r="O31" i="2"/>
  <c r="O76" i="2"/>
  <c r="O82" i="2"/>
  <c r="O98" i="2"/>
  <c r="O104" i="2"/>
  <c r="O120" i="2"/>
  <c r="O126" i="2"/>
  <c r="O148" i="2"/>
  <c r="O154" i="2"/>
  <c r="O170" i="2"/>
  <c r="O176" i="2"/>
  <c r="O192" i="2"/>
  <c r="O198" i="2"/>
  <c r="O220" i="2"/>
  <c r="O226" i="2"/>
  <c r="O242" i="2"/>
  <c r="O248" i="2"/>
  <c r="O264" i="2"/>
  <c r="O270" i="2"/>
  <c r="O26" i="2"/>
  <c r="O32" i="2"/>
  <c r="O60" i="2"/>
  <c r="O71" i="2"/>
  <c r="O77" i="2"/>
  <c r="O105" i="2"/>
  <c r="O121" i="2"/>
  <c r="O127" i="2"/>
  <c r="O143" i="2"/>
  <c r="O149" i="2"/>
  <c r="O177" i="2"/>
  <c r="O199" i="2"/>
  <c r="O215" i="2"/>
  <c r="O221" i="2"/>
  <c r="O237" i="2"/>
  <c r="O249" i="2"/>
  <c r="O259" i="2"/>
  <c r="O271" i="2"/>
  <c r="O33" i="2"/>
  <c r="O43" i="2"/>
  <c r="O49" i="2"/>
  <c r="O61" i="2"/>
  <c r="O72" i="2"/>
  <c r="O78" i="2"/>
  <c r="O100" i="2"/>
  <c r="O106" i="2"/>
  <c r="O122" i="2"/>
  <c r="O128" i="2"/>
  <c r="O144" i="2"/>
  <c r="O150" i="2"/>
  <c r="O172" i="2"/>
  <c r="O178" i="2"/>
  <c r="O194" i="2"/>
  <c r="O200" i="2"/>
  <c r="O216" i="2"/>
  <c r="O222" i="2"/>
  <c r="O244" i="2"/>
  <c r="O250" i="2"/>
  <c r="O266" i="2"/>
  <c r="O272" i="2"/>
  <c r="O38" i="2"/>
  <c r="O62" i="2"/>
  <c r="O86" i="2"/>
  <c r="O110" i="2"/>
  <c r="O134" i="2"/>
  <c r="O158" i="2"/>
  <c r="O182" i="2"/>
  <c r="O206" i="2"/>
  <c r="O230" i="2"/>
  <c r="O254" i="2"/>
  <c r="N17" i="2"/>
  <c r="O20" i="2"/>
  <c r="O44" i="2"/>
  <c r="O68" i="2"/>
  <c r="O92" i="2"/>
  <c r="O116" i="2"/>
  <c r="O140" i="2"/>
  <c r="O164" i="2"/>
  <c r="O188" i="2"/>
  <c r="O212" i="2"/>
  <c r="O236" i="2"/>
  <c r="O260" i="2"/>
  <c r="O40" i="2"/>
  <c r="O64" i="2"/>
  <c r="O88" i="2"/>
  <c r="O112" i="2"/>
  <c r="O136" i="2"/>
  <c r="O160" i="2"/>
  <c r="O184" i="2"/>
  <c r="O208" i="2"/>
  <c r="O232" i="2"/>
  <c r="O256" i="2"/>
  <c r="O22" i="2"/>
  <c r="O46" i="2"/>
  <c r="O70" i="2"/>
  <c r="O94" i="2"/>
  <c r="O118" i="2"/>
  <c r="O142" i="2"/>
  <c r="O166" i="2"/>
  <c r="O190" i="2"/>
  <c r="O214" i="2"/>
  <c r="O238" i="2"/>
  <c r="O262" i="2"/>
  <c r="H17" i="2"/>
  <c r="O42" i="2"/>
  <c r="O66" i="2"/>
  <c r="O90" i="2"/>
  <c r="O114" i="2"/>
  <c r="O138" i="2"/>
  <c r="O162" i="2"/>
  <c r="O186" i="2"/>
  <c r="O210" i="2"/>
  <c r="O234" i="2"/>
  <c r="O258" i="2"/>
  <c r="O277" i="2"/>
  <c r="O18" i="2"/>
  <c r="O17" i="2" l="1"/>
  <c r="J83" i="1"/>
  <c r="I83" i="1"/>
  <c r="H83" i="1"/>
  <c r="G83" i="1"/>
  <c r="F83" i="1"/>
  <c r="J81" i="1"/>
  <c r="I81" i="1"/>
  <c r="H81" i="1"/>
  <c r="G81" i="1"/>
  <c r="F81" i="1"/>
  <c r="J74" i="1"/>
  <c r="I74" i="1"/>
  <c r="H74" i="1"/>
  <c r="G74" i="1"/>
  <c r="F74" i="1"/>
  <c r="J69" i="1"/>
  <c r="I69" i="1"/>
  <c r="H69" i="1"/>
  <c r="G69" i="1"/>
  <c r="F69" i="1"/>
  <c r="J67" i="1"/>
  <c r="I67" i="1"/>
  <c r="H67" i="1"/>
  <c r="G67" i="1"/>
  <c r="F67" i="1"/>
  <c r="J61" i="1"/>
  <c r="I61" i="1"/>
  <c r="H61" i="1"/>
  <c r="G61" i="1"/>
  <c r="F61" i="1"/>
  <c r="J52" i="1"/>
  <c r="I52" i="1"/>
  <c r="H52" i="1"/>
  <c r="G52" i="1"/>
  <c r="F52" i="1"/>
  <c r="J49" i="1"/>
  <c r="I49" i="1"/>
  <c r="H49" i="1"/>
  <c r="G49" i="1"/>
  <c r="F49" i="1"/>
  <c r="J42" i="1"/>
  <c r="I42" i="1"/>
  <c r="H42" i="1"/>
  <c r="G42" i="1"/>
  <c r="F42" i="1"/>
  <c r="J34" i="1"/>
  <c r="I34" i="1"/>
  <c r="H34" i="1"/>
  <c r="G34" i="1"/>
  <c r="F34" i="1"/>
  <c r="J29" i="1"/>
  <c r="I29" i="1"/>
  <c r="H29" i="1"/>
  <c r="G29" i="1"/>
  <c r="F29" i="1"/>
  <c r="J25" i="1"/>
  <c r="I25" i="1"/>
  <c r="H25" i="1"/>
  <c r="G25" i="1"/>
  <c r="F25" i="1"/>
  <c r="J23" i="1"/>
  <c r="I23" i="1"/>
  <c r="H23" i="1"/>
  <c r="G23" i="1"/>
  <c r="F23" i="1"/>
  <c r="J20" i="1"/>
  <c r="I20" i="1"/>
  <c r="H20" i="1"/>
  <c r="G20" i="1"/>
  <c r="F20" i="1"/>
  <c r="J17" i="1"/>
  <c r="I17" i="1"/>
  <c r="H17" i="1"/>
  <c r="G17" i="1"/>
  <c r="F17" i="1"/>
  <c r="K42" i="1" l="1"/>
  <c r="K29" i="1"/>
  <c r="K69" i="1"/>
  <c r="K61" i="1"/>
  <c r="F16" i="1"/>
  <c r="K23" i="1"/>
  <c r="K83" i="1"/>
  <c r="I16" i="1"/>
  <c r="K49" i="1"/>
  <c r="J16" i="1"/>
  <c r="K74" i="1"/>
  <c r="G16" i="1"/>
  <c r="H16" i="1"/>
  <c r="K34" i="1"/>
  <c r="F79" i="1"/>
  <c r="K67" i="1"/>
  <c r="G79" i="1"/>
  <c r="H79" i="1"/>
  <c r="K52" i="1"/>
  <c r="I79" i="1"/>
  <c r="K25" i="1"/>
  <c r="K20" i="1"/>
  <c r="J79" i="1"/>
  <c r="F15" i="1"/>
  <c r="H15" i="1"/>
  <c r="I15" i="1"/>
  <c r="K17" i="1"/>
  <c r="K81" i="1"/>
  <c r="G15" i="1"/>
  <c r="J15" i="1"/>
  <c r="K16" i="1" l="1"/>
  <c r="F14" i="1"/>
  <c r="G14" i="1"/>
  <c r="K79" i="1"/>
  <c r="J14" i="1"/>
  <c r="H14" i="1"/>
  <c r="I14" i="1"/>
  <c r="K14" i="1"/>
  <c r="K15" i="1"/>
</calcChain>
</file>

<file path=xl/sharedStrings.xml><?xml version="1.0" encoding="utf-8"?>
<sst xmlns="http://schemas.openxmlformats.org/spreadsheetml/2006/main" count="2460" uniqueCount="938">
  <si>
    <t>Con base en los artículos 107, fracción I, inciso d) de la Ley Federal de Presupuesto y Responsabilidad Hacendaria y 205 de su Reglamento</t>
  </si>
  <si>
    <t>Comisión Federal de Electricidad</t>
  </si>
  <si>
    <t xml:space="preserve">No </t>
  </si>
  <si>
    <t>Nombre del proyecto</t>
  </si>
  <si>
    <t>Estado del proyecto</t>
  </si>
  <si>
    <t>Avance Financiero</t>
  </si>
  <si>
    <t>Acumulado 2021</t>
  </si>
  <si>
    <t>Avance Físico</t>
  </si>
  <si>
    <t>Acumulada</t>
  </si>
  <si>
    <t>%</t>
  </si>
  <si>
    <t xml:space="preserve">Estimada Anual </t>
  </si>
  <si>
    <t>Realizada</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</si>
  <si>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</si>
  <si>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</si>
  <si>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</si>
  <si>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</si>
  <si>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</si>
  <si>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</si>
  <si>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</si>
  <si>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</si>
  <si>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</si>
  <si>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</si>
  <si>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</si>
  <si>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</si>
  <si>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</si>
  <si>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</si>
  <si>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</si>
  <si>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Varias (Cierre y otras)</t>
  </si>
  <si>
    <t>SE 1116 Transformación del Noreste</t>
  </si>
  <si>
    <t>Aprobado en 2007</t>
  </si>
  <si>
    <t>SE 1212 SUR - PENINSULAR</t>
  </si>
  <si>
    <t>SE 1210 NORTE - NOROESTE</t>
  </si>
  <si>
    <t>Aprobado en 2008</t>
  </si>
  <si>
    <t>Aprobado en 2009</t>
  </si>
  <si>
    <t>SLT 1405 Subest y Líneas de Transmisión de las Áreas Sureste</t>
  </si>
  <si>
    <t>CCI  Santa Rosalía II</t>
  </si>
  <si>
    <t>Por Licitar sin cambio de alcance</t>
  </si>
  <si>
    <t xml:space="preserve"> RM  CT Altamira Unidades 1 y 2</t>
  </si>
  <si>
    <t>Construcción</t>
  </si>
  <si>
    <t>Aprobado en 2011</t>
  </si>
  <si>
    <t>CC Centro</t>
  </si>
  <si>
    <t>SLT 1603 Subestación Lago</t>
  </si>
  <si>
    <t>Varias Cierre y Otras</t>
  </si>
  <si>
    <t>CCI Guerrero Negro IV</t>
  </si>
  <si>
    <t>Aprobado en 2012</t>
  </si>
  <si>
    <t>RM CT José López Portillo</t>
  </si>
  <si>
    <t>LT Red de Transmisión Asociada al CC Noreste</t>
  </si>
  <si>
    <t>CH Chicoasén II</t>
  </si>
  <si>
    <t>LT Red de transmisión asociada a la CH Chicoasén II</t>
  </si>
  <si>
    <t>Aprobado en 2013</t>
  </si>
  <si>
    <t>CC Empalme I</t>
  </si>
  <si>
    <t xml:space="preserve">LT Red de Transmisión Asociada al CC Empalme I </t>
  </si>
  <si>
    <t>CC Valle de México II</t>
  </si>
  <si>
    <t>RM CCC TULA PAQUETES 1 Y 2</t>
  </si>
  <si>
    <t>Aprobado en 2014</t>
  </si>
  <si>
    <t>CC Empalme II</t>
  </si>
  <si>
    <t>Aprobado en 2015</t>
  </si>
  <si>
    <t>CC San Luis Potosí</t>
  </si>
  <si>
    <t>CC Lerdo (Norte IV)</t>
  </si>
  <si>
    <t>CG Cerritos Colorados Fase I</t>
  </si>
  <si>
    <t>CH Las Cruces</t>
  </si>
  <si>
    <t>LT Red de transmisión asociada a la CH Las Cruces</t>
  </si>
  <si>
    <t>LT Red de Transmisión Asociada a la CI Santa Rosalía II</t>
  </si>
  <si>
    <t>SLT 2002 Subestaciones y Líneas de las Áreas Norte - Occidental</t>
  </si>
  <si>
    <t>Aprobado en 2016</t>
  </si>
  <si>
    <t>CC San Luis Río Colorado I</t>
  </si>
  <si>
    <t>CC Guadalajara I</t>
  </si>
  <si>
    <t>CC    Mérida</t>
  </si>
  <si>
    <t xml:space="preserve"> CC    Salamanca</t>
  </si>
  <si>
    <t>SLT SLT 2120 Subestaciones y Líneas de Distribución</t>
  </si>
  <si>
    <t>Aprobado en 2020</t>
  </si>
  <si>
    <t>CCI Baja California Sur VI</t>
  </si>
  <si>
    <t>Aprobado en 2021</t>
  </si>
  <si>
    <t>SLT   Transf y Transm Qro IslaCarmen NvoCasasGrands y Huasteca</t>
  </si>
  <si>
    <t>Autorizado</t>
  </si>
  <si>
    <t>LT    Incremento de Capacidad de Transm en Las Delicias-Querétaro</t>
  </si>
  <si>
    <t>SLT    LT Corriente Alterna Submarina Playacar - Chankanaab II</t>
  </si>
  <si>
    <t>SLT    Suministro de energía Zona Veracruz (antes Olmeca Bco1)</t>
  </si>
  <si>
    <t>Aprobado en 2022</t>
  </si>
  <si>
    <t>SLT Aumento de capacidad de transm de zonas Cancún y RivieraMaya</t>
  </si>
  <si>
    <t>SLT Aumento de capacidad de transm zonas Cancún y RivieraMaya II</t>
  </si>
  <si>
    <t>SLT Incremento en capacidad de transm Noreste Centro del País</t>
  </si>
  <si>
    <t>Inversión Condicionada</t>
  </si>
  <si>
    <t>Aprobados en 2011</t>
  </si>
  <si>
    <t>Aprobados en 2013</t>
  </si>
  <si>
    <t>LT LT en Corriente Directa Ixtepec Potencia-Yautepec Potencia</t>
  </si>
  <si>
    <t>1_/ Se consideran los proyectos que tienen previstos recursos en el PEF 2021, así como aquéllos proyectos que no tienen Monto Estimado en el PEF 2021, pero continúan en etapa de Varias Cierre y Otras por lo que se incluye su seguimiento.</t>
  </si>
  <si>
    <t>2_/ El tipo de cambio utilizado fue de 19.9942 pesos por dólar correspondiente al cierre de marzo de 2022.</t>
  </si>
  <si>
    <t>Fuente: Comisión Federal de Electricidad.</t>
  </si>
  <si>
    <t>Con base en los artículosl 107, fracción I, inciso d) de la Ley Federal de Presupuesto y Responsabilidad Hacendaria y 205 de su Reglamento</t>
  </si>
  <si>
    <t xml:space="preserve">Presupuesto   </t>
  </si>
  <si>
    <t>Ejercido</t>
  </si>
  <si>
    <t xml:space="preserve">Gasto </t>
  </si>
  <si>
    <t>Gasto</t>
  </si>
  <si>
    <t>Ingresos</t>
  </si>
  <si>
    <t>Programable</t>
  </si>
  <si>
    <t>Flujo Neto</t>
  </si>
  <si>
    <t>Variación %</t>
  </si>
  <si>
    <t>Amortizaciones y</t>
  </si>
  <si>
    <t>Inversión</t>
  </si>
  <si>
    <t>No</t>
  </si>
  <si>
    <t>Gastos de operación</t>
  </si>
  <si>
    <t>Presupuestaria</t>
  </si>
  <si>
    <t>y  Mantenimiento</t>
  </si>
  <si>
    <t>Asociada</t>
  </si>
  <si>
    <t>( 1 )</t>
  </si>
  <si>
    <t>( 2 )</t>
  </si>
  <si>
    <t>( 3 )</t>
  </si>
  <si>
    <t>( 4 )</t>
  </si>
  <si>
    <t>(5=1-2-3-4)</t>
  </si>
  <si>
    <t>( 6 )</t>
  </si>
  <si>
    <t>( 7 )</t>
  </si>
  <si>
    <t>( 8 )</t>
  </si>
  <si>
    <t>( 9 )</t>
  </si>
  <si>
    <t>(10=6-7-8-9)</t>
  </si>
  <si>
    <t>[11=(10-5)/5]</t>
  </si>
  <si>
    <t>TOTAL</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</si>
  <si>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</si>
  <si>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</si>
  <si>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</si>
  <si>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</si>
  <si>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</si>
  <si>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</si>
  <si>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</si>
  <si>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</si>
  <si>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</si>
  <si>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</si>
  <si>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</si>
  <si>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</si>
  <si>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</si>
  <si>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</si>
  <si>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</si>
  <si>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</si>
  <si>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</si>
  <si>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</si>
  <si>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</si>
  <si>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</si>
  <si>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</si>
  <si>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</si>
  <si>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</si>
  <si>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</si>
  <si>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</si>
  <si>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</si>
  <si>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</si>
  <si>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</si>
  <si>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</si>
  <si>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</si>
  <si>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</si>
  <si>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</si>
  <si>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</si>
  <si>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</si>
  <si>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</si>
  <si>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</si>
  <si>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</si>
  <si>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</si>
  <si>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</si>
  <si>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</si>
  <si>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</si>
  <si>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</si>
  <si>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</si>
  <si>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</si>
  <si>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</si>
  <si>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</si>
  <si>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</si>
  <si>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</si>
  <si>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</si>
  <si>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</si>
  <si>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</si>
  <si>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</si>
  <si>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</si>
  <si>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</si>
  <si>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</si>
  <si>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</si>
  <si>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</si>
  <si>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</si>
  <si>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</si>
  <si>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</si>
  <si>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</si>
  <si>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</si>
  <si>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</si>
  <si>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</si>
  <si>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</si>
  <si>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</si>
  <si>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</si>
  <si>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</si>
  <si>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</si>
  <si>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</si>
  <si>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</si>
  <si>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</si>
  <si>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</si>
  <si>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</si>
  <si>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</si>
  <si>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</si>
  <si>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</si>
  <si>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</si>
  <si>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</si>
  <si>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</si>
  <si>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</si>
  <si>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</si>
  <si>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</si>
  <si>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</si>
  <si>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</si>
  <si>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</si>
  <si>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</si>
  <si>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</si>
  <si>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</si>
  <si>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</si>
  <si>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</si>
  <si>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</si>
  <si>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</si>
  <si>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</si>
  <si>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</si>
  <si>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</si>
  <si>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</si>
  <si>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</si>
  <si>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</si>
  <si>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</si>
  <si>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</si>
  <si>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</si>
  <si>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</si>
  <si>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</si>
  <si>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</si>
  <si>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</si>
  <si>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</si>
  <si>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</si>
  <si>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</si>
  <si>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</si>
  <si>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</si>
  <si>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</si>
  <si>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</si>
  <si>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</si>
  <si>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</si>
  <si>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</si>
  <si>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</si>
  <si>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</si>
  <si>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</si>
  <si>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</si>
  <si>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</si>
  <si>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</si>
  <si>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</si>
  <si>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</si>
  <si>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</si>
  <si>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</si>
  <si>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</si>
  <si>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</si>
  <si>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</si>
  <si>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</si>
  <si>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</si>
  <si>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</si>
  <si>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</si>
  <si>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</si>
  <si>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</si>
  <si>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</si>
  <si>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</si>
  <si>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</si>
  <si>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</si>
  <si>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</si>
  <si>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</si>
  <si>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</si>
  <si>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</si>
  <si>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</si>
  <si>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</si>
  <si>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</si>
  <si>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</si>
  <si>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</si>
  <si>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</si>
  <si>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</si>
  <si>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</si>
  <si>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</si>
  <si>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</si>
  <si>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</si>
  <si>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</si>
  <si>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</si>
  <si>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</si>
  <si>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</si>
  <si>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</si>
  <si>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</si>
  <si>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</si>
  <si>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</si>
  <si>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</si>
  <si>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</si>
  <si>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</si>
  <si>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</si>
  <si>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</si>
  <si>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</si>
  <si>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</si>
  <si>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</si>
  <si>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</si>
  <si>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</si>
  <si>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</si>
  <si>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</si>
  <si>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</si>
  <si>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</si>
  <si>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</si>
  <si>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</si>
  <si>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</si>
  <si>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</si>
  <si>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</si>
  <si>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</si>
  <si>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</si>
  <si>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</si>
  <si>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</si>
  <si>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</si>
  <si>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</si>
  <si>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</si>
  <si>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</si>
  <si>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</si>
  <si>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</si>
  <si>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</si>
  <si>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</si>
  <si>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</si>
  <si>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</si>
  <si>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</si>
  <si>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</si>
  <si>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</si>
  <si>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</si>
  <si>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</si>
  <si>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</si>
  <si>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</si>
  <si>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</si>
  <si>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</si>
  <si>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</si>
  <si>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</si>
  <si>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</si>
  <si>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</si>
  <si>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</si>
  <si>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</si>
  <si>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</si>
  <si>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</si>
  <si>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</si>
  <si>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</si>
  <si>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</si>
  <si>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</si>
  <si>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</si>
  <si>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</si>
  <si>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</si>
  <si>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</si>
  <si>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</si>
  <si>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</si>
  <si>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</si>
  <si>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</si>
  <si>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CT Altamira Unidades 1 y 2</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</si>
  <si>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</si>
  <si>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</si>
  <si>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</si>
  <si>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</si>
  <si>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</si>
  <si>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</si>
  <si>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</si>
  <si>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</si>
  <si>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</si>
  <si>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</si>
  <si>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</si>
  <si>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</si>
  <si>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</si>
  <si>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</si>
  <si>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</si>
  <si>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</si>
  <si>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</si>
  <si>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</si>
  <si>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</si>
  <si>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</si>
  <si>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</si>
  <si>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</si>
  <si>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</si>
  <si>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</si>
  <si>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</si>
  <si>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Red de Transmisión Asociada al CC Empalme I</t>
  </si>
  <si>
    <t>Valle de México II</t>
  </si>
  <si>
    <t>Red de Transmisión Asociada al CC Topolobampo III</t>
  </si>
  <si>
    <t>1801 Subestaciones Baja - Noroeste</t>
  </si>
  <si>
    <t>1803 Subestaciones del Occidental</t>
  </si>
  <si>
    <t>1802 Subestaciones y Líneas de Transmisión del Norte</t>
  </si>
  <si>
    <t>1804 Subestaciones y Líneas Transmisión Oriental-Peninsular</t>
  </si>
  <si>
    <t>1820 Divisiones de Distribución del Valle de México</t>
  </si>
  <si>
    <t>1821 Divisiones de Distribución</t>
  </si>
  <si>
    <t>CCC TULA PAQUETES 1 Y 2</t>
  </si>
  <si>
    <t>CH TEMASCAL UNIDADES 1 A 4</t>
  </si>
  <si>
    <t>Empalme II</t>
  </si>
  <si>
    <t>Red de Transmisión Asociada al CC Empalme II</t>
  </si>
  <si>
    <t>1901 Subestaciones de Baja California</t>
  </si>
  <si>
    <t>1902 Subestaciones y Compensación del Noroeste</t>
  </si>
  <si>
    <t>1903 Subestaciones Norte - Noreste</t>
  </si>
  <si>
    <t>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</si>
  <si>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</si>
  <si>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</si>
  <si>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</si>
  <si>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</si>
  <si>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</si>
  <si>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</si>
  <si>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</si>
  <si>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</si>
  <si>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</si>
  <si>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</si>
  <si>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SLT 2120 Subestaciones y Líneas de Distribución</t>
  </si>
  <si>
    <t>SLT 2121 Reducción de Pérdidas de Energía en Distribución</t>
  </si>
  <si>
    <t xml:space="preserve">NA: No aplica </t>
  </si>
  <si>
    <t>1_/ Considera los proyectos que entraron en operación comercial (con terminaciones parciales o totales).</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</si>
  <si>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</si>
  <si>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</si>
  <si>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</si>
  <si>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</si>
  <si>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</si>
  <si>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</si>
  <si>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</si>
  <si>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</si>
  <si>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</si>
  <si>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</si>
  <si>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</si>
  <si>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</si>
  <si>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</si>
  <si>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</si>
  <si>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</si>
  <si>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</si>
  <si>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</si>
  <si>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</si>
  <si>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</si>
  <si>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</si>
  <si>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</si>
  <si>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</si>
  <si>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</si>
  <si>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</si>
  <si>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</si>
  <si>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</si>
  <si>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</si>
  <si>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</si>
  <si>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</si>
  <si>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</si>
  <si>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</si>
  <si>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</si>
  <si>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</si>
  <si>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</si>
  <si>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</si>
  <si>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</si>
  <si>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</si>
  <si>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</si>
  <si>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</si>
  <si>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</si>
  <si>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</si>
  <si>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</si>
  <si>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</si>
  <si>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</si>
  <si>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</si>
  <si>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CC Norte III (Juárez)</t>
  </si>
  <si>
    <t>CE Sureste I</t>
  </si>
  <si>
    <t xml:space="preserve">CC Noroeste </t>
  </si>
  <si>
    <t>CC Noreste</t>
  </si>
  <si>
    <t>CC Topolobampo III</t>
  </si>
  <si>
    <t>CE Sureste IV y V</t>
  </si>
  <si>
    <t>En términos de  los artículos 107, fracción I , de la Ley Federal de Presupuesto y Responsabilidad Hacendaria y 205 de su Reglamento</t>
  </si>
  <si>
    <t xml:space="preserve">Comisión Federal de Electricidad </t>
  </si>
  <si>
    <t>Marzo</t>
  </si>
  <si>
    <t>Nombre del Proyecto</t>
  </si>
  <si>
    <t>Costo de cierre</t>
  </si>
  <si>
    <t>Amortización ejercida</t>
  </si>
  <si>
    <t>Pasivo Directo</t>
  </si>
  <si>
    <t>Pasivo</t>
  </si>
  <si>
    <t>Suma</t>
  </si>
  <si>
    <t xml:space="preserve">Real </t>
  </si>
  <si>
    <t>Legal</t>
  </si>
  <si>
    <t>Contingente</t>
  </si>
  <si>
    <t>Total</t>
  </si>
  <si>
    <t>(4=2+3)</t>
  </si>
  <si>
    <t>(7=5+6)</t>
  </si>
  <si>
    <t>(8=1-4-7)</t>
  </si>
  <si>
    <t>(9=7+8)</t>
  </si>
  <si>
    <t>Cierres totales</t>
  </si>
  <si>
    <t xml:space="preserve">CCC  Pacífico </t>
  </si>
  <si>
    <t xml:space="preserve">CH El Cajón     </t>
  </si>
  <si>
    <t>LT Red de Transmisión Asociada a el Pacífico</t>
  </si>
  <si>
    <t xml:space="preserve">SLT 706 Sistemas- Norte     </t>
  </si>
  <si>
    <t>SLT 806 Bajío</t>
  </si>
  <si>
    <t>SE 914 División Centro Sur</t>
  </si>
  <si>
    <t>CH La Yesca</t>
  </si>
  <si>
    <t>RFO Red de Fibra Óptica Proyecto Norte</t>
  </si>
  <si>
    <t>SE 1006 Central----Sur</t>
  </si>
  <si>
    <t>SE 1005 Noroeste</t>
  </si>
  <si>
    <t>RM Infiernillo</t>
  </si>
  <si>
    <t>RM CT Francisco Pérez Ríos Unidades 1 y 2</t>
  </si>
  <si>
    <t>SE 1003 Subestaciones Eléctricas de Occidente</t>
  </si>
  <si>
    <t>SLT 1002 Compensación y Transmisión Noreste - Sureste</t>
  </si>
  <si>
    <t>CC San Lorenzo Conversión de TG a CC</t>
  </si>
  <si>
    <t>LT Red de Transmisión Asociada a la CH La Yesca</t>
  </si>
  <si>
    <t>LT Red de Transmisión asociada a la CC Agua Prieta II</t>
  </si>
  <si>
    <t>LT Red de Transmisión Asociada a la CE La Venta III</t>
  </si>
  <si>
    <t>RM CN Laguna Verde</t>
  </si>
  <si>
    <t>SE 1110 Compensación Capacitiva del Norte</t>
  </si>
  <si>
    <t>SE 1117 Transformación de Guaymas</t>
  </si>
  <si>
    <t>SE 1120 Noroeste</t>
  </si>
  <si>
    <t>SE 1121 Baja California</t>
  </si>
  <si>
    <t>SE 1122 Golfo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</si>
  <si>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</si>
  <si>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</si>
  <si>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</si>
  <si>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</si>
  <si>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</si>
  <si>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</si>
  <si>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</si>
  <si>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</si>
  <si>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</si>
  <si>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</si>
  <si>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</si>
  <si>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</si>
  <si>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</si>
  <si>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</si>
  <si>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</si>
  <si>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SE 1211 Noreste - Central</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</si>
  <si>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</si>
  <si>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</si>
  <si>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</si>
  <si>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</si>
  <si>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</si>
  <si>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</si>
  <si>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</si>
  <si>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</si>
  <si>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</si>
  <si>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</si>
  <si>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</si>
  <si>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</si>
  <si>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</si>
  <si>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</si>
  <si>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</si>
  <si>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</si>
  <si>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1323 Distribución SUR</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</si>
  <si>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</si>
  <si>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</si>
  <si>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</si>
  <si>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</si>
  <si>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</si>
  <si>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</si>
  <si>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1420 Distribucion Norte</t>
  </si>
  <si>
    <t>SE 1521 Distribución Sur</t>
  </si>
  <si>
    <t>SE 1520 Distribución Norte</t>
  </si>
  <si>
    <t>CCC CoGeneración Salamanca Fase I</t>
  </si>
  <si>
    <t>SLT 1601 Transmisión y Transformación Noroeste - Norte</t>
  </si>
  <si>
    <t>SLT 1604 Transmisión Ayotla-Chalco</t>
  </si>
  <si>
    <t>LT Red de Transmisión Asociada a la CI Guerrero Negro IV</t>
  </si>
  <si>
    <t>SE 1621 Distribución Norte - Sur</t>
  </si>
  <si>
    <t>CG Los Azufres III (Fase I)</t>
  </si>
  <si>
    <t>LT Red de Transmisión Asociada al CC Norte III</t>
  </si>
  <si>
    <t>CCI Baja California Sur V</t>
  </si>
  <si>
    <t>SLT 1722 Distribucion Sur</t>
  </si>
  <si>
    <t>SE 1701 Subestacion Chimalpa II</t>
  </si>
  <si>
    <t>SLT 1703  Conversión a 400 kV de la Riviera Maya</t>
  </si>
  <si>
    <t>SLT 1702 Transmisión y Transformación Baja - Noine</t>
  </si>
  <si>
    <t>SLT 1704 Interconexión sist aislados Guerrero Negro Sta Rosalía</t>
  </si>
  <si>
    <t>LT Red de Transmisión Asociada al CC Topolobampo III</t>
  </si>
  <si>
    <t>SE 1801 Subestaciones Baja -  Noroeste</t>
  </si>
  <si>
    <t>SE 1803 Subestaciones del Occidental</t>
  </si>
  <si>
    <t>SLT 1802 Subestaciones y Lineas del Norte</t>
  </si>
  <si>
    <t>SLT 1804 Subestaciones y Líneas Transmisión Oriental - Peninsular</t>
  </si>
  <si>
    <t>SLT 1820 Divisiones de Distribución del Valle de México</t>
  </si>
  <si>
    <t>312 RM CH Temascal Unidades 1 a 4</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</si>
  <si>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</si>
  <si>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</si>
  <si>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</si>
  <si>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</si>
  <si>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</si>
  <si>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</si>
  <si>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SLT 1921 Reducción de Perdidas de Energía en Distribución</t>
  </si>
  <si>
    <t>CG Los Azufres III Fase II</t>
  </si>
  <si>
    <t xml:space="preserve"> LT Red de transmisión asociada a la CG Los
Azufres III Fase II</t>
  </si>
  <si>
    <t>SLT 2001 Subestaciones y Líneas Baja California Sur Noroeste</t>
  </si>
  <si>
    <t xml:space="preserve">SLT 2021 Reducción de Pérdidas de Energía en Distribución  </t>
  </si>
  <si>
    <t>SE 2101 Compensación Capacitiva Baja - Occidental</t>
  </si>
  <si>
    <t xml:space="preserve">Cierres Parciales </t>
  </si>
  <si>
    <t>CC Agua Prieta II (Con Campo Solar)</t>
  </si>
  <si>
    <t>SE 1212 Sur - Peninsular</t>
  </si>
  <si>
    <t>SE 1210  Norte - Noroeste</t>
  </si>
  <si>
    <t>SE 1320 Distribución Noroeste</t>
  </si>
  <si>
    <t xml:space="preserve">SLT 1405 Subest y Líneas de Transmisión de las Áreas Sureste </t>
  </si>
  <si>
    <t>SE 1620 Distribución Valle de México</t>
  </si>
  <si>
    <t>SLT 1721 Distribución Norte</t>
  </si>
  <si>
    <t>LT Red de Transmisión asociada al CC Noreste</t>
  </si>
  <si>
    <t>SLT 1720 Distribución Valle de México</t>
  </si>
  <si>
    <t xml:space="preserve">CG Los Humeros III </t>
  </si>
  <si>
    <t>LT Red de Transmisión Asociada al CC Empalme I</t>
  </si>
  <si>
    <t>SLT 1821 Divisiones de Distribución</t>
  </si>
  <si>
    <t>RM CCC Tula Paquetes 1 y 2</t>
  </si>
  <si>
    <t xml:space="preserve">CC Empalme II    </t>
  </si>
  <si>
    <t>SLT 1920 Subestaciones y Lineas de Distribucion</t>
  </si>
  <si>
    <t>SLT 2002 Subestaciones y Líneas  de las Áreas Norte - Occidental</t>
  </si>
  <si>
    <t>SLT 2020 Subestaciones, Líneas y Redes de Distribución</t>
  </si>
  <si>
    <t>1_/ Proyectos en operación que concluyeron sus obligaciones financieras como PIDIREGAS.</t>
  </si>
  <si>
    <t>Costo total estimado</t>
  </si>
  <si>
    <t>Monto 
Contratado</t>
  </si>
  <si>
    <t>Comprometido al periodo</t>
  </si>
  <si>
    <t>Montos comprometidos por etapas</t>
  </si>
  <si>
    <t>PEF 2021</t>
  </si>
  <si>
    <t>PEF 2022</t>
  </si>
  <si>
    <t>Monto</t>
  </si>
  <si>
    <t>Proyectos adjudicados y/o en construcción</t>
  </si>
  <si>
    <t>Proyectos en operación</t>
  </si>
  <si>
    <t>( 3=2/1 )</t>
  </si>
  <si>
    <t>( 5=7+8 )</t>
  </si>
  <si>
    <t>( 6=5/2 )</t>
  </si>
  <si>
    <t>Inversión directa</t>
  </si>
  <si>
    <t>Chihuahua</t>
  </si>
  <si>
    <t>406 Red Asociada a Tuxpan II, III y IV</t>
  </si>
  <si>
    <t>502 Oriental - Norte</t>
  </si>
  <si>
    <t>506 Saltillo-Cañada</t>
  </si>
  <si>
    <t>Pacífico</t>
  </si>
  <si>
    <t>El Cajón</t>
  </si>
  <si>
    <t>709 Sistemas Sur</t>
  </si>
  <si>
    <t xml:space="preserve">LT </t>
  </si>
  <si>
    <t xml:space="preserve">CC </t>
  </si>
  <si>
    <t>Red de transmisión asociada a la CI Guerrero Negro III</t>
  </si>
  <si>
    <t xml:space="preserve">CT </t>
  </si>
  <si>
    <t xml:space="preserve">CCI </t>
  </si>
  <si>
    <t>Chicoasén II</t>
  </si>
  <si>
    <t>1805 Línea de Transmisión Huasteca - Monterrey</t>
  </si>
  <si>
    <t xml:space="preserve"> SLT </t>
  </si>
  <si>
    <t xml:space="preserve">Inversión condicionada </t>
  </si>
  <si>
    <t>TRN</t>
  </si>
  <si>
    <t>Terminal de Carbón de la CT Pdte. Plutarco Elías Calles</t>
  </si>
  <si>
    <t>Altamira II</t>
  </si>
  <si>
    <t>Bajío</t>
  </si>
  <si>
    <t>Campeche</t>
  </si>
  <si>
    <t xml:space="preserve">Hermosillo    </t>
  </si>
  <si>
    <t>Mérida III</t>
  </si>
  <si>
    <t xml:space="preserve">Monterrey III  </t>
  </si>
  <si>
    <t xml:space="preserve">Naco - Nogales   </t>
  </si>
  <si>
    <t xml:space="preserve">Río Bravo II </t>
  </si>
  <si>
    <t xml:space="preserve">Mexicali </t>
  </si>
  <si>
    <t>Saltillo</t>
  </si>
  <si>
    <t>Tuxpan II</t>
  </si>
  <si>
    <t>Gasoducto Cd. Pemex - Valladolid</t>
  </si>
  <si>
    <t>Altamira III y IV</t>
  </si>
  <si>
    <t xml:space="preserve">Chihuahua III </t>
  </si>
  <si>
    <t>La Laguna II</t>
  </si>
  <si>
    <t>Río Bravo III</t>
  </si>
  <si>
    <t xml:space="preserve">Tuxpan III y IV    </t>
  </si>
  <si>
    <t>Altamira V</t>
  </si>
  <si>
    <t>Tamazunchale</t>
  </si>
  <si>
    <t>Río Bravo IV</t>
  </si>
  <si>
    <t xml:space="preserve">Tuxpan V  </t>
  </si>
  <si>
    <t xml:space="preserve">Valladolid III     </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</si>
  <si>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</si>
  <si>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</si>
  <si>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</si>
  <si>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</si>
  <si>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</si>
  <si>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</si>
  <si>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</si>
  <si>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</si>
  <si>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</si>
  <si>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</si>
  <si>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</si>
  <si>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4_/ Es la fecha del último pago de amortizaciones de un proyecto.</t>
  </si>
  <si>
    <t>1_/ El año de autorización corresponde al ejercicio fiscal en que el proyecto se incluyó por primera vez en el Presupuesto de Egresos de la Federación en la modalidad de Pidiregas.</t>
  </si>
  <si>
    <t>Incremento en capacidad de transm Noreste Centro del País</t>
  </si>
  <si>
    <t>Aumento de capacidad de transm zonas Cancún y RivieraMaya II</t>
  </si>
  <si>
    <t>Aumento de capacidad de transm de zonas Cancún y RivieraMaya</t>
  </si>
  <si>
    <t>Autorizados en 2022</t>
  </si>
  <si>
    <t>Suministro de energía Zona Veracruz (antes Olmeca Bco1)</t>
  </si>
  <si>
    <t xml:space="preserve"> LT Corriente Alterna Submarina Playacar - Chankanaab II</t>
  </si>
  <si>
    <t>Incremento de Capacidad de Transm en Las Delicias-Querétaro</t>
  </si>
  <si>
    <t>Transf y Transm Qro IslaCarmen NvoCasasGrands y Huasteca</t>
  </si>
  <si>
    <t>Autorizados en 2021</t>
  </si>
  <si>
    <t>Autorizados en 2020</t>
  </si>
  <si>
    <t>Mérida</t>
  </si>
  <si>
    <t>Red de Transmisión Asociada al CC Guadalajara I</t>
  </si>
  <si>
    <t>Guadalajara I</t>
  </si>
  <si>
    <t>Red de Transmisión Asociada al CC San Luis Río Colorado I</t>
  </si>
  <si>
    <t>San Luis Río Colorado I</t>
  </si>
  <si>
    <t>Autorizados en 2016</t>
  </si>
  <si>
    <t>Red de Transmisión Asociada a la CI Santa Rosalía II</t>
  </si>
  <si>
    <t>Red de transmisión asociada a la CH Las Cruces</t>
  </si>
  <si>
    <t>Las Cruces</t>
  </si>
  <si>
    <t>Cerritos Colorados Fase I</t>
  </si>
  <si>
    <t>Lerdo (Norte IV)</t>
  </si>
  <si>
    <t>San Luis Potosí</t>
  </si>
  <si>
    <t>Autorizados en 2015</t>
  </si>
  <si>
    <t>1921 Reducción de Perdidas de Energía en Distribución</t>
  </si>
  <si>
    <t>1905 Transmisión Sureste-Peninsular</t>
  </si>
  <si>
    <t>1903 Subestaciones Norte-Noreste</t>
  </si>
  <si>
    <t xml:space="preserve">SE  </t>
  </si>
  <si>
    <t>Autorizados en 2014</t>
  </si>
  <si>
    <t xml:space="preserve">RM    </t>
  </si>
  <si>
    <t xml:space="preserve">SLT    </t>
  </si>
  <si>
    <t xml:space="preserve">SE    </t>
  </si>
  <si>
    <t xml:space="preserve">LT    </t>
  </si>
  <si>
    <t xml:space="preserve">LT   </t>
  </si>
  <si>
    <t xml:space="preserve">CC    </t>
  </si>
  <si>
    <t>Autorizados en 2013</t>
  </si>
  <si>
    <t>Red de transmisión asociada a la CH Chicoasén II</t>
  </si>
  <si>
    <t>Autorizados en 2012</t>
  </si>
  <si>
    <t>Autorizados en 2011</t>
  </si>
  <si>
    <t>1520 DISTRIBUCION NORTE</t>
  </si>
  <si>
    <t>1521 DISTRIBUCIÓN SUR</t>
  </si>
  <si>
    <t>Autorizados en 2010</t>
  </si>
  <si>
    <t>Santa Rosalía II</t>
  </si>
  <si>
    <t>1404 Subestaciones del Oriente</t>
  </si>
  <si>
    <t>Autorizados en 2009</t>
  </si>
  <si>
    <t>1320 DISTRIBUCIÓN NOROESTE</t>
  </si>
  <si>
    <t>1321 DISTRIBUCIÓN NORESTE</t>
  </si>
  <si>
    <t>1322 DISTRIBUCIÓN CENTRO</t>
  </si>
  <si>
    <t>1323 DISTRIBUCIÓN SUR</t>
  </si>
  <si>
    <t xml:space="preserve"> 1302 Transformación del Noreste</t>
  </si>
  <si>
    <t>Autorizados en 2008</t>
  </si>
  <si>
    <t>1213 COMPENSACIÓN DE REDES</t>
  </si>
  <si>
    <t>1206 Conversión a 400 kV de la LT Mazatlán II - La Higuera</t>
  </si>
  <si>
    <t>Autorizados en 2007</t>
  </si>
  <si>
    <t>Autorizados en 2006</t>
  </si>
  <si>
    <t>1001 Red de Transmisión Baja - Nogales</t>
  </si>
  <si>
    <t>CCC Huinalá II</t>
  </si>
  <si>
    <t>Red de Fibra Óptica Proyecto Norte</t>
  </si>
  <si>
    <t>Red de Fibra Óptica Proyecto Centro</t>
  </si>
  <si>
    <t>Red de Fibra Óptica Proyecto Sur</t>
  </si>
  <si>
    <t>Autorizados en 2005</t>
  </si>
  <si>
    <t>Autorizados en 2004</t>
  </si>
  <si>
    <t>Conversión El Encino de TG a CC</t>
  </si>
  <si>
    <t>Autorizados en 2003</t>
  </si>
  <si>
    <t>Líneas Centro</t>
  </si>
  <si>
    <t>Autorizados en 2002</t>
  </si>
  <si>
    <t>607 Sistema Bajío - Oriental</t>
  </si>
  <si>
    <t>Autorizados en 2001</t>
  </si>
  <si>
    <t>Autorizados en 2000</t>
  </si>
  <si>
    <t>Autorizados en 1999</t>
  </si>
  <si>
    <t>Autorizados en 1998</t>
  </si>
  <si>
    <t>Autorizados en 1997</t>
  </si>
  <si>
    <t>Total Inversión Directa</t>
  </si>
  <si>
    <t>meses</t>
  </si>
  <si>
    <t>años</t>
  </si>
  <si>
    <t>Valor presente  neto  de  la evaluación financiera
(VPN)</t>
  </si>
  <si>
    <t>Valor presente neto de la evaluación económica
(VPN)</t>
  </si>
  <si>
    <t>Plazo del pago</t>
  </si>
  <si>
    <t>Entrega de obra</t>
  </si>
  <si>
    <t>Después de impuestos</t>
  </si>
  <si>
    <t>Antes de Impuestos</t>
  </si>
  <si>
    <t>No. PEF</t>
  </si>
  <si>
    <t xml:space="preserve">Con base en los artículos 107 fracción I inciso d) de la Ley Federal de Presupuesto y Responsabilidad Hacendaria y 205 de su Reglamento. </t>
  </si>
  <si>
    <t>Nota: La actualización a precios de 2003 se realiza utilizando un tipo de cambio de 10.20 pesos por dólar</t>
  </si>
  <si>
    <t>4_/  Es la fecha del último pago de amortizaciones de un proyecto.</t>
  </si>
  <si>
    <t>1_/  El año de autorización corresponde al ejercicio fiscal en que el proyecto se incluyó por primera vez en el Presupuesto de Egresos de la Federación en la modalidad de Pidiregas.</t>
  </si>
  <si>
    <t>LT en Corriente Directa Ixtepec Potencia-Yautepec Potencia</t>
  </si>
  <si>
    <t>Sureste I</t>
  </si>
  <si>
    <t>Norte III (Juárez)</t>
  </si>
  <si>
    <t>Baja California III</t>
  </si>
  <si>
    <t>Oaxaca II y CE Oaxaca III y CE Oaxaca IV</t>
  </si>
  <si>
    <t>Oaxaca I</t>
  </si>
  <si>
    <t>La Venta III</t>
  </si>
  <si>
    <t>Norte II</t>
  </si>
  <si>
    <t xml:space="preserve">Valladolid III   </t>
  </si>
  <si>
    <t>Tuxpan V</t>
  </si>
  <si>
    <t>Tuxpan III y IV</t>
  </si>
  <si>
    <t>Chihuahua III</t>
  </si>
  <si>
    <t>Gasoducto Cd. Pemex-Valladolid</t>
  </si>
  <si>
    <t>Mexicali</t>
  </si>
  <si>
    <t>Río Bravo II</t>
  </si>
  <si>
    <t>Naco-Nogales</t>
  </si>
  <si>
    <t>Monterrey III</t>
  </si>
  <si>
    <t>Hermosillo</t>
  </si>
  <si>
    <t>Total Inversión Condicionada</t>
  </si>
  <si>
    <t>4_/ El total no coincide con el monto del Cuadro 7 "Flujo de inversión estimada anual por proyecto" del Tomo VII del Presupuesto de Egresos de la Federación aprobado para el ejercicio fiscal 2022, debido a que los proyectos no. 261, 327 y 348 no se incluyen por haberse terminado totalmente en 2021.</t>
  </si>
  <si>
    <t>Informes sobre la Situación Económica,
las Finanzas Públicas y la Deuda Pública</t>
  </si>
  <si>
    <t>IV. PROYECTOS DE INFRAESTRUCTURA PRODUCTIVA DE LARGO PLAZO (PIDIREGAS)</t>
  </si>
  <si>
    <t>Primer Trimestre de 2022</t>
  </si>
  <si>
    <t>Enero - marzo 2022</t>
  </si>
  <si>
    <t>(Millones de pesos a precios de 2022)</t>
  </si>
  <si>
    <r>
      <t xml:space="preserve">AVANCE FINANCIERO Y FÍSICO DE PROYECTOS DE INFRAESTRUCTURA PRODUCTIVA DE LARGO PLAZO EN CONSTRUCCIÓN </t>
    </r>
    <r>
      <rPr>
        <b/>
        <vertAlign val="superscript"/>
        <sz val="12"/>
        <color theme="0"/>
        <rFont val="Montserrat"/>
      </rPr>
      <t>p_/</t>
    </r>
  </si>
  <si>
    <r>
      <t xml:space="preserve">Costo Total Autorizado </t>
    </r>
    <r>
      <rPr>
        <vertAlign val="superscript"/>
        <sz val="9"/>
        <color indexed="8"/>
        <rFont val="Montserrat"/>
      </rPr>
      <t>2_/</t>
    </r>
  </si>
  <si>
    <r>
      <t xml:space="preserve">Acumulado 2021 </t>
    </r>
    <r>
      <rPr>
        <vertAlign val="superscript"/>
        <sz val="9"/>
        <color indexed="8"/>
        <rFont val="Montserrat"/>
      </rPr>
      <t>2_/</t>
    </r>
  </si>
  <si>
    <r>
      <t xml:space="preserve">Estimada </t>
    </r>
    <r>
      <rPr>
        <vertAlign val="superscript"/>
        <sz val="9"/>
        <color indexed="8"/>
        <rFont val="Montserrat"/>
      </rPr>
      <t>2_/ 4_/</t>
    </r>
  </si>
  <si>
    <r>
      <t xml:space="preserve">Realizada </t>
    </r>
    <r>
      <rPr>
        <vertAlign val="superscript"/>
        <sz val="9"/>
        <rFont val="Montserrat"/>
      </rPr>
      <t>3_/</t>
    </r>
  </si>
  <si>
    <r>
      <t xml:space="preserve">CC Agua Prieta II (con campo solar) </t>
    </r>
    <r>
      <rPr>
        <vertAlign val="superscript"/>
        <sz val="9"/>
        <color theme="1"/>
        <rFont val="Montserrat"/>
      </rPr>
      <t>1_/</t>
    </r>
  </si>
  <si>
    <r>
      <t xml:space="preserve">SE 1320 DISTRIBUCION NOROESTE </t>
    </r>
    <r>
      <rPr>
        <vertAlign val="superscript"/>
        <sz val="9"/>
        <color theme="1"/>
        <rFont val="Montserrat"/>
      </rPr>
      <t>1_/</t>
    </r>
  </si>
  <si>
    <r>
      <t xml:space="preserve">SE  1620 Distribución Valle de México </t>
    </r>
    <r>
      <rPr>
        <vertAlign val="superscript"/>
        <sz val="9"/>
        <color theme="1"/>
        <rFont val="Montserrat"/>
      </rPr>
      <t>1_/</t>
    </r>
  </si>
  <si>
    <r>
      <t xml:space="preserve">SLT 1721 DISTRIBUCIÓN NORTE </t>
    </r>
    <r>
      <rPr>
        <vertAlign val="superscript"/>
        <sz val="9"/>
        <color theme="1"/>
        <rFont val="Montserrat"/>
      </rPr>
      <t>1_/</t>
    </r>
  </si>
  <si>
    <r>
      <t>SLT 1720 Distribución Valle de México</t>
    </r>
    <r>
      <rPr>
        <vertAlign val="superscript"/>
        <sz val="9"/>
        <color theme="1"/>
        <rFont val="Montserrat"/>
      </rPr>
      <t>1_/</t>
    </r>
  </si>
  <si>
    <r>
      <t xml:space="preserve">CG Los Humeros III </t>
    </r>
    <r>
      <rPr>
        <vertAlign val="superscript"/>
        <sz val="9"/>
        <color theme="1"/>
        <rFont val="Montserrat"/>
      </rPr>
      <t>1_/</t>
    </r>
  </si>
  <si>
    <r>
      <t xml:space="preserve">LT 1805 Línea de Transmisión Huasteca - Monterrey </t>
    </r>
    <r>
      <rPr>
        <vertAlign val="superscript"/>
        <sz val="9"/>
        <color theme="1"/>
        <rFont val="Montserrat"/>
      </rPr>
      <t>1_/</t>
    </r>
  </si>
  <si>
    <r>
      <t>SLT 1821 Divisiones de Distribución</t>
    </r>
    <r>
      <rPr>
        <vertAlign val="superscript"/>
        <sz val="9"/>
        <color theme="1"/>
        <rFont val="Montserrat"/>
      </rPr>
      <t>1_/</t>
    </r>
  </si>
  <si>
    <r>
      <t>SLT 1920 Subestaciones y Líneas de Distribución</t>
    </r>
    <r>
      <rPr>
        <vertAlign val="superscript"/>
        <sz val="9"/>
        <rFont val="Montserrat"/>
      </rPr>
      <t>1_/</t>
    </r>
  </si>
  <si>
    <r>
      <t>SLT SLT 2020 Subestaciones, Líneas y Redes de Distribución</t>
    </r>
    <r>
      <rPr>
        <vertAlign val="superscript"/>
        <sz val="9"/>
        <color theme="1"/>
        <rFont val="Montserrat"/>
      </rPr>
      <t>1_/</t>
    </r>
  </si>
  <si>
    <r>
      <t>CE Sureste I</t>
    </r>
    <r>
      <rPr>
        <vertAlign val="superscript"/>
        <sz val="9"/>
        <color theme="1"/>
        <rFont val="Montserrat"/>
      </rPr>
      <t>1_/</t>
    </r>
  </si>
  <si>
    <r>
      <t>CC Topolobampo III</t>
    </r>
    <r>
      <rPr>
        <vertAlign val="superscript"/>
        <sz val="9"/>
        <color theme="1"/>
        <rFont val="Montserrat"/>
      </rPr>
      <t>1_/</t>
    </r>
  </si>
  <si>
    <t>3_/ Los tipos de cambio promedio de fecha de liquidación utilizados fueron 20.4734 (enero), 20.4823 (febrero) y 20.6061 (marzo) pesos por dólar, publicados por el Banco de México (Banxico).</t>
  </si>
  <si>
    <t>SLT Solución congestión de enlaces transm GCR Noro Occid Norte</t>
  </si>
  <si>
    <t>p_/ Cifras preliminares. Las sumas de los parciales pueden no coincidir con los totales debido al redondeo.</t>
  </si>
  <si>
    <r>
      <t xml:space="preserve">FLUJO NETO DE PROYECTOS DE INFRAESTRUCTURA PRODUCTIVA DE LARGO PLAZO DE INVERSIÓN DIRECTA EN OPERACIÓN  </t>
    </r>
    <r>
      <rPr>
        <b/>
        <vertAlign val="superscript"/>
        <sz val="12"/>
        <color theme="0"/>
        <rFont val="Montserrat"/>
      </rPr>
      <t xml:space="preserve"> p_ 1_/</t>
    </r>
  </si>
  <si>
    <t>500&lt; = La variación es menor a 500 por ciento.</t>
  </si>
  <si>
    <t>&lt;-500 = La variación es menor a -500 por ciento.</t>
  </si>
  <si>
    <t>p_/ Cifras preliminares. Las sumas de los parciales pueden no coincidir con los totales debido al redondeo. Los ingresos al mes de marzo consideran cifras presupuestadas.</t>
  </si>
  <si>
    <t>FLUJO NETO DE PROYECTOS DE INFRAESTRUCTURA PRODUCTIVA DE LARGO PLAZO DE INVERSION CONDICIONADA EN OPERACIÓN p_/</t>
  </si>
  <si>
    <t xml:space="preserve">Variación  %    </t>
  </si>
  <si>
    <r>
      <t xml:space="preserve">COMPROMISOS DE PROYECTOS DE INFRAESTRUCTURA PRODUCTIVA DE LARGO PLAZO DE INVERSIÓN DIRECTA EN OPERACIÓN </t>
    </r>
    <r>
      <rPr>
        <b/>
        <vertAlign val="superscript"/>
        <sz val="12"/>
        <color theme="0"/>
        <rFont val="Montserrat"/>
      </rPr>
      <t xml:space="preserve">p_/ </t>
    </r>
  </si>
  <si>
    <r>
      <t xml:space="preserve">CG Cerro Prieto IV </t>
    </r>
    <r>
      <rPr>
        <vertAlign val="superscript"/>
        <sz val="9"/>
        <rFont val="Montserrat"/>
      </rPr>
      <t>1_/</t>
    </r>
  </si>
  <si>
    <r>
      <t xml:space="preserve">CC Chihuahua </t>
    </r>
    <r>
      <rPr>
        <vertAlign val="superscript"/>
        <sz val="9"/>
        <rFont val="Montserrat"/>
      </rPr>
      <t>1_/</t>
    </r>
  </si>
  <si>
    <r>
      <t xml:space="preserve">CCI Guerrero Negro II </t>
    </r>
    <r>
      <rPr>
        <vertAlign val="superscript"/>
        <sz val="9"/>
        <rFont val="Montserrat"/>
      </rPr>
      <t>1_/</t>
    </r>
  </si>
  <si>
    <r>
      <t xml:space="preserve">CC Monterrey II </t>
    </r>
    <r>
      <rPr>
        <vertAlign val="superscript"/>
        <sz val="9"/>
        <rFont val="Montserrat"/>
      </rPr>
      <t>1_/</t>
    </r>
  </si>
  <si>
    <r>
      <t xml:space="preserve">CD Puerto San Carlos II </t>
    </r>
    <r>
      <rPr>
        <vertAlign val="superscript"/>
        <sz val="9"/>
        <rFont val="Montserrat"/>
      </rPr>
      <t>1_/</t>
    </r>
  </si>
  <si>
    <r>
      <t xml:space="preserve">CC Rosarito III (Unidades 8 y 9) </t>
    </r>
    <r>
      <rPr>
        <vertAlign val="superscript"/>
        <sz val="9"/>
        <rFont val="Montserrat"/>
      </rPr>
      <t>1_/</t>
    </r>
  </si>
  <si>
    <r>
      <t xml:space="preserve">CT Samalayuca II </t>
    </r>
    <r>
      <rPr>
        <vertAlign val="superscript"/>
        <sz val="9"/>
        <rFont val="Montserrat"/>
      </rPr>
      <t>1_/</t>
    </r>
  </si>
  <si>
    <r>
      <t xml:space="preserve">LT 211 Cable Submarino </t>
    </r>
    <r>
      <rPr>
        <vertAlign val="superscript"/>
        <sz val="9"/>
        <rFont val="Montserrat"/>
      </rPr>
      <t>1_/</t>
    </r>
  </si>
  <si>
    <r>
      <t xml:space="preserve">LT 214 y 215 Sureste - Peninsular </t>
    </r>
    <r>
      <rPr>
        <vertAlign val="superscript"/>
        <sz val="9"/>
        <rFont val="Montserrat"/>
      </rPr>
      <t>1_/</t>
    </r>
  </si>
  <si>
    <r>
      <t xml:space="preserve">LT 216 y 217 Noroeste </t>
    </r>
    <r>
      <rPr>
        <vertAlign val="superscript"/>
        <sz val="9"/>
        <rFont val="Montserrat"/>
      </rPr>
      <t>1_/</t>
    </r>
  </si>
  <si>
    <r>
      <t xml:space="preserve">SE 212 y 213 SF6 Potencia y Distribución </t>
    </r>
    <r>
      <rPr>
        <vertAlign val="superscript"/>
        <sz val="9"/>
        <rFont val="Montserrat"/>
      </rPr>
      <t>1_/</t>
    </r>
  </si>
  <si>
    <r>
      <t xml:space="preserve">SE 218 Noroeste </t>
    </r>
    <r>
      <rPr>
        <vertAlign val="superscript"/>
        <sz val="9"/>
        <rFont val="Montserrat"/>
      </rPr>
      <t>1_/</t>
    </r>
  </si>
  <si>
    <r>
      <t xml:space="preserve">SE 219 Sureste - Peninsular </t>
    </r>
    <r>
      <rPr>
        <vertAlign val="superscript"/>
        <sz val="9"/>
        <rFont val="Montserrat"/>
      </rPr>
      <t>1_/</t>
    </r>
  </si>
  <si>
    <r>
      <t xml:space="preserve">SE 220 Oriental - Centro </t>
    </r>
    <r>
      <rPr>
        <vertAlign val="superscript"/>
        <sz val="9"/>
        <rFont val="Montserrat"/>
      </rPr>
      <t>1_/</t>
    </r>
  </si>
  <si>
    <r>
      <t xml:space="preserve">SE 221 Occidental </t>
    </r>
    <r>
      <rPr>
        <vertAlign val="superscript"/>
        <sz val="9"/>
        <rFont val="Montserrat"/>
      </rPr>
      <t>1_/</t>
    </r>
  </si>
  <si>
    <r>
      <t xml:space="preserve">LT 301 Centro </t>
    </r>
    <r>
      <rPr>
        <vertAlign val="superscript"/>
        <sz val="9"/>
        <rFont val="Montserrat"/>
      </rPr>
      <t>1_/</t>
    </r>
  </si>
  <si>
    <r>
      <t xml:space="preserve">LT 302 Sureste </t>
    </r>
    <r>
      <rPr>
        <vertAlign val="superscript"/>
        <sz val="9"/>
        <rFont val="Montserrat"/>
      </rPr>
      <t>1_/</t>
    </r>
  </si>
  <si>
    <r>
      <t xml:space="preserve">LT 303 Ixtapa - Pie de la Cuesta </t>
    </r>
    <r>
      <rPr>
        <vertAlign val="superscript"/>
        <sz val="9"/>
        <rFont val="Montserrat"/>
      </rPr>
      <t>1_/</t>
    </r>
  </si>
  <si>
    <r>
      <t xml:space="preserve">LT 304 Noroeste </t>
    </r>
    <r>
      <rPr>
        <vertAlign val="superscript"/>
        <sz val="9"/>
        <rFont val="Montserrat"/>
      </rPr>
      <t>1_/</t>
    </r>
  </si>
  <si>
    <r>
      <t xml:space="preserve">SE 305 Centro - Oriente </t>
    </r>
    <r>
      <rPr>
        <vertAlign val="superscript"/>
        <sz val="9"/>
        <rFont val="Montserrat"/>
      </rPr>
      <t>1_/</t>
    </r>
  </si>
  <si>
    <r>
      <t xml:space="preserve">SE 306 Sureste </t>
    </r>
    <r>
      <rPr>
        <vertAlign val="superscript"/>
        <sz val="9"/>
        <rFont val="Montserrat"/>
      </rPr>
      <t>1_/</t>
    </r>
  </si>
  <si>
    <r>
      <t xml:space="preserve">SE 307 Noreste </t>
    </r>
    <r>
      <rPr>
        <vertAlign val="superscript"/>
        <sz val="9"/>
        <rFont val="Montserrat"/>
      </rPr>
      <t>1_/</t>
    </r>
  </si>
  <si>
    <r>
      <t xml:space="preserve">SE 308 Noroeste </t>
    </r>
    <r>
      <rPr>
        <vertAlign val="superscript"/>
        <sz val="9"/>
        <rFont val="Montserrat"/>
      </rPr>
      <t>1_/</t>
    </r>
  </si>
  <si>
    <r>
      <t xml:space="preserve">CG Los Azufres II y Campo Geotérmico </t>
    </r>
    <r>
      <rPr>
        <vertAlign val="superscript"/>
        <sz val="9"/>
        <rFont val="Montserrat"/>
      </rPr>
      <t>1_/</t>
    </r>
  </si>
  <si>
    <r>
      <t xml:space="preserve">CH Manuel Moreno Torres (2a. Etapa) </t>
    </r>
    <r>
      <rPr>
        <vertAlign val="superscript"/>
        <sz val="9"/>
        <rFont val="Montserrat"/>
      </rPr>
      <t>1_/</t>
    </r>
  </si>
  <si>
    <r>
      <t xml:space="preserve">LT 406 Red Asociada a Tuxpan II, III y IV </t>
    </r>
    <r>
      <rPr>
        <vertAlign val="superscript"/>
        <sz val="9"/>
        <rFont val="Montserrat"/>
      </rPr>
      <t>1_/</t>
    </r>
  </si>
  <si>
    <r>
      <t xml:space="preserve">LT 407 Red Asociada a Altamira II, III y IV </t>
    </r>
    <r>
      <rPr>
        <vertAlign val="superscript"/>
        <sz val="9"/>
        <rFont val="Montserrat"/>
      </rPr>
      <t>1_/</t>
    </r>
  </si>
  <si>
    <r>
      <t xml:space="preserve">LT 408 Naco - Nogales - Área Noroeste </t>
    </r>
    <r>
      <rPr>
        <vertAlign val="superscript"/>
        <sz val="9"/>
        <rFont val="Montserrat"/>
      </rPr>
      <t>1_/</t>
    </r>
  </si>
  <si>
    <r>
      <t xml:space="preserve">LT 411 Sistema Nacional </t>
    </r>
    <r>
      <rPr>
        <vertAlign val="superscript"/>
        <sz val="9"/>
        <rFont val="Montserrat"/>
      </rPr>
      <t>1_/</t>
    </r>
  </si>
  <si>
    <r>
      <t xml:space="preserve">LT Manuel Moreno Torres Red Asociada (2a. Etapa) </t>
    </r>
    <r>
      <rPr>
        <vertAlign val="superscript"/>
        <sz val="9"/>
        <rFont val="Montserrat"/>
      </rPr>
      <t>1_/</t>
    </r>
  </si>
  <si>
    <r>
      <t xml:space="preserve">SE 401 Occidental - Central </t>
    </r>
    <r>
      <rPr>
        <vertAlign val="superscript"/>
        <sz val="9"/>
        <rFont val="Montserrat"/>
      </rPr>
      <t>1_/</t>
    </r>
  </si>
  <si>
    <r>
      <t xml:space="preserve">SE 402 Oriental-Peninsular </t>
    </r>
    <r>
      <rPr>
        <vertAlign val="superscript"/>
        <sz val="9"/>
        <rFont val="Montserrat"/>
      </rPr>
      <t>1_/</t>
    </r>
  </si>
  <si>
    <r>
      <t xml:space="preserve">SE 403 Noreste </t>
    </r>
    <r>
      <rPr>
        <vertAlign val="superscript"/>
        <sz val="9"/>
        <rFont val="Montserrat"/>
      </rPr>
      <t>1_/</t>
    </r>
  </si>
  <si>
    <r>
      <t xml:space="preserve">SE 404 Noroeste - Norte </t>
    </r>
    <r>
      <rPr>
        <vertAlign val="superscript"/>
        <sz val="9"/>
        <rFont val="Montserrat"/>
      </rPr>
      <t>1_/</t>
    </r>
  </si>
  <si>
    <r>
      <t xml:space="preserve">SE 405 Compensación Alta Tensión </t>
    </r>
    <r>
      <rPr>
        <vertAlign val="superscript"/>
        <sz val="9"/>
        <rFont val="Montserrat"/>
      </rPr>
      <t>1_/</t>
    </r>
  </si>
  <si>
    <r>
      <t xml:space="preserve">SE 410 Sistema Nacional </t>
    </r>
    <r>
      <rPr>
        <vertAlign val="superscript"/>
        <sz val="9"/>
        <rFont val="Montserrat"/>
      </rPr>
      <t>1_/</t>
    </r>
  </si>
  <si>
    <r>
      <t xml:space="preserve">CC El Sauz conversión de TG a CC </t>
    </r>
    <r>
      <rPr>
        <vertAlign val="superscript"/>
        <sz val="9"/>
        <rFont val="Montserrat"/>
      </rPr>
      <t>1_/</t>
    </r>
  </si>
  <si>
    <r>
      <t xml:space="preserve">LT 414 Norte-Occidental </t>
    </r>
    <r>
      <rPr>
        <vertAlign val="superscript"/>
        <sz val="9"/>
        <rFont val="Montserrat"/>
      </rPr>
      <t>1_/</t>
    </r>
  </si>
  <si>
    <r>
      <t xml:space="preserve">LT 502 Oriental - Norte </t>
    </r>
    <r>
      <rPr>
        <vertAlign val="superscript"/>
        <sz val="9"/>
        <rFont val="Montserrat"/>
      </rPr>
      <t>1_/</t>
    </r>
  </si>
  <si>
    <r>
      <t xml:space="preserve">LT 506 Saltillo-Cañada </t>
    </r>
    <r>
      <rPr>
        <vertAlign val="superscript"/>
        <sz val="9"/>
        <rFont val="Montserrat"/>
      </rPr>
      <t>1_/</t>
    </r>
  </si>
  <si>
    <r>
      <t xml:space="preserve">LT Red Asociada de la Central Tamazunchale </t>
    </r>
    <r>
      <rPr>
        <vertAlign val="superscript"/>
        <sz val="9"/>
        <rFont val="Montserrat"/>
      </rPr>
      <t>1_/</t>
    </r>
  </si>
  <si>
    <r>
      <t xml:space="preserve">LT Red Asociada de la Central Río Bravo III </t>
    </r>
    <r>
      <rPr>
        <vertAlign val="superscript"/>
        <sz val="9"/>
        <rFont val="Montserrat"/>
      </rPr>
      <t>1_/</t>
    </r>
  </si>
  <si>
    <r>
      <t xml:space="preserve">SE 412 Compensación Norte </t>
    </r>
    <r>
      <rPr>
        <vertAlign val="superscript"/>
        <sz val="9"/>
        <rFont val="Montserrat"/>
      </rPr>
      <t>1_/</t>
    </r>
  </si>
  <si>
    <r>
      <t xml:space="preserve">SE 413 Noroeste - Occidental </t>
    </r>
    <r>
      <rPr>
        <vertAlign val="superscript"/>
        <sz val="9"/>
        <rFont val="Montserrat"/>
      </rPr>
      <t>1_/</t>
    </r>
  </si>
  <si>
    <r>
      <t xml:space="preserve">SE 503 Oriental </t>
    </r>
    <r>
      <rPr>
        <vertAlign val="superscript"/>
        <sz val="9"/>
        <rFont val="Montserrat"/>
      </rPr>
      <t>1_/</t>
    </r>
  </si>
  <si>
    <r>
      <t xml:space="preserve">SE 504 Norte - Occidental </t>
    </r>
    <r>
      <rPr>
        <vertAlign val="superscript"/>
        <sz val="9"/>
        <rFont val="Montserrat"/>
      </rPr>
      <t>1_/</t>
    </r>
  </si>
  <si>
    <r>
      <t xml:space="preserve">CCI Baja California Sur I </t>
    </r>
    <r>
      <rPr>
        <vertAlign val="superscript"/>
        <sz val="9"/>
        <rFont val="Montserrat"/>
      </rPr>
      <t>1_/</t>
    </r>
  </si>
  <si>
    <r>
      <t xml:space="preserve">LT 609 Transmisión Noroeste - Occidental </t>
    </r>
    <r>
      <rPr>
        <vertAlign val="superscript"/>
        <sz val="9"/>
        <rFont val="Montserrat"/>
      </rPr>
      <t>1_/</t>
    </r>
  </si>
  <si>
    <r>
      <t xml:space="preserve">LT 610 Transmisión Noroeste - Norte </t>
    </r>
    <r>
      <rPr>
        <vertAlign val="superscript"/>
        <sz val="9"/>
        <rFont val="Montserrat"/>
      </rPr>
      <t>1_/</t>
    </r>
  </si>
  <si>
    <r>
      <t xml:space="preserve">LT 612 Subtransmisión Norte-Noroeste </t>
    </r>
    <r>
      <rPr>
        <vertAlign val="superscript"/>
        <sz val="9"/>
        <rFont val="Montserrat"/>
      </rPr>
      <t>1_/</t>
    </r>
  </si>
  <si>
    <r>
      <t xml:space="preserve">LT 613 SubTransmisión Occidental </t>
    </r>
    <r>
      <rPr>
        <vertAlign val="superscript"/>
        <sz val="9"/>
        <rFont val="Montserrat"/>
      </rPr>
      <t>1_/</t>
    </r>
  </si>
  <si>
    <r>
      <t xml:space="preserve">LT 614 Subtransmisión Oriental </t>
    </r>
    <r>
      <rPr>
        <vertAlign val="superscript"/>
        <sz val="9"/>
        <rFont val="Montserrat"/>
      </rPr>
      <t>1_/</t>
    </r>
  </si>
  <si>
    <r>
      <t xml:space="preserve">LT 615 Subtransmisión Peninsular </t>
    </r>
    <r>
      <rPr>
        <vertAlign val="superscript"/>
        <sz val="9"/>
        <rFont val="Montserrat"/>
      </rPr>
      <t>1_/</t>
    </r>
  </si>
  <si>
    <r>
      <t xml:space="preserve">LT Red Asociada de Transmisión de la CCI Baja California Sur I </t>
    </r>
    <r>
      <rPr>
        <vertAlign val="superscript"/>
        <sz val="9"/>
        <rFont val="Montserrat"/>
      </rPr>
      <t>1_/</t>
    </r>
  </si>
  <si>
    <r>
      <t xml:space="preserve">LT 1012 Red de Transmisión asociada a la CCC Baja California </t>
    </r>
    <r>
      <rPr>
        <vertAlign val="superscript"/>
        <sz val="9"/>
        <rFont val="Montserrat"/>
      </rPr>
      <t>1_/</t>
    </r>
  </si>
  <si>
    <r>
      <t xml:space="preserve">SE 607 Sistema Bajío - Oriental </t>
    </r>
    <r>
      <rPr>
        <vertAlign val="superscript"/>
        <sz val="9"/>
        <rFont val="Montserrat"/>
      </rPr>
      <t>1_/</t>
    </r>
  </si>
  <si>
    <r>
      <t xml:space="preserve">SE 611 Subtransmisión Baja California-Noroeste </t>
    </r>
    <r>
      <rPr>
        <vertAlign val="superscript"/>
        <sz val="9"/>
        <rFont val="Montserrat"/>
      </rPr>
      <t>1_/</t>
    </r>
  </si>
  <si>
    <r>
      <t xml:space="preserve">SUV Suministro de Vapor a las Centrales de Cerro Prieto </t>
    </r>
    <r>
      <rPr>
        <vertAlign val="superscript"/>
        <sz val="9"/>
        <rFont val="Montserrat"/>
      </rPr>
      <t>1_/</t>
    </r>
  </si>
  <si>
    <r>
      <t xml:space="preserve">CC Hermosillo Conversión de TG a CC </t>
    </r>
    <r>
      <rPr>
        <vertAlign val="superscript"/>
        <sz val="9"/>
        <rFont val="Montserrat"/>
      </rPr>
      <t>1_/</t>
    </r>
  </si>
  <si>
    <r>
      <t xml:space="preserve">LT Líneas Centro </t>
    </r>
    <r>
      <rPr>
        <vertAlign val="superscript"/>
        <sz val="9"/>
        <rFont val="Montserrat"/>
      </rPr>
      <t>1_/</t>
    </r>
  </si>
  <si>
    <r>
      <t xml:space="preserve">LT Red de Transmisión Asociada a la CH el Cajón </t>
    </r>
    <r>
      <rPr>
        <vertAlign val="superscript"/>
        <sz val="9"/>
        <rFont val="Montserrat"/>
      </rPr>
      <t>1_/</t>
    </r>
  </si>
  <si>
    <r>
      <t xml:space="preserve">LT Red de Transmisión Asociada a Altamira V </t>
    </r>
    <r>
      <rPr>
        <vertAlign val="superscript"/>
        <sz val="9"/>
        <rFont val="Montserrat"/>
      </rPr>
      <t>1_/</t>
    </r>
  </si>
  <si>
    <r>
      <t xml:space="preserve">Red de Transmisión Asociada a La Laguna II </t>
    </r>
    <r>
      <rPr>
        <vertAlign val="superscript"/>
        <sz val="9"/>
        <rFont val="Montserrat"/>
      </rPr>
      <t>1_/</t>
    </r>
  </si>
  <si>
    <r>
      <t xml:space="preserve">LT 707 Enlace Norte-Sur </t>
    </r>
    <r>
      <rPr>
        <vertAlign val="superscript"/>
        <sz val="9"/>
        <rFont val="Montserrat"/>
      </rPr>
      <t>1_/</t>
    </r>
  </si>
  <si>
    <r>
      <t xml:space="preserve">LT Riviera Maya </t>
    </r>
    <r>
      <rPr>
        <vertAlign val="superscript"/>
        <sz val="9"/>
        <rFont val="Montserrat"/>
      </rPr>
      <t>1_/</t>
    </r>
  </si>
  <si>
    <r>
      <t xml:space="preserve">PRR Presa Reguladora Amata </t>
    </r>
    <r>
      <rPr>
        <vertAlign val="superscript"/>
        <sz val="9"/>
        <rFont val="Montserrat"/>
      </rPr>
      <t>1_/</t>
    </r>
  </si>
  <si>
    <r>
      <t xml:space="preserve">RM Adolfo López  Mateos </t>
    </r>
    <r>
      <rPr>
        <vertAlign val="superscript"/>
        <sz val="9"/>
        <rFont val="Montserrat"/>
      </rPr>
      <t>1_/</t>
    </r>
  </si>
  <si>
    <r>
      <t xml:space="preserve">RM Altamira </t>
    </r>
    <r>
      <rPr>
        <vertAlign val="superscript"/>
        <sz val="9"/>
        <rFont val="Montserrat"/>
      </rPr>
      <t>1_/</t>
    </r>
  </si>
  <si>
    <r>
      <t xml:space="preserve">RM Botello </t>
    </r>
    <r>
      <rPr>
        <vertAlign val="superscript"/>
        <sz val="9"/>
        <rFont val="Montserrat"/>
      </rPr>
      <t>1_/</t>
    </r>
  </si>
  <si>
    <r>
      <t xml:space="preserve">RM Carbón II </t>
    </r>
    <r>
      <rPr>
        <vertAlign val="superscript"/>
        <sz val="9"/>
        <rFont val="Montserrat"/>
      </rPr>
      <t>1_/</t>
    </r>
  </si>
  <si>
    <r>
      <t xml:space="preserve">RM Carlos Rodríguez Rivero </t>
    </r>
    <r>
      <rPr>
        <vertAlign val="superscript"/>
        <sz val="9"/>
        <rFont val="Montserrat"/>
      </rPr>
      <t>1_/</t>
    </r>
  </si>
  <si>
    <r>
      <t xml:space="preserve">RM Dos Bocas </t>
    </r>
    <r>
      <rPr>
        <vertAlign val="superscript"/>
        <sz val="9"/>
        <rFont val="Montserrat"/>
      </rPr>
      <t>1_/</t>
    </r>
  </si>
  <si>
    <r>
      <t xml:space="preserve">RM Emilio Portes Gil </t>
    </r>
    <r>
      <rPr>
        <vertAlign val="superscript"/>
        <sz val="9"/>
        <rFont val="Montserrat"/>
      </rPr>
      <t>1_/</t>
    </r>
  </si>
  <si>
    <r>
      <t xml:space="preserve">RM Francisco Pérez Ríos </t>
    </r>
    <r>
      <rPr>
        <vertAlign val="superscript"/>
        <sz val="9"/>
        <rFont val="Montserrat"/>
      </rPr>
      <t>1_/</t>
    </r>
  </si>
  <si>
    <r>
      <t xml:space="preserve">RM Gomez Palacio </t>
    </r>
    <r>
      <rPr>
        <vertAlign val="superscript"/>
        <sz val="9"/>
        <rFont val="Montserrat"/>
      </rPr>
      <t>1_/</t>
    </r>
  </si>
  <si>
    <r>
      <t xml:space="preserve">RM Huinalá </t>
    </r>
    <r>
      <rPr>
        <vertAlign val="superscript"/>
        <sz val="9"/>
        <rFont val="Montserrat"/>
      </rPr>
      <t>1_/</t>
    </r>
  </si>
  <si>
    <r>
      <t xml:space="preserve">RM Ixtaczoquitlán </t>
    </r>
    <r>
      <rPr>
        <vertAlign val="superscript"/>
        <sz val="9"/>
        <rFont val="Montserrat"/>
      </rPr>
      <t>1_/</t>
    </r>
  </si>
  <si>
    <r>
      <t xml:space="preserve">RM José Aceves Pozos (Mazatlán II) </t>
    </r>
    <r>
      <rPr>
        <vertAlign val="superscript"/>
        <sz val="9"/>
        <rFont val="Montserrat"/>
      </rPr>
      <t>1_/</t>
    </r>
  </si>
  <si>
    <r>
      <t xml:space="preserve">RM Gral. Manuel Alvarez Moreno (Manzanillo) </t>
    </r>
    <r>
      <rPr>
        <vertAlign val="superscript"/>
        <sz val="9"/>
        <rFont val="Montserrat"/>
      </rPr>
      <t>1_/</t>
    </r>
  </si>
  <si>
    <r>
      <t xml:space="preserve">RM CT Puerto Libertad </t>
    </r>
    <r>
      <rPr>
        <vertAlign val="superscript"/>
        <sz val="9"/>
        <rFont val="Montserrat"/>
      </rPr>
      <t>1_/</t>
    </r>
  </si>
  <si>
    <r>
      <t xml:space="preserve">RM Punta Prieta </t>
    </r>
    <r>
      <rPr>
        <vertAlign val="superscript"/>
        <sz val="9"/>
        <rFont val="Montserrat"/>
      </rPr>
      <t>1_/</t>
    </r>
  </si>
  <si>
    <r>
      <t xml:space="preserve">RM Salamanca </t>
    </r>
    <r>
      <rPr>
        <vertAlign val="superscript"/>
        <sz val="9"/>
        <rFont val="Montserrat"/>
      </rPr>
      <t>1_/</t>
    </r>
  </si>
  <si>
    <r>
      <t xml:space="preserve">RM Tuxpango </t>
    </r>
    <r>
      <rPr>
        <vertAlign val="superscript"/>
        <sz val="9"/>
        <rFont val="Montserrat"/>
      </rPr>
      <t>1_/</t>
    </r>
  </si>
  <si>
    <r>
      <t xml:space="preserve">RM CT Valle de México </t>
    </r>
    <r>
      <rPr>
        <vertAlign val="superscript"/>
        <sz val="9"/>
        <rFont val="Montserrat"/>
      </rPr>
      <t>1_/</t>
    </r>
  </si>
  <si>
    <r>
      <t xml:space="preserve">SE Norte </t>
    </r>
    <r>
      <rPr>
        <vertAlign val="superscript"/>
        <sz val="9"/>
        <rFont val="Montserrat"/>
      </rPr>
      <t>1_/</t>
    </r>
  </si>
  <si>
    <r>
      <t xml:space="preserve">SE 705 Capacitores </t>
    </r>
    <r>
      <rPr>
        <vertAlign val="superscript"/>
        <sz val="9"/>
        <rFont val="Montserrat"/>
      </rPr>
      <t>1_/</t>
    </r>
  </si>
  <si>
    <r>
      <t xml:space="preserve">SE 708 Compensación Dinámicas Oriental -Norte </t>
    </r>
    <r>
      <rPr>
        <vertAlign val="superscript"/>
        <sz val="9"/>
        <rFont val="Montserrat"/>
      </rPr>
      <t>1_/</t>
    </r>
  </si>
  <si>
    <r>
      <t xml:space="preserve">SLT 701 Occidente-Centro </t>
    </r>
    <r>
      <rPr>
        <vertAlign val="superscript"/>
        <sz val="9"/>
        <rFont val="Montserrat"/>
      </rPr>
      <t>1_/</t>
    </r>
  </si>
  <si>
    <r>
      <t xml:space="preserve">SLT 702 Sureste-Peninsular </t>
    </r>
    <r>
      <rPr>
        <vertAlign val="superscript"/>
        <sz val="9"/>
        <rFont val="Montserrat"/>
      </rPr>
      <t>1_/</t>
    </r>
  </si>
  <si>
    <r>
      <t xml:space="preserve">SLT 703 Noreste-Norte </t>
    </r>
    <r>
      <rPr>
        <vertAlign val="superscript"/>
        <sz val="9"/>
        <rFont val="Montserrat"/>
      </rPr>
      <t>1_/</t>
    </r>
  </si>
  <si>
    <r>
      <t xml:space="preserve">SLT 704 Baja California -Noroeste </t>
    </r>
    <r>
      <rPr>
        <vertAlign val="superscript"/>
        <sz val="9"/>
        <rFont val="Montserrat"/>
      </rPr>
      <t>1_/</t>
    </r>
  </si>
  <si>
    <r>
      <t xml:space="preserve">SLT 709 Sistemas Sur </t>
    </r>
    <r>
      <rPr>
        <vertAlign val="superscript"/>
        <sz val="9"/>
        <rFont val="Montserrat"/>
      </rPr>
      <t>1_/</t>
    </r>
  </si>
  <si>
    <r>
      <t xml:space="preserve">CC Conversión El Encino de TG a CC </t>
    </r>
    <r>
      <rPr>
        <vertAlign val="superscript"/>
        <sz val="9"/>
        <rFont val="Montserrat"/>
      </rPr>
      <t>1_/</t>
    </r>
  </si>
  <si>
    <r>
      <t xml:space="preserve">CCI Baja California Sur II </t>
    </r>
    <r>
      <rPr>
        <vertAlign val="superscript"/>
        <sz val="9"/>
        <rFont val="Montserrat"/>
      </rPr>
      <t>1_/</t>
    </r>
  </si>
  <si>
    <r>
      <t xml:space="preserve">LT 807 Durango I </t>
    </r>
    <r>
      <rPr>
        <vertAlign val="superscript"/>
        <sz val="9"/>
        <rFont val="Montserrat"/>
      </rPr>
      <t>1_/</t>
    </r>
  </si>
  <si>
    <r>
      <t xml:space="preserve">RM CCC Tula </t>
    </r>
    <r>
      <rPr>
        <vertAlign val="superscript"/>
        <sz val="9"/>
        <rFont val="Montserrat"/>
      </rPr>
      <t>1_/</t>
    </r>
  </si>
  <si>
    <r>
      <t xml:space="preserve">RM CGT Cerro Prieto (U5) </t>
    </r>
    <r>
      <rPr>
        <vertAlign val="superscript"/>
        <sz val="9"/>
        <rFont val="Montserrat"/>
      </rPr>
      <t>1_/</t>
    </r>
  </si>
  <si>
    <r>
      <t xml:space="preserve">RM CT Carbón II Unidades 2 y 4 </t>
    </r>
    <r>
      <rPr>
        <vertAlign val="superscript"/>
        <sz val="9"/>
        <rFont val="Montserrat"/>
      </rPr>
      <t>1_/</t>
    </r>
  </si>
  <si>
    <r>
      <t xml:space="preserve">RM CT Emilio Portes Gil Unidad 4 </t>
    </r>
    <r>
      <rPr>
        <vertAlign val="superscript"/>
        <sz val="9"/>
        <rFont val="Montserrat"/>
      </rPr>
      <t>1_/</t>
    </r>
  </si>
  <si>
    <r>
      <t xml:space="preserve">RM CT Francisco Pérez Ríos Unidad 5 </t>
    </r>
    <r>
      <rPr>
        <vertAlign val="superscript"/>
        <sz val="9"/>
        <rFont val="Montserrat"/>
      </rPr>
      <t>1_/</t>
    </r>
  </si>
  <si>
    <r>
      <t xml:space="preserve">RM CT Pdte. Adolfo López Mateos Unidades 3, 4, 5 y 6 </t>
    </r>
    <r>
      <rPr>
        <vertAlign val="superscript"/>
        <sz val="9"/>
        <rFont val="Montserrat"/>
      </rPr>
      <t>1_/</t>
    </r>
  </si>
  <si>
    <r>
      <t xml:space="preserve">RM CT Pdte. Plutarco Elías Calles Unidades 1 y 2 </t>
    </r>
    <r>
      <rPr>
        <vertAlign val="superscript"/>
        <sz val="9"/>
        <rFont val="Montserrat"/>
      </rPr>
      <t>1_/</t>
    </r>
  </si>
  <si>
    <r>
      <t xml:space="preserve">SE 811 Noroeste </t>
    </r>
    <r>
      <rPr>
        <vertAlign val="superscript"/>
        <sz val="9"/>
        <rFont val="Montserrat"/>
      </rPr>
      <t>1_/</t>
    </r>
  </si>
  <si>
    <r>
      <t xml:space="preserve">SE 812 Golfo Norte </t>
    </r>
    <r>
      <rPr>
        <vertAlign val="superscript"/>
        <sz val="9"/>
        <rFont val="Montserrat"/>
      </rPr>
      <t>1_/</t>
    </r>
  </si>
  <si>
    <r>
      <t xml:space="preserve">SE 813 División Bajío </t>
    </r>
    <r>
      <rPr>
        <vertAlign val="superscript"/>
        <sz val="9"/>
        <rFont val="Montserrat"/>
      </rPr>
      <t>1_/</t>
    </r>
  </si>
  <si>
    <r>
      <t xml:space="preserve">SLT 801 Altiplano </t>
    </r>
    <r>
      <rPr>
        <vertAlign val="superscript"/>
        <sz val="9"/>
        <rFont val="Montserrat"/>
      </rPr>
      <t>1_/</t>
    </r>
  </si>
  <si>
    <r>
      <t xml:space="preserve">SLT 802 Tamaulipas </t>
    </r>
    <r>
      <rPr>
        <vertAlign val="superscript"/>
        <sz val="9"/>
        <rFont val="Montserrat"/>
      </rPr>
      <t>1_/</t>
    </r>
  </si>
  <si>
    <r>
      <t xml:space="preserve">SLT 803 Noine </t>
    </r>
    <r>
      <rPr>
        <vertAlign val="superscript"/>
        <sz val="9"/>
        <rFont val="Montserrat"/>
      </rPr>
      <t>1_/</t>
    </r>
  </si>
  <si>
    <r>
      <t xml:space="preserve">CE La Venta II </t>
    </r>
    <r>
      <rPr>
        <vertAlign val="superscript"/>
        <sz val="9"/>
        <rFont val="Montserrat"/>
      </rPr>
      <t>1_/</t>
    </r>
  </si>
  <si>
    <r>
      <t xml:space="preserve">LT Red Asociada Transmisión de la CE La Venta II </t>
    </r>
    <r>
      <rPr>
        <vertAlign val="superscript"/>
        <sz val="9"/>
        <rFont val="Montserrat"/>
      </rPr>
      <t>1_/</t>
    </r>
  </si>
  <si>
    <r>
      <t xml:space="preserve">SE 911 Noreste </t>
    </r>
    <r>
      <rPr>
        <vertAlign val="superscript"/>
        <sz val="9"/>
        <rFont val="Montserrat"/>
      </rPr>
      <t>1_/</t>
    </r>
  </si>
  <si>
    <r>
      <t xml:space="preserve">SE 912 División Oriente </t>
    </r>
    <r>
      <rPr>
        <vertAlign val="superscript"/>
        <sz val="9"/>
        <rFont val="Montserrat"/>
      </rPr>
      <t>1_/</t>
    </r>
  </si>
  <si>
    <r>
      <t xml:space="preserve">SE 915 Occidental </t>
    </r>
    <r>
      <rPr>
        <vertAlign val="superscript"/>
        <sz val="9"/>
        <rFont val="Montserrat"/>
      </rPr>
      <t>1_/</t>
    </r>
  </si>
  <si>
    <r>
      <t xml:space="preserve">SLT 901 Pacífico </t>
    </r>
    <r>
      <rPr>
        <vertAlign val="superscript"/>
        <sz val="9"/>
        <rFont val="Montserrat"/>
      </rPr>
      <t>1_/</t>
    </r>
  </si>
  <si>
    <r>
      <t xml:space="preserve">SLT 902 Istmo </t>
    </r>
    <r>
      <rPr>
        <vertAlign val="superscript"/>
        <sz val="9"/>
        <rFont val="Montserrat"/>
      </rPr>
      <t>1_/</t>
    </r>
  </si>
  <si>
    <r>
      <t xml:space="preserve">SLT 903 Cabo - Norte </t>
    </r>
    <r>
      <rPr>
        <vertAlign val="superscript"/>
        <sz val="9"/>
        <rFont val="Montserrat"/>
      </rPr>
      <t>1_/</t>
    </r>
  </si>
  <si>
    <r>
      <t xml:space="preserve">CCC Baja California </t>
    </r>
    <r>
      <rPr>
        <vertAlign val="superscript"/>
        <sz val="9"/>
        <rFont val="Montserrat"/>
      </rPr>
      <t>1_/</t>
    </r>
  </si>
  <si>
    <r>
      <t xml:space="preserve">RFO Red de Fibra Óptica Proyecto Sur </t>
    </r>
    <r>
      <rPr>
        <vertAlign val="superscript"/>
        <sz val="9"/>
        <rFont val="Montserrat"/>
      </rPr>
      <t>1_/</t>
    </r>
  </si>
  <si>
    <r>
      <t xml:space="preserve">RFO Red de Fibra Óptica Proyecto Centro </t>
    </r>
    <r>
      <rPr>
        <vertAlign val="superscript"/>
        <sz val="9"/>
        <rFont val="Montserrat"/>
      </rPr>
      <t>1_/</t>
    </r>
  </si>
  <si>
    <r>
      <t xml:space="preserve">RM CT Puerto Libertad Unidad 4 </t>
    </r>
    <r>
      <rPr>
        <vertAlign val="superscript"/>
        <sz val="9"/>
        <rFont val="Montserrat"/>
      </rPr>
      <t>1_/</t>
    </r>
  </si>
  <si>
    <r>
      <t xml:space="preserve">RM CT Valle de México Unidades 5, 6 y 7 </t>
    </r>
    <r>
      <rPr>
        <vertAlign val="superscript"/>
        <sz val="9"/>
        <rFont val="Montserrat"/>
      </rPr>
      <t>1_/</t>
    </r>
  </si>
  <si>
    <r>
      <t xml:space="preserve">RM CCC Samalayuca II </t>
    </r>
    <r>
      <rPr>
        <vertAlign val="superscript"/>
        <sz val="9"/>
        <rFont val="Montserrat"/>
      </rPr>
      <t>1_/</t>
    </r>
  </si>
  <si>
    <r>
      <t xml:space="preserve">RM CCC El Sauz </t>
    </r>
    <r>
      <rPr>
        <vertAlign val="superscript"/>
        <sz val="9"/>
        <rFont val="Montserrat"/>
      </rPr>
      <t>1_/</t>
    </r>
  </si>
  <si>
    <r>
      <t xml:space="preserve">RM CCC Huinalá II </t>
    </r>
    <r>
      <rPr>
        <vertAlign val="superscript"/>
        <sz val="9"/>
        <rFont val="Montserrat"/>
      </rPr>
      <t>1_/</t>
    </r>
  </si>
  <si>
    <r>
      <t xml:space="preserve">SE 1004 Compensación Dinámica Área Central </t>
    </r>
    <r>
      <rPr>
        <vertAlign val="superscript"/>
        <sz val="9"/>
        <rFont val="Montserrat"/>
      </rPr>
      <t>1_/</t>
    </r>
  </si>
  <si>
    <r>
      <t xml:space="preserve">LT Red Transmisión  Asociada a la CC San Lorenzo </t>
    </r>
    <r>
      <rPr>
        <vertAlign val="superscript"/>
        <sz val="9"/>
        <rFont val="Montserrat"/>
      </rPr>
      <t>1_/</t>
    </r>
  </si>
  <si>
    <r>
      <t xml:space="preserve">SLT 1001 Red de Transmisión Baja-Nogales </t>
    </r>
    <r>
      <rPr>
        <vertAlign val="superscript"/>
        <sz val="9"/>
        <rFont val="Montserrat"/>
      </rPr>
      <t>1_/</t>
    </r>
  </si>
  <si>
    <r>
      <t xml:space="preserve">RM CT Puerto Libertad Unidades 2 y 3 </t>
    </r>
    <r>
      <rPr>
        <vertAlign val="superscript"/>
        <sz val="9"/>
        <rFont val="Montserrat"/>
      </rPr>
      <t>1_/</t>
    </r>
  </si>
  <si>
    <r>
      <t xml:space="preserve">RM CT Punta Prieta Unidad 2 </t>
    </r>
    <r>
      <rPr>
        <vertAlign val="superscript"/>
        <sz val="9"/>
        <rFont val="Montserrat"/>
      </rPr>
      <t>1_/</t>
    </r>
  </si>
  <si>
    <r>
      <t xml:space="preserve">SE 1123 Norte </t>
    </r>
    <r>
      <rPr>
        <vertAlign val="superscript"/>
        <sz val="9"/>
        <rFont val="Montserrat"/>
      </rPr>
      <t>1_/</t>
    </r>
  </si>
  <si>
    <r>
      <t xml:space="preserve">SE 1206 Conversión a 400 kV de la LT Mazatlán II - La Higuera </t>
    </r>
    <r>
      <rPr>
        <vertAlign val="superscript"/>
        <sz val="9"/>
        <rFont val="Montserrat"/>
      </rPr>
      <t>1_/</t>
    </r>
  </si>
  <si>
    <r>
      <t xml:space="preserve">SE 1202 Suministro de Energía a la Zona Manzanillo </t>
    </r>
    <r>
      <rPr>
        <vertAlign val="superscript"/>
        <sz val="9"/>
        <rFont val="Montserrat"/>
      </rPr>
      <t>1_/</t>
    </r>
  </si>
  <si>
    <r>
      <t xml:space="preserve">LT Red de Transmisión asociada a la CG Los Humeros II </t>
    </r>
    <r>
      <rPr>
        <vertAlign val="superscript"/>
        <sz val="9"/>
        <rFont val="Montserrat"/>
      </rPr>
      <t>1_/</t>
    </r>
  </si>
  <si>
    <r>
      <t xml:space="preserve">LT Red de Transmisión asociada a la CI Guerrero Negro III </t>
    </r>
    <r>
      <rPr>
        <vertAlign val="superscript"/>
        <sz val="9"/>
        <rFont val="Montserrat"/>
      </rPr>
      <t>1_/</t>
    </r>
  </si>
  <si>
    <r>
      <t xml:space="preserve">SE 1403 Compensación Capacitiva de las Áreas Noroeste - Norte </t>
    </r>
    <r>
      <rPr>
        <vertAlign val="superscript"/>
        <sz val="9"/>
        <rFont val="Montserrat"/>
      </rPr>
      <t>1_/</t>
    </r>
  </si>
  <si>
    <t>(Millones de pesos a precios de 2022) *_/</t>
  </si>
  <si>
    <t>*_/ El tipo de cambio utilizado es de 19.9942 pesos correspondiente al cierre de marzo de 2022.</t>
  </si>
  <si>
    <r>
      <t xml:space="preserve">COMPROMISOS DE PROYECTOS DE INVERSION FINANCIADA DIRECTA Y CONDICIONADA RESPECTO A SU COSTO TOTAL ADJUDICADOS, EN CONSTRUCCIÓN Y OPERACIÓN </t>
    </r>
    <r>
      <rPr>
        <b/>
        <vertAlign val="superscript"/>
        <sz val="12"/>
        <color theme="0"/>
        <rFont val="Montserrat"/>
      </rPr>
      <t>p_/</t>
    </r>
  </si>
  <si>
    <t>*_/  El tipo de cambio utilizado es de 19.9942 pesos correspondiente al mes de marzo de 2022.</t>
  </si>
  <si>
    <r>
      <t xml:space="preserve">VALOR PRESENTE NETO POR PROYECTO DE INVERSIÓN FINANCIADA DIRECTA </t>
    </r>
    <r>
      <rPr>
        <b/>
        <vertAlign val="superscript"/>
        <sz val="12"/>
        <color theme="0"/>
        <rFont val="Montserrat"/>
      </rPr>
      <t>P_/</t>
    </r>
  </si>
  <si>
    <r>
      <t xml:space="preserve">Nombre del Proyecto </t>
    </r>
    <r>
      <rPr>
        <vertAlign val="superscript"/>
        <sz val="9"/>
        <rFont val="Montserrat"/>
      </rPr>
      <t>1_/ 2_/</t>
    </r>
  </si>
  <si>
    <r>
      <t xml:space="preserve">Inicio de operaciones </t>
    </r>
    <r>
      <rPr>
        <vertAlign val="superscript"/>
        <sz val="9"/>
        <rFont val="Montserrat"/>
      </rPr>
      <t>3_/</t>
    </r>
  </si>
  <si>
    <r>
      <t xml:space="preserve">Término de obligaciones </t>
    </r>
    <r>
      <rPr>
        <vertAlign val="superscript"/>
        <sz val="9"/>
        <rFont val="Montserrat"/>
      </rPr>
      <t>4_/</t>
    </r>
    <r>
      <rPr>
        <sz val="9"/>
        <rFont val="Montserrat"/>
      </rPr>
      <t xml:space="preserve"> </t>
    </r>
  </si>
  <si>
    <t>Solución congestión de enlaces transm GCR Noro Occid Norte</t>
  </si>
  <si>
    <r>
      <t xml:space="preserve">Inicio de operaciones
 </t>
    </r>
    <r>
      <rPr>
        <vertAlign val="superscript"/>
        <sz val="9"/>
        <rFont val="Montserrat"/>
      </rPr>
      <t>3_/</t>
    </r>
  </si>
  <si>
    <t>2_/ El tipo de cambio utilizado para la presentación de la información en pesos es de 19.9942, el cual corresponde al cierre del primer trimestre del 2022.</t>
  </si>
  <si>
    <t>3_/La fecha de inicio de operación es la consignada en el Tomo VII del Presupuesto de Egresos de la Federación aprobado para el ejercicio fiscal 2022, corresponde al primer cierre parcial del proyecto.</t>
  </si>
  <si>
    <r>
      <t xml:space="preserve">VALOR PRESENTE NETO POR PROYECTO DE INVERSIÓN FINANCIADA CONDICIONADA </t>
    </r>
    <r>
      <rPr>
        <b/>
        <vertAlign val="superscript"/>
        <sz val="12"/>
        <color theme="0"/>
        <rFont val="Montserrat"/>
      </rPr>
      <t xml:space="preserve"> P_/</t>
    </r>
  </si>
  <si>
    <r>
      <t>Autorizados en 1997</t>
    </r>
    <r>
      <rPr>
        <b/>
        <vertAlign val="superscript"/>
        <sz val="9"/>
        <rFont val="Montserrat"/>
      </rPr>
      <t xml:space="preserve"> </t>
    </r>
  </si>
  <si>
    <t>Con base en los artículos 107 fracción I inciso d) de la Ley Federal de Presupuesto y Responsabilidad Hacendaria y 205 de su Reglamento</t>
  </si>
  <si>
    <t>3_/ La fecha de inicio de operación es la consignada en el Tomo VII del Presupuesto de Egresos de la Federación aprobado para el ejercicio fiscal 2022, corresponde al primer cierre parcial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</si>
</sst>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0.0_);[Red]\(#,##0.0\)"/>
    <numFmt numFmtId="165" formatCode="#,##0.00_ ;[Red]\-#,##0.00\ "/>
    <numFmt numFmtId="166" formatCode="0.0"/>
    <numFmt numFmtId="167" formatCode="#,##0.00000000000000_);[Red]\(#,##0.00000000000000\)"/>
    <numFmt numFmtId="168" formatCode="#,##0.0000000_);[Red]\(#,##0.0000000\)"/>
    <numFmt numFmtId="169" formatCode="_-* #,##0_-;\-* #,##0_-;_-* &quot;-&quot;??_-;_-@_-"/>
    <numFmt numFmtId="170" formatCode="#,##0.0_ ;\-#,##0.0\ "/>
    <numFmt numFmtId="171" formatCode="#,##0.0_ ;[Red]\-#,##0.0\ "/>
    <numFmt numFmtId="172" formatCode="#,##0.0"/>
    <numFmt numFmtId="173" formatCode="_(* #,##0.00_);_(* \(#,##0.00\);_(* &quot;-&quot;??_);_(@_)"/>
    <numFmt numFmtId="174" formatCode="_(* #,##0.0_);_(* \(#,##0.0\);_(* &quot;-&quot;??_);_(@_)"/>
    <numFmt numFmtId="175" formatCode="0.0000"/>
    <numFmt numFmtId="176" formatCode="_-* #,##0.0_-;\-* #,##0.0_-;_-* &quot;-&quot;??_-;_-@_-"/>
    <numFmt numFmtId="177" formatCode="#,##0.0_);\(#,##0.0\)"/>
    <numFmt numFmtId="178" formatCode="_-* #,##0.0_-;\-* #,##0.0_-;_-* &quot;-&quot;?_-;_-@_-"/>
    <numFmt numFmtId="179" formatCode="_(* #,##0.0_);_(* \(#,##0.0\);_(* &quot;-&quot;?_);_(@_)"/>
    <numFmt numFmtId="180" formatCode="0.000"/>
    <numFmt numFmtId="181" formatCode="#,##0.0;[Red]#,##0.0"/>
  </numFmts>
  <fonts count="5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sz val="9"/>
      <color theme="0"/>
      <name val="Arial"/>
      <family val="2"/>
    </font>
    <font>
      <b/>
      <sz val="10"/>
      <name val="Arial"/>
      <family val="2"/>
    </font>
    <font>
      <b/>
      <sz val="10"/>
      <color theme="0"/>
      <name val="Arial"/>
      <family val="2"/>
    </font>
    <font>
      <sz val="8"/>
      <name val="Arial"/>
      <family val="2"/>
    </font>
    <font>
      <sz val="8"/>
      <color theme="1"/>
      <name val="Calibri"/>
      <family val="2"/>
      <scheme val="minor"/>
    </font>
    <font>
      <sz val="12"/>
      <name val="Arial"/>
      <family val="2"/>
    </font>
    <font>
      <sz val="9"/>
      <name val="Arial"/>
      <family val="2"/>
    </font>
    <font>
      <sz val="11"/>
      <name val="Arial"/>
      <family val="2"/>
    </font>
    <font>
      <b/>
      <sz val="9"/>
      <name val="Arial"/>
      <family val="2"/>
    </font>
    <font>
      <sz val="11"/>
      <color theme="1"/>
      <name val="Arial"/>
      <family val="2"/>
    </font>
    <font>
      <sz val="6"/>
      <name val="Arial"/>
      <family val="2"/>
    </font>
    <font>
      <b/>
      <sz val="11"/>
      <color theme="0"/>
      <name val="Arial"/>
      <family val="2"/>
    </font>
    <font>
      <b/>
      <sz val="10"/>
      <color theme="0"/>
      <name val="Montserrat"/>
    </font>
    <font>
      <sz val="12"/>
      <color theme="0"/>
      <name val="Arial"/>
      <family val="2"/>
    </font>
    <font>
      <sz val="11"/>
      <color theme="0" tint="-0.14999847407452621"/>
      <name val="Arial"/>
      <family val="2"/>
    </font>
    <font>
      <sz val="10"/>
      <color indexed="8"/>
      <name val="Arial"/>
      <family val="2"/>
    </font>
    <font>
      <sz val="9"/>
      <color indexed="9"/>
      <name val="Arial"/>
      <family val="2"/>
    </font>
    <font>
      <sz val="11"/>
      <color rgb="FF000000"/>
      <name val="Calibri"/>
      <family val="2"/>
    </font>
    <font>
      <sz val="11"/>
      <color theme="0"/>
      <name val="Arial"/>
      <family val="2"/>
    </font>
    <font>
      <sz val="11"/>
      <color indexed="22"/>
      <name val="Arial"/>
      <family val="2"/>
    </font>
    <font>
      <sz val="8"/>
      <color theme="0"/>
      <name val="Arial"/>
      <family val="2"/>
    </font>
    <font>
      <sz val="8"/>
      <color theme="0" tint="-0.14999847407452621"/>
      <name val="Arial"/>
      <family val="2"/>
    </font>
    <font>
      <sz val="12"/>
      <color theme="0" tint="-0.14999847407452621"/>
      <name val="Arial"/>
      <family val="2"/>
    </font>
    <font>
      <sz val="10"/>
      <color theme="0"/>
      <name val="Arial"/>
      <family val="2"/>
    </font>
    <font>
      <sz val="7"/>
      <name val="Arial"/>
      <family val="2"/>
    </font>
    <font>
      <b/>
      <sz val="13"/>
      <color theme="0"/>
      <name val="Montserrat"/>
    </font>
    <font>
      <b/>
      <sz val="13"/>
      <color indexed="23"/>
      <name val="Montserrat"/>
    </font>
    <font>
      <b/>
      <sz val="12"/>
      <color indexed="23"/>
      <name val="Soberana Titular"/>
      <family val="3"/>
    </font>
    <font>
      <b/>
      <sz val="13"/>
      <color theme="1"/>
      <name val="Montserrat"/>
    </font>
    <font>
      <sz val="9"/>
      <name val="Montserrat"/>
    </font>
    <font>
      <sz val="9"/>
      <color indexed="8"/>
      <name val="Montserrat"/>
    </font>
    <font>
      <sz val="10"/>
      <name val="Montserrat"/>
    </font>
    <font>
      <b/>
      <sz val="9"/>
      <color theme="0"/>
      <name val="Montserrat"/>
    </font>
    <font>
      <b/>
      <sz val="12"/>
      <color theme="0"/>
      <name val="Montserrat"/>
    </font>
    <font>
      <sz val="8"/>
      <name val="Montserrat"/>
    </font>
    <font>
      <b/>
      <vertAlign val="superscript"/>
      <sz val="12"/>
      <color theme="0"/>
      <name val="Montserrat"/>
    </font>
    <font>
      <vertAlign val="superscript"/>
      <sz val="9"/>
      <color indexed="8"/>
      <name val="Montserrat"/>
    </font>
    <font>
      <vertAlign val="superscript"/>
      <sz val="9"/>
      <name val="Montserrat"/>
    </font>
    <font>
      <b/>
      <sz val="9"/>
      <name val="Montserrat"/>
    </font>
    <font>
      <sz val="9"/>
      <color theme="1"/>
      <name val="Montserrat"/>
    </font>
    <font>
      <vertAlign val="superscript"/>
      <sz val="9"/>
      <color theme="1"/>
      <name val="Montserrat"/>
    </font>
    <font>
      <b/>
      <sz val="9"/>
      <color theme="1"/>
      <name val="Montserrat"/>
    </font>
    <font>
      <b/>
      <sz val="12"/>
      <name val="Montserrat"/>
    </font>
    <font>
      <sz val="7"/>
      <name val="Montserrat"/>
    </font>
    <font>
      <b/>
      <sz val="11"/>
      <color theme="0"/>
      <name val="Montserrat"/>
    </font>
    <font>
      <b/>
      <sz val="12"/>
      <color indexed="23"/>
      <name val="Montserrat"/>
    </font>
    <font>
      <sz val="9"/>
      <color theme="0" tint="-0.14999847407452621"/>
      <name val="Montserrat"/>
    </font>
    <font>
      <b/>
      <sz val="9"/>
      <color indexed="8"/>
      <name val="Montserrat"/>
    </font>
    <font>
      <sz val="9"/>
      <color theme="0"/>
      <name val="Montserrat"/>
    </font>
    <font>
      <sz val="9"/>
      <color indexed="9"/>
      <name val="Montserrat"/>
    </font>
    <font>
      <b/>
      <vertAlign val="superscript"/>
      <sz val="9"/>
      <name val="Montserrat"/>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theme="0" tint="-0.499984740745262"/>
      </bottom>
      <diagonal/>
    </border>
    <border>
      <left/>
      <right/>
      <top style="medium">
        <color theme="0" tint="-0.499984740745262"/>
      </top>
      <bottom/>
      <diagonal/>
    </border>
    <border>
      <left/>
      <right/>
      <top style="medium">
        <color theme="0" tint="-0.499984740745262"/>
      </top>
      <bottom style="medium">
        <color theme="0" tint="-0.499984740745262"/>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173" fontId="3" fillId="0" borderId="0" applyFont="0" applyFill="0" applyBorder="0" applyAlignment="0" applyProtection="0"/>
    <xf numFmtId="166" fontId="3" fillId="0" borderId="0"/>
    <xf numFmtId="43" fontId="3"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3" fillId="0" borderId="0"/>
  </cellStyleXfs>
  <cellXfs count="483">
    <xf numFmtId="0" fontId="0" fillId="0" borderId="0" xfId="0"/>
    <xf numFmtId="0" fontId="3" fillId="0" borderId="0" xfId="3"/>
    <xf numFmtId="0" fontId="0" fillId="0" borderId="0" xfId="0" applyAlignment="1">
      <alignment horizontal="left" indent="1"/>
    </xf>
    <xf numFmtId="0" fontId="5" fillId="0" borderId="0" xfId="3" applyFont="1"/>
    <xf numFmtId="0" fontId="5" fillId="0" borderId="0" xfId="3" applyFont="1" applyAlignment="1">
      <alignment horizontal="left" indent="1"/>
    </xf>
    <xf numFmtId="0" fontId="2" fillId="0" borderId="0" xfId="0" applyFont="1"/>
    <xf numFmtId="49" fontId="3" fillId="0" borderId="0" xfId="3" applyNumberFormat="1"/>
    <xf numFmtId="49" fontId="3" fillId="0" borderId="0" xfId="3" applyNumberFormat="1" applyAlignment="1">
      <alignment vertical="center"/>
    </xf>
    <xf numFmtId="0" fontId="7" fillId="0" borderId="0" xfId="3" applyFont="1" applyAlignment="1">
      <alignment horizontal="center" vertical="center"/>
    </xf>
    <xf numFmtId="0" fontId="3" fillId="0" borderId="0" xfId="3" applyAlignment="1">
      <alignment horizontal="right"/>
    </xf>
    <xf numFmtId="0" fontId="7" fillId="0" borderId="0" xfId="0" applyFont="1" applyAlignment="1">
      <alignment horizontal="right"/>
    </xf>
    <xf numFmtId="0" fontId="0" fillId="0" borderId="0" xfId="0" applyFill="1"/>
    <xf numFmtId="0" fontId="0" fillId="0" borderId="0" xfId="0" applyFill="1" applyAlignment="1">
      <alignment horizontal="left" indent="1"/>
    </xf>
    <xf numFmtId="43" fontId="0" fillId="0" borderId="0" xfId="0" applyNumberFormat="1" applyAlignment="1">
      <alignment horizontal="left" indent="1"/>
    </xf>
    <xf numFmtId="165" fontId="0" fillId="0" borderId="0" xfId="0" applyNumberFormat="1" applyFill="1"/>
    <xf numFmtId="165" fontId="0" fillId="0" borderId="0" xfId="0" applyNumberFormat="1"/>
    <xf numFmtId="43" fontId="0" fillId="0" borderId="0" xfId="0" applyNumberFormat="1" applyFill="1" applyAlignment="1">
      <alignment horizontal="left" indent="1"/>
    </xf>
    <xf numFmtId="0" fontId="7" fillId="0" borderId="0" xfId="0" applyFont="1" applyFill="1" applyAlignment="1">
      <alignment horizontal="right"/>
    </xf>
    <xf numFmtId="0" fontId="3" fillId="0" borderId="0" xfId="3" applyFill="1" applyAlignment="1">
      <alignment horizontal="right"/>
    </xf>
    <xf numFmtId="166" fontId="0" fillId="0" borderId="0" xfId="0" applyNumberFormat="1" applyFill="1"/>
    <xf numFmtId="2" fontId="0" fillId="0" borderId="0" xfId="0" applyNumberFormat="1" applyFill="1" applyAlignment="1">
      <alignment horizontal="right" indent="1"/>
    </xf>
    <xf numFmtId="2" fontId="0" fillId="0" borderId="0" xfId="0" applyNumberFormat="1" applyFill="1" applyAlignment="1">
      <alignment horizontal="left" indent="1"/>
    </xf>
    <xf numFmtId="0" fontId="3" fillId="0" borderId="0" xfId="3" applyAlignment="1">
      <alignment horizontal="center"/>
    </xf>
    <xf numFmtId="0" fontId="0" fillId="0" borderId="0" xfId="0" applyBorder="1"/>
    <xf numFmtId="0" fontId="0" fillId="0" borderId="0" xfId="0" applyBorder="1" applyAlignment="1">
      <alignment horizontal="left" indent="1"/>
    </xf>
    <xf numFmtId="169" fontId="0" fillId="0" borderId="0" xfId="1" applyNumberFormat="1" applyFont="1" applyBorder="1"/>
    <xf numFmtId="1" fontId="0" fillId="0" borderId="0" xfId="0" applyNumberFormat="1" applyBorder="1"/>
    <xf numFmtId="169" fontId="8" fillId="0" borderId="0" xfId="1" applyNumberFormat="1" applyFont="1" applyFill="1" applyBorder="1" applyAlignment="1">
      <alignment horizontal="center"/>
    </xf>
    <xf numFmtId="0" fontId="0" fillId="0" borderId="0" xfId="0" applyFill="1" applyBorder="1"/>
    <xf numFmtId="1" fontId="0" fillId="0" borderId="0" xfId="0" applyNumberFormat="1"/>
    <xf numFmtId="0" fontId="9" fillId="0" borderId="0" xfId="0" applyFont="1"/>
    <xf numFmtId="0" fontId="10" fillId="2" borderId="0" xfId="0" applyFont="1" applyFill="1"/>
    <xf numFmtId="43" fontId="5" fillId="0" borderId="0" xfId="1" applyFont="1" applyBorder="1" applyAlignment="1"/>
    <xf numFmtId="43" fontId="12" fillId="2" borderId="0" xfId="1" applyFont="1" applyFill="1"/>
    <xf numFmtId="0" fontId="13" fillId="0" borderId="0" xfId="0" applyFont="1" applyFill="1"/>
    <xf numFmtId="0" fontId="11" fillId="0" borderId="0" xfId="4" applyFont="1" applyAlignment="1">
      <alignment vertical="center"/>
    </xf>
    <xf numFmtId="0" fontId="11" fillId="0" borderId="0" xfId="4" quotePrefix="1" applyFont="1" applyAlignment="1">
      <alignment vertical="center"/>
    </xf>
    <xf numFmtId="0" fontId="16" fillId="0" borderId="0" xfId="4" applyFont="1" applyFill="1" applyAlignment="1">
      <alignment vertical="center"/>
    </xf>
    <xf numFmtId="173" fontId="11" fillId="0" borderId="0" xfId="5" applyFont="1" applyAlignment="1">
      <alignment vertical="center"/>
    </xf>
    <xf numFmtId="0" fontId="11" fillId="0" borderId="0" xfId="4" applyFont="1" applyAlignment="1">
      <alignment horizontal="center" vertical="center"/>
    </xf>
    <xf numFmtId="0" fontId="11" fillId="0" borderId="0" xfId="4" applyFont="1" applyFill="1" applyAlignment="1">
      <alignment vertical="center"/>
    </xf>
    <xf numFmtId="171" fontId="11" fillId="0" borderId="0" xfId="4" applyNumberFormat="1" applyFont="1" applyFill="1" applyAlignment="1">
      <alignment vertical="center"/>
    </xf>
    <xf numFmtId="0" fontId="7" fillId="0" borderId="0" xfId="4" applyFont="1" applyFill="1" applyAlignment="1">
      <alignment vertical="center"/>
    </xf>
    <xf numFmtId="0" fontId="7" fillId="0" borderId="0" xfId="4" applyFont="1" applyAlignment="1">
      <alignment vertical="center"/>
    </xf>
    <xf numFmtId="0" fontId="9" fillId="0" borderId="0" xfId="3" applyFont="1" applyAlignment="1">
      <alignment vertical="center"/>
    </xf>
    <xf numFmtId="0" fontId="17" fillId="0" borderId="0" xfId="3" applyFont="1" applyAlignment="1">
      <alignment horizontal="center" vertical="center"/>
    </xf>
    <xf numFmtId="0" fontId="7" fillId="0" borderId="0" xfId="3" applyFont="1" applyFill="1" applyAlignment="1">
      <alignment vertical="center"/>
    </xf>
    <xf numFmtId="0" fontId="3" fillId="0" borderId="0" xfId="3" applyFont="1" applyFill="1" applyAlignment="1">
      <alignment vertical="center"/>
    </xf>
    <xf numFmtId="176" fontId="3" fillId="0" borderId="0" xfId="1" applyNumberFormat="1" applyFont="1" applyFill="1" applyAlignment="1">
      <alignment vertical="center"/>
    </xf>
    <xf numFmtId="0" fontId="10" fillId="0" borderId="0" xfId="3" applyFont="1" applyFill="1" applyBorder="1" applyAlignment="1">
      <alignment vertical="center"/>
    </xf>
    <xf numFmtId="0" fontId="7" fillId="0" borderId="0" xfId="3" applyFont="1" applyFill="1" applyBorder="1" applyAlignment="1">
      <alignment vertical="center"/>
    </xf>
    <xf numFmtId="0" fontId="20" fillId="0" borderId="0" xfId="3" applyFont="1" applyFill="1" applyBorder="1" applyAlignment="1">
      <alignment vertical="center"/>
    </xf>
    <xf numFmtId="0" fontId="3" fillId="0" borderId="0" xfId="3" applyFont="1" applyFill="1" applyBorder="1" applyAlignment="1">
      <alignment vertical="center"/>
    </xf>
    <xf numFmtId="176" fontId="21" fillId="0" borderId="0" xfId="8" applyNumberFormat="1" applyFont="1" applyFill="1" applyBorder="1" applyAlignment="1">
      <alignment vertical="center"/>
    </xf>
    <xf numFmtId="178" fontId="3" fillId="0" borderId="0" xfId="3" applyNumberFormat="1" applyFont="1" applyFill="1" applyAlignment="1">
      <alignment vertical="center"/>
    </xf>
    <xf numFmtId="0" fontId="14" fillId="0" borderId="0" xfId="3" applyFont="1" applyFill="1" applyAlignment="1">
      <alignment vertical="center"/>
    </xf>
    <xf numFmtId="0" fontId="3" fillId="0" borderId="0" xfId="3" applyFont="1" applyAlignment="1">
      <alignment vertical="center"/>
    </xf>
    <xf numFmtId="0" fontId="14" fillId="0" borderId="0" xfId="3" applyFont="1" applyAlignment="1">
      <alignment vertical="center"/>
    </xf>
    <xf numFmtId="172" fontId="22" fillId="0" borderId="0" xfId="3" applyNumberFormat="1" applyFont="1" applyFill="1" applyAlignment="1">
      <alignment vertical="center"/>
    </xf>
    <xf numFmtId="0" fontId="22" fillId="0" borderId="0" xfId="3" applyFont="1" applyFill="1" applyAlignment="1">
      <alignment vertical="center"/>
    </xf>
    <xf numFmtId="0" fontId="18" fillId="0" borderId="0" xfId="3" applyFont="1" applyFill="1" applyAlignment="1">
      <alignment vertical="center"/>
    </xf>
    <xf numFmtId="0" fontId="23" fillId="0" borderId="0" xfId="3" applyFont="1" applyFill="1" applyAlignment="1">
      <alignment vertical="center"/>
    </xf>
    <xf numFmtId="0" fontId="11" fillId="0" borderId="0" xfId="3" applyFont="1" applyFill="1" applyAlignment="1">
      <alignment vertical="center"/>
    </xf>
    <xf numFmtId="0" fontId="18" fillId="0" borderId="0" xfId="3" applyFont="1" applyFill="1" applyAlignment="1">
      <alignment horizontal="center" vertical="center" wrapText="1"/>
    </xf>
    <xf numFmtId="175" fontId="18" fillId="0" borderId="0" xfId="3" applyNumberFormat="1" applyFont="1" applyFill="1" applyAlignment="1">
      <alignment horizontal="center" vertical="center"/>
    </xf>
    <xf numFmtId="0" fontId="18" fillId="0" borderId="0" xfId="3" applyFont="1" applyFill="1" applyAlignment="1">
      <alignment horizontal="center" vertical="center"/>
    </xf>
    <xf numFmtId="0" fontId="10" fillId="0" borderId="0" xfId="3" applyFont="1" applyFill="1" applyAlignment="1">
      <alignment vertical="center"/>
    </xf>
    <xf numFmtId="171" fontId="22" fillId="0" borderId="0" xfId="1" applyNumberFormat="1" applyFont="1" applyFill="1" applyAlignment="1">
      <alignment vertical="center"/>
    </xf>
    <xf numFmtId="172" fontId="22" fillId="0" borderId="0" xfId="3" applyNumberFormat="1" applyFont="1" applyFill="1" applyBorder="1" applyAlignment="1">
      <alignment vertical="center"/>
    </xf>
    <xf numFmtId="0" fontId="18" fillId="0" borderId="0" xfId="3" applyFont="1" applyFill="1" applyBorder="1" applyAlignment="1">
      <alignment vertical="center"/>
    </xf>
    <xf numFmtId="0" fontId="11" fillId="0" borderId="0" xfId="3" applyFont="1" applyFill="1" applyBorder="1" applyAlignment="1">
      <alignment vertical="center"/>
    </xf>
    <xf numFmtId="169" fontId="22" fillId="0" borderId="0" xfId="1" applyNumberFormat="1" applyFont="1" applyFill="1" applyBorder="1" applyAlignment="1">
      <alignment vertical="center"/>
    </xf>
    <xf numFmtId="172" fontId="24" fillId="0" borderId="0" xfId="3" applyNumberFormat="1" applyFont="1" applyFill="1" applyAlignment="1">
      <alignment vertical="center"/>
    </xf>
    <xf numFmtId="169" fontId="24" fillId="0" borderId="0" xfId="3" applyNumberFormat="1" applyFont="1" applyFill="1" applyAlignment="1">
      <alignment vertical="center"/>
    </xf>
    <xf numFmtId="0" fontId="25" fillId="0" borderId="0" xfId="3" applyFont="1" applyFill="1" applyAlignment="1">
      <alignment vertical="center"/>
    </xf>
    <xf numFmtId="172" fontId="24" fillId="0" borderId="0" xfId="3" applyNumberFormat="1" applyFont="1" applyFill="1" applyBorder="1" applyAlignment="1">
      <alignment vertical="center"/>
    </xf>
    <xf numFmtId="0" fontId="24" fillId="0" borderId="0" xfId="3" applyFont="1" applyFill="1" applyBorder="1" applyAlignment="1">
      <alignment vertical="center"/>
    </xf>
    <xf numFmtId="0" fontId="25" fillId="0" borderId="0" xfId="3" applyFont="1" applyFill="1" applyBorder="1" applyAlignment="1">
      <alignment vertical="center"/>
    </xf>
    <xf numFmtId="0" fontId="10" fillId="0" borderId="0" xfId="3" applyFont="1" applyFill="1" applyBorder="1" applyAlignment="1">
      <alignment horizontal="center" vertical="center"/>
    </xf>
    <xf numFmtId="0" fontId="24" fillId="0" borderId="0" xfId="3" applyFont="1" applyFill="1" applyAlignment="1">
      <alignment vertical="center"/>
    </xf>
    <xf numFmtId="0" fontId="9" fillId="0" borderId="0" xfId="3" applyFont="1" applyFill="1" applyAlignment="1">
      <alignment vertical="center"/>
    </xf>
    <xf numFmtId="172" fontId="17" fillId="0" borderId="0" xfId="3" applyNumberFormat="1" applyFont="1" applyFill="1" applyAlignment="1">
      <alignment vertical="center"/>
    </xf>
    <xf numFmtId="0" fontId="17" fillId="0" borderId="0" xfId="3" applyFont="1" applyFill="1" applyAlignment="1">
      <alignment vertical="center"/>
    </xf>
    <xf numFmtId="0" fontId="26" fillId="0" borderId="0" xfId="3" applyFont="1" applyFill="1" applyAlignment="1">
      <alignment vertical="center"/>
    </xf>
    <xf numFmtId="0" fontId="7" fillId="0" borderId="0" xfId="3" applyFont="1" applyFill="1" applyAlignment="1">
      <alignment horizontal="center" vertical="center"/>
    </xf>
    <xf numFmtId="9" fontId="7" fillId="0" borderId="0" xfId="2" applyFont="1" applyFill="1" applyAlignment="1">
      <alignment vertical="center"/>
    </xf>
    <xf numFmtId="0" fontId="7" fillId="0" borderId="0" xfId="3" applyFont="1" applyAlignment="1">
      <alignment vertical="center"/>
    </xf>
    <xf numFmtId="9" fontId="7" fillId="0" borderId="0" xfId="2" applyFont="1" applyAlignment="1">
      <alignment vertical="center"/>
    </xf>
    <xf numFmtId="0" fontId="3" fillId="0" borderId="0" xfId="3" applyAlignment="1">
      <alignment vertical="center"/>
    </xf>
    <xf numFmtId="0" fontId="27" fillId="3" borderId="0" xfId="3" applyFont="1" applyFill="1" applyAlignment="1">
      <alignment vertical="center"/>
    </xf>
    <xf numFmtId="0" fontId="28" fillId="0" borderId="0" xfId="3" applyFont="1" applyBorder="1" applyAlignment="1">
      <alignment vertical="center"/>
    </xf>
    <xf numFmtId="0" fontId="28" fillId="0" borderId="0" xfId="3" applyFont="1" applyBorder="1" applyAlignment="1">
      <alignment horizontal="center" vertical="center"/>
    </xf>
    <xf numFmtId="17" fontId="28" fillId="0" borderId="0" xfId="3" applyNumberFormat="1" applyFont="1" applyBorder="1" applyAlignment="1">
      <alignment horizontal="center" vertical="center"/>
    </xf>
    <xf numFmtId="172" fontId="28" fillId="0" borderId="0" xfId="3" applyNumberFormat="1" applyFont="1" applyAlignment="1">
      <alignment horizontal="right" vertical="center"/>
    </xf>
    <xf numFmtId="0" fontId="28" fillId="0" borderId="0" xfId="3" applyFont="1" applyAlignment="1">
      <alignment vertical="center"/>
    </xf>
    <xf numFmtId="0" fontId="28" fillId="0" borderId="0" xfId="3" applyFont="1" applyAlignment="1">
      <alignment horizontal="justify" vertical="center" wrapText="1"/>
    </xf>
    <xf numFmtId="0" fontId="3" fillId="0" borderId="0" xfId="3" applyBorder="1" applyAlignment="1">
      <alignment vertical="center"/>
    </xf>
    <xf numFmtId="0" fontId="27" fillId="3" borderId="0" xfId="3" applyFont="1" applyFill="1" applyBorder="1" applyAlignment="1">
      <alignment vertical="center"/>
    </xf>
    <xf numFmtId="0" fontId="3" fillId="0" borderId="0" xfId="3" applyFont="1" applyBorder="1" applyAlignment="1">
      <alignment vertical="center"/>
    </xf>
    <xf numFmtId="15" fontId="3" fillId="0" borderId="0" xfId="3" applyNumberFormat="1" applyFont="1" applyFill="1" applyBorder="1" applyAlignment="1">
      <alignment horizontal="center" vertical="center"/>
    </xf>
    <xf numFmtId="0" fontId="3" fillId="0" borderId="0" xfId="3" applyFont="1" applyFill="1" applyBorder="1" applyAlignment="1">
      <alignment horizontal="center" vertical="center"/>
    </xf>
    <xf numFmtId="0" fontId="5" fillId="0" borderId="0" xfId="3" applyFont="1" applyBorder="1" applyAlignment="1">
      <alignment vertical="center"/>
    </xf>
    <xf numFmtId="0" fontId="6" fillId="3" borderId="0" xfId="3" applyFont="1" applyFill="1" applyBorder="1" applyAlignment="1">
      <alignment vertical="center"/>
    </xf>
    <xf numFmtId="0" fontId="3" fillId="0" borderId="0" xfId="3" applyFont="1" applyBorder="1" applyAlignment="1">
      <alignment horizontal="center" vertical="center"/>
    </xf>
    <xf numFmtId="1" fontId="3" fillId="0" borderId="0" xfId="3" applyNumberFormat="1" applyFont="1" applyFill="1" applyBorder="1" applyAlignment="1">
      <alignment horizontal="center" vertical="center"/>
    </xf>
    <xf numFmtId="15" fontId="27" fillId="3" borderId="0" xfId="3" applyNumberFormat="1" applyFont="1" applyFill="1" applyBorder="1" applyAlignment="1">
      <alignment horizontal="center" vertical="center"/>
    </xf>
    <xf numFmtId="0" fontId="3" fillId="3" borderId="0" xfId="3" applyFill="1" applyBorder="1" applyAlignment="1">
      <alignment vertical="center"/>
    </xf>
    <xf numFmtId="0" fontId="3" fillId="0" borderId="0" xfId="3" applyFill="1" applyBorder="1" applyAlignment="1">
      <alignment vertical="center"/>
    </xf>
    <xf numFmtId="179" fontId="3" fillId="0" borderId="0" xfId="3" applyNumberFormat="1" applyFont="1" applyFill="1" applyBorder="1" applyAlignment="1">
      <alignment horizontal="center" vertical="center"/>
    </xf>
    <xf numFmtId="172" fontId="27" fillId="3" borderId="0" xfId="3" applyNumberFormat="1" applyFont="1" applyFill="1" applyBorder="1" applyAlignment="1">
      <alignment vertical="center"/>
    </xf>
    <xf numFmtId="0" fontId="22" fillId="0" borderId="0" xfId="3" applyFont="1" applyAlignment="1">
      <alignment vertical="center"/>
    </xf>
    <xf numFmtId="0" fontId="22" fillId="3" borderId="0" xfId="3" applyFont="1" applyFill="1" applyAlignment="1">
      <alignment vertical="center"/>
    </xf>
    <xf numFmtId="175" fontId="22" fillId="3" borderId="0" xfId="3" applyNumberFormat="1" applyFont="1" applyFill="1" applyAlignment="1">
      <alignment vertical="center"/>
    </xf>
    <xf numFmtId="0" fontId="3" fillId="0" borderId="0" xfId="3" applyFont="1" applyAlignment="1">
      <alignment horizontal="center" vertical="center"/>
    </xf>
    <xf numFmtId="180" fontId="3" fillId="0" borderId="0" xfId="3" applyNumberFormat="1" applyFont="1" applyAlignment="1">
      <alignment horizontal="right" vertical="center"/>
    </xf>
    <xf numFmtId="0" fontId="10" fillId="0" borderId="0" xfId="3" applyFont="1" applyBorder="1" applyAlignment="1">
      <alignment horizontal="center" vertical="center"/>
    </xf>
    <xf numFmtId="0" fontId="10" fillId="0" borderId="0" xfId="3" applyFont="1" applyAlignment="1">
      <alignment horizontal="center" vertical="center"/>
    </xf>
    <xf numFmtId="0" fontId="10" fillId="0" borderId="0" xfId="3" applyFont="1" applyAlignment="1">
      <alignment vertical="center"/>
    </xf>
    <xf numFmtId="180" fontId="10" fillId="0" borderId="0" xfId="3" applyNumberFormat="1" applyFont="1" applyAlignment="1">
      <alignment horizontal="right" vertical="center"/>
    </xf>
    <xf numFmtId="0" fontId="10" fillId="0" borderId="0" xfId="3" applyFont="1" applyFill="1" applyAlignment="1">
      <alignment horizontal="center" vertical="center"/>
    </xf>
    <xf numFmtId="180" fontId="10" fillId="0" borderId="0" xfId="3" applyNumberFormat="1" applyFont="1" applyFill="1" applyAlignment="1">
      <alignment horizontal="right" vertical="center"/>
    </xf>
    <xf numFmtId="0" fontId="3" fillId="0" borderId="0" xfId="3" applyFont="1" applyFill="1" applyAlignment="1">
      <alignment horizontal="center" vertical="center"/>
    </xf>
    <xf numFmtId="180" fontId="3" fillId="0" borderId="0" xfId="3" applyNumberFormat="1" applyFont="1" applyFill="1" applyAlignment="1">
      <alignment horizontal="right" vertical="center"/>
    </xf>
    <xf numFmtId="180" fontId="3" fillId="0" borderId="0" xfId="3" applyNumberFormat="1" applyFont="1" applyFill="1" applyBorder="1" applyAlignment="1">
      <alignment horizontal="right" vertical="center"/>
    </xf>
    <xf numFmtId="179" fontId="3" fillId="0" borderId="0" xfId="3" applyNumberFormat="1" applyFont="1" applyFill="1" applyBorder="1" applyAlignment="1">
      <alignment vertical="center"/>
    </xf>
    <xf numFmtId="0" fontId="3" fillId="0" borderId="0" xfId="3" quotePrefix="1" applyFont="1" applyFill="1" applyBorder="1" applyAlignment="1">
      <alignment vertical="center"/>
    </xf>
    <xf numFmtId="1" fontId="19" fillId="0" borderId="0" xfId="3" applyNumberFormat="1" applyFont="1" applyFill="1" applyBorder="1" applyAlignment="1">
      <alignment horizontal="center" vertical="center"/>
    </xf>
    <xf numFmtId="0" fontId="24" fillId="3" borderId="0" xfId="3" applyFont="1" applyFill="1" applyBorder="1" applyAlignment="1">
      <alignment vertical="center"/>
    </xf>
    <xf numFmtId="164" fontId="27" fillId="3" borderId="0" xfId="3" applyNumberFormat="1" applyFont="1" applyFill="1" applyBorder="1" applyAlignment="1">
      <alignment vertical="center"/>
    </xf>
    <xf numFmtId="164" fontId="3" fillId="0" borderId="0" xfId="3" applyNumberFormat="1" applyFont="1" applyFill="1" applyBorder="1" applyAlignment="1">
      <alignment vertical="center"/>
    </xf>
    <xf numFmtId="0" fontId="5" fillId="0" borderId="0" xfId="3" applyFont="1" applyBorder="1" applyAlignment="1">
      <alignment horizontal="center" vertical="center"/>
    </xf>
    <xf numFmtId="0" fontId="6" fillId="3" borderId="0" xfId="3" applyFont="1" applyFill="1" applyBorder="1" applyAlignment="1">
      <alignment horizontal="center" vertical="center"/>
    </xf>
    <xf numFmtId="0" fontId="11" fillId="0" borderId="0" xfId="3" applyFont="1" applyAlignment="1">
      <alignment vertical="center"/>
    </xf>
    <xf numFmtId="0" fontId="11" fillId="0" borderId="0" xfId="3" applyFont="1" applyBorder="1" applyAlignment="1">
      <alignment vertical="center"/>
    </xf>
    <xf numFmtId="0" fontId="22" fillId="3" borderId="0" xfId="3" applyFont="1" applyFill="1" applyBorder="1" applyAlignment="1">
      <alignment vertical="center"/>
    </xf>
    <xf numFmtId="0" fontId="30" fillId="0" borderId="0" xfId="0" applyFont="1" applyAlignment="1">
      <alignment vertical="center"/>
    </xf>
    <xf numFmtId="0" fontId="31" fillId="0" borderId="0" xfId="0" applyFont="1" applyAlignment="1">
      <alignment vertical="center"/>
    </xf>
    <xf numFmtId="0" fontId="3" fillId="0" borderId="4" xfId="3" applyBorder="1"/>
    <xf numFmtId="49" fontId="33" fillId="0" borderId="6" xfId="3" applyNumberFormat="1" applyFont="1" applyBorder="1" applyAlignment="1">
      <alignment horizontal="center"/>
    </xf>
    <xf numFmtId="49" fontId="34" fillId="0" borderId="6" xfId="3" applyNumberFormat="1" applyFont="1" applyBorder="1" applyAlignment="1">
      <alignment horizontal="center"/>
    </xf>
    <xf numFmtId="0" fontId="34" fillId="0" borderId="6" xfId="3" applyFont="1" applyBorder="1" applyAlignment="1">
      <alignment horizontal="center" vertical="center"/>
    </xf>
    <xf numFmtId="49" fontId="35" fillId="0" borderId="0" xfId="3" applyNumberFormat="1" applyFont="1"/>
    <xf numFmtId="1" fontId="37" fillId="4" borderId="0" xfId="3" applyNumberFormat="1" applyFont="1" applyFill="1" applyAlignment="1">
      <alignment horizontal="left" vertical="center"/>
    </xf>
    <xf numFmtId="0" fontId="37" fillId="4" borderId="0" xfId="3" applyFont="1" applyFill="1" applyAlignment="1">
      <alignment vertical="top"/>
    </xf>
    <xf numFmtId="0" fontId="37" fillId="4" borderId="0" xfId="3" applyFont="1" applyFill="1" applyAlignment="1">
      <alignment horizontal="left" vertical="top"/>
    </xf>
    <xf numFmtId="0" fontId="37" fillId="4" borderId="0" xfId="0" applyFont="1" applyFill="1" applyAlignment="1">
      <alignment horizontal="left"/>
    </xf>
    <xf numFmtId="0" fontId="37" fillId="4" borderId="0" xfId="3" applyFont="1" applyFill="1" applyAlignment="1">
      <alignment horizontal="left"/>
    </xf>
    <xf numFmtId="0" fontId="37" fillId="4" borderId="0" xfId="3" applyFont="1" applyFill="1"/>
    <xf numFmtId="0" fontId="37" fillId="4" borderId="0" xfId="3" applyFont="1" applyFill="1" applyAlignment="1">
      <alignment horizontal="left" indent="1"/>
    </xf>
    <xf numFmtId="0" fontId="34" fillId="0" borderId="0" xfId="3" applyFont="1" applyAlignment="1">
      <alignment horizontal="center" vertical="center"/>
    </xf>
    <xf numFmtId="0" fontId="33" fillId="0" borderId="0" xfId="3" applyFont="1" applyAlignment="1">
      <alignment horizontal="center" vertical="center"/>
    </xf>
    <xf numFmtId="0" fontId="34" fillId="0" borderId="0" xfId="3" applyFont="1" applyAlignment="1">
      <alignment horizontal="center" vertical="center" wrapText="1"/>
    </xf>
    <xf numFmtId="1" fontId="33" fillId="0" borderId="1" xfId="3" applyNumberFormat="1" applyFont="1" applyBorder="1" applyAlignment="1">
      <alignment horizontal="center"/>
    </xf>
    <xf numFmtId="49" fontId="34" fillId="0" borderId="1" xfId="3" applyNumberFormat="1" applyFont="1" applyBorder="1" applyAlignment="1">
      <alignment horizontal="center"/>
    </xf>
    <xf numFmtId="49" fontId="33" fillId="0" borderId="1" xfId="3" applyNumberFormat="1" applyFont="1" applyFill="1" applyBorder="1" applyAlignment="1">
      <alignment horizontal="center"/>
    </xf>
    <xf numFmtId="49" fontId="33" fillId="0" borderId="1" xfId="3" applyNumberFormat="1" applyFont="1" applyBorder="1" applyAlignment="1">
      <alignment horizontal="center"/>
    </xf>
    <xf numFmtId="0" fontId="34" fillId="0" borderId="1" xfId="3" applyFont="1" applyBorder="1" applyAlignment="1">
      <alignment horizontal="center" vertical="center"/>
    </xf>
    <xf numFmtId="0" fontId="43" fillId="0" borderId="0" xfId="0" applyFont="1"/>
    <xf numFmtId="1" fontId="33" fillId="0" borderId="0" xfId="0" applyNumberFormat="1" applyFont="1" applyFill="1" applyBorder="1" applyAlignment="1">
      <alignment horizontal="right"/>
    </xf>
    <xf numFmtId="0" fontId="43" fillId="0" borderId="0" xfId="0" applyFont="1" applyBorder="1" applyAlignment="1">
      <alignment horizontal="left"/>
    </xf>
    <xf numFmtId="169" fontId="43" fillId="0" borderId="0" xfId="1" applyNumberFormat="1" applyFont="1" applyFill="1" applyBorder="1"/>
    <xf numFmtId="169" fontId="43" fillId="0" borderId="0" xfId="1" applyNumberFormat="1" applyFont="1" applyBorder="1"/>
    <xf numFmtId="0" fontId="43" fillId="0" borderId="0" xfId="0" applyFont="1" applyBorder="1"/>
    <xf numFmtId="1" fontId="43" fillId="0" borderId="0" xfId="1" applyNumberFormat="1" applyFont="1" applyBorder="1"/>
    <xf numFmtId="49" fontId="34" fillId="0" borderId="0" xfId="0" applyNumberFormat="1" applyFont="1" applyFill="1" applyBorder="1" applyAlignment="1">
      <alignment horizontal="center" vertical="center"/>
    </xf>
    <xf numFmtId="0" fontId="43" fillId="0" borderId="0" xfId="0" applyFont="1" applyFill="1" applyBorder="1" applyAlignment="1">
      <alignment horizontal="center"/>
    </xf>
    <xf numFmtId="0" fontId="33" fillId="0" borderId="0" xfId="3" applyFont="1" applyFill="1" applyBorder="1" applyAlignment="1">
      <alignment horizontal="center" wrapText="1"/>
    </xf>
    <xf numFmtId="1" fontId="33" fillId="5" borderId="0" xfId="3" applyNumberFormat="1" applyFont="1" applyFill="1" applyAlignment="1">
      <alignment horizontal="center" vertical="center"/>
    </xf>
    <xf numFmtId="0" fontId="42" fillId="5" borderId="0" xfId="3" applyFont="1" applyFill="1" applyAlignment="1">
      <alignment horizontal="center" wrapText="1"/>
    </xf>
    <xf numFmtId="164" fontId="42" fillId="5" borderId="0" xfId="3" applyNumberFormat="1" applyFont="1" applyFill="1" applyAlignment="1">
      <alignment horizontal="center"/>
    </xf>
    <xf numFmtId="164" fontId="33" fillId="5" borderId="0" xfId="3" applyNumberFormat="1" applyFont="1" applyFill="1" applyAlignment="1">
      <alignment horizontal="center"/>
    </xf>
    <xf numFmtId="0" fontId="42" fillId="5" borderId="0" xfId="3" applyFont="1" applyFill="1" applyAlignment="1">
      <alignment horizontal="left" wrapText="1"/>
    </xf>
    <xf numFmtId="0" fontId="42" fillId="5" borderId="0" xfId="3" applyFont="1" applyFill="1" applyAlignment="1">
      <alignment wrapText="1"/>
    </xf>
    <xf numFmtId="1" fontId="33" fillId="5" borderId="0" xfId="0" applyNumberFormat="1" applyFont="1" applyFill="1" applyAlignment="1">
      <alignment horizontal="right"/>
    </xf>
    <xf numFmtId="164" fontId="33" fillId="5" borderId="0" xfId="0" applyNumberFormat="1" applyFont="1" applyFill="1" applyAlignment="1">
      <alignment horizontal="center"/>
    </xf>
    <xf numFmtId="0" fontId="43" fillId="5" borderId="0" xfId="0" applyFont="1" applyFill="1" applyAlignment="1">
      <alignment horizontal="left" indent="1"/>
    </xf>
    <xf numFmtId="0" fontId="42" fillId="5" borderId="0" xfId="3" applyFont="1" applyFill="1" applyAlignment="1">
      <alignment horizontal="left"/>
    </xf>
    <xf numFmtId="164" fontId="45" fillId="5" borderId="0" xfId="0" applyNumberFormat="1" applyFont="1" applyFill="1" applyAlignment="1">
      <alignment horizontal="center"/>
    </xf>
    <xf numFmtId="1" fontId="33" fillId="5" borderId="0" xfId="3" applyNumberFormat="1" applyFont="1" applyFill="1" applyAlignment="1">
      <alignment wrapText="1"/>
    </xf>
    <xf numFmtId="167" fontId="33" fillId="5" borderId="0" xfId="3" applyNumberFormat="1" applyFont="1" applyFill="1" applyAlignment="1">
      <alignment horizontal="left" indent="1"/>
    </xf>
    <xf numFmtId="0" fontId="43" fillId="5" borderId="0" xfId="0" applyFont="1" applyFill="1"/>
    <xf numFmtId="1" fontId="33" fillId="5" borderId="0" xfId="3" applyNumberFormat="1" applyFont="1" applyFill="1"/>
    <xf numFmtId="168" fontId="42" fillId="5" borderId="0" xfId="3" applyNumberFormat="1" applyFont="1" applyFill="1" applyAlignment="1">
      <alignment horizontal="center"/>
    </xf>
    <xf numFmtId="164" fontId="43" fillId="5" borderId="0" xfId="0" applyNumberFormat="1" applyFont="1" applyFill="1" applyAlignment="1">
      <alignment horizontal="center"/>
    </xf>
    <xf numFmtId="164" fontId="33" fillId="5" borderId="4" xfId="3" applyNumberFormat="1" applyFont="1" applyFill="1" applyBorder="1" applyAlignment="1">
      <alignment horizontal="center"/>
    </xf>
    <xf numFmtId="164" fontId="33" fillId="5" borderId="4" xfId="0" applyNumberFormat="1" applyFont="1" applyFill="1" applyBorder="1" applyAlignment="1">
      <alignment horizontal="center"/>
    </xf>
    <xf numFmtId="181" fontId="33" fillId="5" borderId="4" xfId="3" applyNumberFormat="1" applyFont="1" applyFill="1" applyBorder="1" applyAlignment="1">
      <alignment horizontal="right"/>
    </xf>
    <xf numFmtId="164" fontId="33" fillId="5" borderId="0" xfId="3" applyNumberFormat="1" applyFont="1" applyFill="1" applyAlignment="1">
      <alignment horizontal="right"/>
    </xf>
    <xf numFmtId="181" fontId="33" fillId="5" borderId="0" xfId="3" applyNumberFormat="1" applyFont="1" applyFill="1" applyAlignment="1">
      <alignment horizontal="right"/>
    </xf>
    <xf numFmtId="1" fontId="33" fillId="5" borderId="4" xfId="0" applyNumberFormat="1" applyFont="1" applyFill="1" applyBorder="1" applyAlignment="1">
      <alignment horizontal="right" vertical="top"/>
    </xf>
    <xf numFmtId="0" fontId="43" fillId="5" borderId="4" xfId="0" applyFont="1" applyFill="1" applyBorder="1" applyAlignment="1">
      <alignment horizontal="left" vertical="top" wrapText="1"/>
    </xf>
    <xf numFmtId="0" fontId="43" fillId="5" borderId="0" xfId="0" applyFont="1" applyFill="1" applyAlignment="1">
      <alignment horizontal="left" wrapText="1" indent="1"/>
    </xf>
    <xf numFmtId="0" fontId="33" fillId="5" borderId="0" xfId="3" applyFont="1" applyFill="1" applyAlignment="1">
      <alignment horizontal="left" wrapText="1"/>
    </xf>
    <xf numFmtId="164" fontId="33" fillId="5" borderId="0" xfId="3" applyNumberFormat="1" applyFont="1" applyFill="1" applyAlignment="1">
      <alignment horizontal="left"/>
    </xf>
    <xf numFmtId="0" fontId="33" fillId="5" borderId="4" xfId="3" applyFont="1" applyFill="1" applyBorder="1" applyAlignment="1">
      <alignment horizontal="left" wrapText="1"/>
    </xf>
    <xf numFmtId="0" fontId="46" fillId="4" borderId="0" xfId="3" applyFont="1" applyFill="1" applyAlignment="1">
      <alignment horizontal="left" vertical="center" wrapText="1"/>
    </xf>
    <xf numFmtId="0" fontId="33" fillId="2" borderId="0" xfId="0" applyFont="1" applyFill="1" applyBorder="1" applyAlignment="1">
      <alignment horizontal="center"/>
    </xf>
    <xf numFmtId="0" fontId="33" fillId="2" borderId="0" xfId="0" applyFont="1" applyFill="1" applyBorder="1"/>
    <xf numFmtId="0" fontId="33" fillId="2" borderId="3" xfId="0" applyFont="1" applyFill="1" applyBorder="1" applyAlignment="1">
      <alignment horizontal="center"/>
    </xf>
    <xf numFmtId="0" fontId="33" fillId="2" borderId="0" xfId="0" applyFont="1" applyFill="1" applyBorder="1" applyAlignment="1">
      <alignment horizontal="center" vertical="center" wrapText="1"/>
    </xf>
    <xf numFmtId="0" fontId="33" fillId="2" borderId="0" xfId="3" applyFont="1" applyFill="1" applyBorder="1" applyAlignment="1">
      <alignment horizontal="center"/>
    </xf>
    <xf numFmtId="43" fontId="42" fillId="0" borderId="0" xfId="1" applyFont="1" applyBorder="1" applyAlignment="1"/>
    <xf numFmtId="0" fontId="43" fillId="0" borderId="0" xfId="0" applyFont="1" applyFill="1"/>
    <xf numFmtId="0" fontId="33" fillId="0" borderId="0" xfId="0" applyFont="1" applyBorder="1" applyAlignment="1">
      <alignment horizontal="left"/>
    </xf>
    <xf numFmtId="0" fontId="33" fillId="0" borderId="0" xfId="0" applyFont="1" applyBorder="1" applyAlignment="1"/>
    <xf numFmtId="0" fontId="33" fillId="0" borderId="0" xfId="0" applyFont="1" applyAlignment="1">
      <alignment horizontal="left" vertical="center"/>
    </xf>
    <xf numFmtId="0" fontId="33" fillId="0" borderId="0" xfId="0" applyFont="1" applyAlignment="1">
      <alignment vertical="center"/>
    </xf>
    <xf numFmtId="0" fontId="33" fillId="0" borderId="0" xfId="0" applyFont="1" applyAlignment="1">
      <alignment horizontal="left"/>
    </xf>
    <xf numFmtId="0" fontId="33" fillId="0" borderId="0" xfId="0" applyFont="1" applyAlignment="1"/>
    <xf numFmtId="0" fontId="33" fillId="0" borderId="0" xfId="0" applyNumberFormat="1" applyFont="1" applyFill="1" applyBorder="1" applyAlignment="1">
      <alignment horizontal="left" vertical="center"/>
    </xf>
    <xf numFmtId="0" fontId="33" fillId="0" borderId="0" xfId="0" applyFont="1" applyFill="1" applyBorder="1" applyAlignment="1">
      <alignment vertical="top"/>
    </xf>
    <xf numFmtId="0" fontId="33" fillId="0" borderId="0" xfId="0" applyFont="1" applyFill="1" applyAlignment="1">
      <alignment vertical="center"/>
    </xf>
    <xf numFmtId="0" fontId="33" fillId="0" borderId="0" xfId="0" applyFont="1" applyFill="1" applyAlignment="1">
      <alignment horizontal="center" vertical="top"/>
    </xf>
    <xf numFmtId="0" fontId="33" fillId="2" borderId="0" xfId="0" quotePrefix="1" applyFont="1" applyFill="1" applyBorder="1" applyAlignment="1">
      <alignment horizontal="center"/>
    </xf>
    <xf numFmtId="0" fontId="33" fillId="2" borderId="0" xfId="3" quotePrefix="1" applyFont="1" applyFill="1" applyBorder="1" applyAlignment="1">
      <alignment horizontal="center"/>
    </xf>
    <xf numFmtId="0" fontId="33" fillId="0" borderId="0" xfId="0" quotePrefix="1" applyFont="1" applyFill="1" applyBorder="1" applyAlignment="1">
      <alignment horizontal="center"/>
    </xf>
    <xf numFmtId="0" fontId="42" fillId="2" borderId="6" xfId="3" applyFont="1" applyFill="1" applyBorder="1" applyAlignment="1">
      <alignment horizontal="center" vertical="center"/>
    </xf>
    <xf numFmtId="0" fontId="42" fillId="2" borderId="6" xfId="3" quotePrefix="1" applyFont="1" applyFill="1" applyBorder="1" applyAlignment="1">
      <alignment horizontal="center"/>
    </xf>
    <xf numFmtId="0" fontId="42" fillId="2" borderId="6" xfId="3" applyFont="1" applyFill="1" applyBorder="1" applyAlignment="1">
      <alignment horizontal="center"/>
    </xf>
    <xf numFmtId="0" fontId="42" fillId="0" borderId="6" xfId="3" quotePrefix="1" applyFont="1" applyBorder="1" applyAlignment="1">
      <alignment horizontal="center"/>
    </xf>
    <xf numFmtId="49" fontId="47" fillId="2" borderId="0" xfId="3" applyNumberFormat="1" applyFont="1" applyFill="1" applyAlignment="1">
      <alignment horizontal="center"/>
    </xf>
    <xf numFmtId="49" fontId="38" fillId="2" borderId="0" xfId="3" applyNumberFormat="1" applyFont="1" applyFill="1" applyAlignment="1">
      <alignment horizontal="center"/>
    </xf>
    <xf numFmtId="49" fontId="47" fillId="0" borderId="0" xfId="3" applyNumberFormat="1" applyFont="1" applyAlignment="1">
      <alignment horizontal="center"/>
    </xf>
    <xf numFmtId="0" fontId="35" fillId="2" borderId="0" xfId="3" applyFont="1" applyFill="1"/>
    <xf numFmtId="0" fontId="3" fillId="2" borderId="0" xfId="3" applyFill="1"/>
    <xf numFmtId="43" fontId="42" fillId="5" borderId="0" xfId="1" applyFont="1" applyFill="1" applyBorder="1" applyAlignment="1"/>
    <xf numFmtId="172" fontId="45" fillId="5" borderId="0" xfId="1" applyNumberFormat="1" applyFont="1" applyFill="1"/>
    <xf numFmtId="172" fontId="33" fillId="5" borderId="0" xfId="1" applyNumberFormat="1" applyFont="1" applyFill="1" applyBorder="1" applyAlignment="1">
      <alignment horizontal="right"/>
    </xf>
    <xf numFmtId="0" fontId="43" fillId="5" borderId="0" xfId="0" applyFont="1" applyFill="1" applyAlignment="1">
      <alignment horizontal="center"/>
    </xf>
    <xf numFmtId="170" fontId="43" fillId="5" borderId="0" xfId="1" applyNumberFormat="1" applyFont="1" applyFill="1"/>
    <xf numFmtId="171" fontId="33" fillId="5" borderId="0" xfId="0" applyNumberFormat="1" applyFont="1" applyFill="1" applyAlignment="1">
      <alignment horizontal="right"/>
    </xf>
    <xf numFmtId="166" fontId="43" fillId="5" borderId="0" xfId="0" applyNumberFormat="1" applyFont="1" applyFill="1"/>
    <xf numFmtId="172" fontId="43" fillId="5" borderId="0" xfId="0" applyNumberFormat="1" applyFont="1" applyFill="1"/>
    <xf numFmtId="171" fontId="33" fillId="5" borderId="0" xfId="1" applyNumberFormat="1" applyFont="1" applyFill="1" applyBorder="1" applyAlignment="1">
      <alignment horizontal="right"/>
    </xf>
    <xf numFmtId="171" fontId="33" fillId="5" borderId="0" xfId="1" applyNumberFormat="1" applyFont="1" applyFill="1" applyAlignment="1">
      <alignment horizontal="right"/>
    </xf>
    <xf numFmtId="0" fontId="43" fillId="5" borderId="4" xfId="0" applyFont="1" applyFill="1" applyBorder="1"/>
    <xf numFmtId="0" fontId="43" fillId="5" borderId="4" xfId="0" applyFont="1" applyFill="1" applyBorder="1" applyAlignment="1">
      <alignment horizontal="center"/>
    </xf>
    <xf numFmtId="170" fontId="43" fillId="5" borderId="4" xfId="1" applyNumberFormat="1" applyFont="1" applyFill="1" applyBorder="1"/>
    <xf numFmtId="171" fontId="33" fillId="5" borderId="4" xfId="0" applyNumberFormat="1" applyFont="1" applyFill="1" applyBorder="1" applyAlignment="1">
      <alignment horizontal="right"/>
    </xf>
    <xf numFmtId="166" fontId="43" fillId="5" borderId="4" xfId="0" applyNumberFormat="1" applyFont="1" applyFill="1" applyBorder="1"/>
    <xf numFmtId="172" fontId="43" fillId="5" borderId="4" xfId="0" applyNumberFormat="1" applyFont="1" applyFill="1" applyBorder="1"/>
    <xf numFmtId="171" fontId="33" fillId="5" borderId="4" xfId="1" applyNumberFormat="1" applyFont="1" applyFill="1" applyBorder="1" applyAlignment="1">
      <alignment horizontal="right"/>
    </xf>
    <xf numFmtId="0" fontId="3" fillId="0" borderId="0" xfId="11"/>
    <xf numFmtId="0" fontId="37" fillId="4" borderId="0" xfId="4" applyFont="1" applyFill="1" applyAlignment="1">
      <alignment vertical="center"/>
    </xf>
    <xf numFmtId="0" fontId="33" fillId="0" borderId="0" xfId="4" applyFont="1" applyFill="1"/>
    <xf numFmtId="0" fontId="33" fillId="0" borderId="0" xfId="4" applyFont="1" applyBorder="1" applyAlignment="1">
      <alignment vertical="center"/>
    </xf>
    <xf numFmtId="0" fontId="33" fillId="0" borderId="0" xfId="4" quotePrefix="1" applyFont="1" applyBorder="1" applyAlignment="1">
      <alignment horizontal="center" vertical="center"/>
    </xf>
    <xf numFmtId="0" fontId="33" fillId="0" borderId="0" xfId="4" quotePrefix="1" applyFont="1" applyFill="1" applyBorder="1" applyAlignment="1">
      <alignment horizontal="center" vertical="center"/>
    </xf>
    <xf numFmtId="0" fontId="33" fillId="0" borderId="0" xfId="4" applyFont="1" applyBorder="1" applyAlignment="1">
      <alignment horizontal="center" vertical="center"/>
    </xf>
    <xf numFmtId="172" fontId="33" fillId="0" borderId="0" xfId="6" applyNumberFormat="1" applyFont="1" applyFill="1" applyBorder="1" applyAlignment="1">
      <alignment vertical="center"/>
    </xf>
    <xf numFmtId="164" fontId="33" fillId="0" borderId="0" xfId="4" applyNumberFormat="1" applyFont="1" applyFill="1" applyBorder="1" applyAlignment="1">
      <alignment vertical="center"/>
    </xf>
    <xf numFmtId="174" fontId="33" fillId="0" borderId="0" xfId="5" applyNumberFormat="1" applyFont="1" applyFill="1" applyBorder="1" applyAlignment="1">
      <alignment horizontal="right" vertical="center"/>
    </xf>
    <xf numFmtId="0" fontId="33" fillId="0" borderId="0" xfId="4" applyNumberFormat="1" applyFont="1" applyFill="1" applyBorder="1" applyAlignment="1">
      <alignment horizontal="right" vertical="center"/>
    </xf>
    <xf numFmtId="0" fontId="33" fillId="0" borderId="0" xfId="4" applyFont="1" applyFill="1" applyAlignment="1">
      <alignment vertical="center"/>
    </xf>
    <xf numFmtId="173" fontId="33" fillId="0" borderId="0" xfId="5" applyFont="1" applyFill="1" applyAlignment="1">
      <alignment vertical="center"/>
    </xf>
    <xf numFmtId="174" fontId="33" fillId="0" borderId="0" xfId="5" applyNumberFormat="1" applyFont="1" applyFill="1" applyAlignment="1">
      <alignment vertical="center"/>
    </xf>
    <xf numFmtId="0" fontId="33" fillId="0" borderId="0" xfId="4" applyFont="1" applyAlignment="1">
      <alignment vertical="center"/>
    </xf>
    <xf numFmtId="172" fontId="33" fillId="0" borderId="0" xfId="4" applyNumberFormat="1" applyFont="1" applyFill="1" applyBorder="1" applyAlignment="1">
      <alignment vertical="center"/>
    </xf>
    <xf numFmtId="173" fontId="33" fillId="0" borderId="0" xfId="4" applyNumberFormat="1" applyFont="1" applyAlignment="1">
      <alignment vertical="center"/>
    </xf>
    <xf numFmtId="172" fontId="33" fillId="0" borderId="0" xfId="4" applyNumberFormat="1" applyFont="1" applyAlignment="1">
      <alignment vertical="center"/>
    </xf>
    <xf numFmtId="0" fontId="11" fillId="0" borderId="0" xfId="11" applyFont="1" applyAlignment="1">
      <alignment vertical="center"/>
    </xf>
    <xf numFmtId="0" fontId="33" fillId="0" borderId="6" xfId="11" applyFont="1" applyBorder="1" applyAlignment="1">
      <alignment vertical="center"/>
    </xf>
    <xf numFmtId="0" fontId="33" fillId="0" borderId="6" xfId="11" quotePrefix="1" applyFont="1" applyBorder="1" applyAlignment="1">
      <alignment horizontal="center" vertical="center"/>
    </xf>
    <xf numFmtId="0" fontId="33" fillId="0" borderId="6" xfId="11" applyFont="1" applyBorder="1" applyAlignment="1">
      <alignment horizontal="center" vertical="center"/>
    </xf>
    <xf numFmtId="0" fontId="11" fillId="0" borderId="6" xfId="11" applyFont="1" applyBorder="1" applyAlignment="1">
      <alignment vertical="center"/>
    </xf>
    <xf numFmtId="0" fontId="33" fillId="5" borderId="3" xfId="4" applyFont="1" applyFill="1" applyBorder="1" applyAlignment="1">
      <alignment vertical="center"/>
    </xf>
    <xf numFmtId="0" fontId="42" fillId="5" borderId="3" xfId="4" applyFont="1" applyFill="1" applyBorder="1" applyAlignment="1">
      <alignment horizontal="center" vertical="center"/>
    </xf>
    <xf numFmtId="172" fontId="42" fillId="5" borderId="3" xfId="4" applyNumberFormat="1" applyFont="1" applyFill="1" applyBorder="1" applyAlignment="1">
      <alignment vertical="center"/>
    </xf>
    <xf numFmtId="164" fontId="42" fillId="5" borderId="3" xfId="4" applyNumberFormat="1" applyFont="1" applyFill="1" applyBorder="1" applyAlignment="1">
      <alignment horizontal="right" vertical="center"/>
    </xf>
    <xf numFmtId="0" fontId="33" fillId="5" borderId="0" xfId="4" applyFont="1" applyFill="1" applyBorder="1" applyAlignment="1">
      <alignment horizontal="right" vertical="center"/>
    </xf>
    <xf numFmtId="0" fontId="33" fillId="5" borderId="0" xfId="4" applyFont="1" applyFill="1" applyBorder="1" applyAlignment="1">
      <alignment vertical="center"/>
    </xf>
    <xf numFmtId="172" fontId="33" fillId="5" borderId="0" xfId="6" applyNumberFormat="1" applyFont="1" applyFill="1" applyBorder="1" applyAlignment="1">
      <alignment vertical="center"/>
    </xf>
    <xf numFmtId="164" fontId="33" fillId="5" borderId="0" xfId="4" applyNumberFormat="1" applyFont="1" applyFill="1" applyBorder="1" applyAlignment="1">
      <alignment vertical="center"/>
    </xf>
    <xf numFmtId="174" fontId="33" fillId="5" borderId="0" xfId="5" applyNumberFormat="1" applyFont="1" applyFill="1" applyBorder="1" applyAlignment="1">
      <alignment horizontal="right" vertical="center"/>
    </xf>
    <xf numFmtId="0" fontId="33" fillId="5" borderId="0" xfId="4" applyNumberFormat="1" applyFont="1" applyFill="1" applyBorder="1" applyAlignment="1">
      <alignment horizontal="right" vertical="center"/>
    </xf>
    <xf numFmtId="0" fontId="33" fillId="5" borderId="4" xfId="4" applyNumberFormat="1" applyFont="1" applyFill="1" applyBorder="1" applyAlignment="1">
      <alignment horizontal="right" vertical="center"/>
    </xf>
    <xf numFmtId="0" fontId="33" fillId="5" borderId="4" xfId="4" applyFont="1" applyFill="1" applyBorder="1" applyAlignment="1">
      <alignment vertical="center"/>
    </xf>
    <xf numFmtId="172" fontId="33" fillId="5" borderId="4" xfId="6" applyNumberFormat="1" applyFont="1" applyFill="1" applyBorder="1" applyAlignment="1">
      <alignment vertical="center"/>
    </xf>
    <xf numFmtId="164" fontId="33" fillId="5" borderId="4" xfId="4" applyNumberFormat="1" applyFont="1" applyFill="1" applyBorder="1" applyAlignment="1">
      <alignment vertical="center"/>
    </xf>
    <xf numFmtId="174" fontId="33" fillId="5" borderId="4" xfId="5" applyNumberFormat="1" applyFont="1" applyFill="1" applyBorder="1" applyAlignment="1">
      <alignment horizontal="right" vertical="center"/>
    </xf>
    <xf numFmtId="0" fontId="49" fillId="0" borderId="0" xfId="11" applyFont="1" applyAlignment="1">
      <alignment vertical="center"/>
    </xf>
    <xf numFmtId="0" fontId="32" fillId="0" borderId="5" xfId="0" applyFont="1" applyBorder="1" applyAlignment="1">
      <alignment horizontal="center"/>
    </xf>
    <xf numFmtId="0" fontId="37" fillId="4" borderId="0" xfId="3" applyFont="1" applyFill="1" applyAlignment="1"/>
    <xf numFmtId="0" fontId="37" fillId="4" borderId="0" xfId="3" applyFont="1" applyFill="1" applyAlignment="1">
      <alignment vertical="center"/>
    </xf>
    <xf numFmtId="0" fontId="37" fillId="4" borderId="0" xfId="3" applyFont="1" applyFill="1" applyBorder="1" applyAlignment="1">
      <alignment vertical="center"/>
    </xf>
    <xf numFmtId="172" fontId="33" fillId="0" borderId="0" xfId="3" applyNumberFormat="1" applyFont="1" applyFill="1" applyBorder="1" applyAlignment="1">
      <alignment vertical="center"/>
    </xf>
    <xf numFmtId="0" fontId="33" fillId="0" borderId="0" xfId="3" applyFont="1" applyFill="1" applyBorder="1" applyAlignment="1">
      <alignment vertical="center"/>
    </xf>
    <xf numFmtId="0" fontId="33" fillId="0" borderId="0" xfId="3" applyFont="1" applyFill="1" applyAlignment="1">
      <alignment horizontal="left" vertical="center"/>
    </xf>
    <xf numFmtId="0" fontId="34" fillId="0" borderId="0" xfId="3" applyFont="1" applyFill="1" applyBorder="1" applyAlignment="1">
      <alignment horizontal="center" vertical="center"/>
    </xf>
    <xf numFmtId="175" fontId="50" fillId="0" borderId="0" xfId="3" applyNumberFormat="1" applyFont="1" applyFill="1" applyAlignment="1">
      <alignment vertical="center"/>
    </xf>
    <xf numFmtId="0" fontId="33" fillId="0" borderId="0" xfId="3" applyFont="1" applyFill="1" applyAlignment="1">
      <alignment vertical="center"/>
    </xf>
    <xf numFmtId="0" fontId="34" fillId="0" borderId="0" xfId="3" quotePrefix="1" applyFont="1" applyFill="1" applyBorder="1" applyAlignment="1">
      <alignment horizontal="center" vertical="center"/>
    </xf>
    <xf numFmtId="43" fontId="34" fillId="0" borderId="0" xfId="1" applyFont="1" applyFill="1" applyBorder="1" applyAlignment="1">
      <alignment horizontal="center" vertical="center"/>
    </xf>
    <xf numFmtId="172" fontId="33" fillId="0" borderId="0" xfId="3" applyNumberFormat="1" applyFont="1" applyFill="1" applyAlignment="1">
      <alignment vertical="center"/>
    </xf>
    <xf numFmtId="176" fontId="33" fillId="0" borderId="0" xfId="1" applyNumberFormat="1" applyFont="1" applyFill="1" applyAlignment="1">
      <alignment vertical="center"/>
    </xf>
    <xf numFmtId="164" fontId="33" fillId="0" borderId="0" xfId="3" applyNumberFormat="1" applyFont="1" applyFill="1" applyBorder="1" applyAlignment="1">
      <alignment vertical="center"/>
    </xf>
    <xf numFmtId="177" fontId="33" fillId="0" borderId="0" xfId="3" applyNumberFormat="1" applyFont="1" applyFill="1" applyBorder="1" applyAlignment="1">
      <alignment vertical="center"/>
    </xf>
    <xf numFmtId="0" fontId="33" fillId="0" borderId="0" xfId="7" applyNumberFormat="1" applyFont="1" applyFill="1" applyBorder="1" applyAlignment="1">
      <alignment horizontal="left" vertical="center"/>
    </xf>
    <xf numFmtId="1" fontId="34" fillId="0" borderId="0" xfId="3" applyNumberFormat="1" applyFont="1" applyFill="1" applyBorder="1" applyAlignment="1">
      <alignment horizontal="center" vertical="center"/>
    </xf>
    <xf numFmtId="0" fontId="33" fillId="0" borderId="0" xfId="3" applyFont="1" applyFill="1" applyBorder="1" applyAlignment="1">
      <alignment horizontal="center" vertical="center"/>
    </xf>
    <xf numFmtId="43" fontId="33" fillId="0" borderId="0" xfId="1" applyFont="1" applyFill="1" applyBorder="1" applyAlignment="1">
      <alignment vertical="center"/>
    </xf>
    <xf numFmtId="0" fontId="33" fillId="0" borderId="0" xfId="3" applyFont="1" applyFill="1" applyAlignment="1">
      <alignment horizontal="justify" vertical="center"/>
    </xf>
    <xf numFmtId="176" fontId="33" fillId="0" borderId="0" xfId="3" applyNumberFormat="1" applyFont="1" applyFill="1" applyAlignment="1">
      <alignment vertical="center"/>
    </xf>
    <xf numFmtId="0" fontId="33" fillId="0" borderId="6" xfId="3" applyFont="1" applyBorder="1" applyAlignment="1">
      <alignment horizontal="center" vertical="center"/>
    </xf>
    <xf numFmtId="0" fontId="34" fillId="0" borderId="6" xfId="3" quotePrefix="1" applyFont="1" applyBorder="1" applyAlignment="1">
      <alignment horizontal="center" vertical="center"/>
    </xf>
    <xf numFmtId="172" fontId="35" fillId="0" borderId="0" xfId="3" applyNumberFormat="1" applyFont="1" applyAlignment="1">
      <alignment vertical="center"/>
    </xf>
    <xf numFmtId="1" fontId="36" fillId="5" borderId="0" xfId="3" applyNumberFormat="1" applyFont="1" applyFill="1" applyBorder="1" applyAlignment="1">
      <alignment horizontal="center" vertical="center"/>
    </xf>
    <xf numFmtId="0" fontId="42" fillId="5" borderId="0" xfId="3" applyFont="1" applyFill="1" applyBorder="1" applyAlignment="1">
      <alignment horizontal="center" vertical="center"/>
    </xf>
    <xf numFmtId="172" fontId="42" fillId="5" borderId="3" xfId="3" applyNumberFormat="1" applyFont="1" applyFill="1" applyBorder="1" applyAlignment="1">
      <alignment horizontal="right" vertical="center"/>
    </xf>
    <xf numFmtId="172" fontId="42" fillId="5" borderId="0" xfId="3" applyNumberFormat="1" applyFont="1" applyFill="1" applyBorder="1" applyAlignment="1">
      <alignment horizontal="right" vertical="center"/>
    </xf>
    <xf numFmtId="0" fontId="36" fillId="5" borderId="0" xfId="3" applyFont="1" applyFill="1" applyBorder="1" applyAlignment="1">
      <alignment horizontal="center" vertical="center"/>
    </xf>
    <xf numFmtId="0" fontId="42" fillId="5" borderId="0" xfId="3" applyFont="1" applyFill="1" applyBorder="1" applyAlignment="1">
      <alignment vertical="center" wrapText="1"/>
    </xf>
    <xf numFmtId="172" fontId="42" fillId="5" borderId="0" xfId="3" applyNumberFormat="1" applyFont="1" applyFill="1" applyBorder="1" applyAlignment="1">
      <alignment vertical="center" wrapText="1"/>
    </xf>
    <xf numFmtId="1" fontId="33" fillId="5" borderId="0" xfId="3" applyNumberFormat="1" applyFont="1" applyFill="1" applyBorder="1" applyAlignment="1">
      <alignment horizontal="center" vertical="center"/>
    </xf>
    <xf numFmtId="0" fontId="33" fillId="5" borderId="0" xfId="3" applyNumberFormat="1" applyFont="1" applyFill="1" applyBorder="1" applyAlignment="1">
      <alignment horizontal="left" vertical="center" wrapText="1"/>
    </xf>
    <xf numFmtId="172" fontId="33" fillId="5" borderId="0" xfId="3" applyNumberFormat="1" applyFont="1" applyFill="1" applyBorder="1" applyAlignment="1">
      <alignment vertical="center"/>
    </xf>
    <xf numFmtId="0" fontId="33" fillId="5" borderId="0" xfId="3" applyNumberFormat="1" applyFont="1" applyFill="1" applyBorder="1" applyAlignment="1">
      <alignment horizontal="left" vertical="center"/>
    </xf>
    <xf numFmtId="0" fontId="34" fillId="5" borderId="0" xfId="3" applyNumberFormat="1" applyFont="1" applyFill="1" applyBorder="1" applyAlignment="1">
      <alignment horizontal="left" vertical="center" wrapText="1"/>
    </xf>
    <xf numFmtId="0" fontId="34" fillId="5" borderId="0" xfId="2" applyNumberFormat="1" applyFont="1" applyFill="1" applyBorder="1" applyAlignment="1">
      <alignment vertical="center"/>
    </xf>
    <xf numFmtId="0" fontId="33" fillId="5" borderId="0" xfId="7" applyNumberFormat="1" applyFont="1" applyFill="1" applyBorder="1" applyAlignment="1">
      <alignment horizontal="left" vertical="center" wrapText="1"/>
    </xf>
    <xf numFmtId="164" fontId="33" fillId="5" borderId="0" xfId="3" applyNumberFormat="1" applyFont="1" applyFill="1" applyBorder="1" applyAlignment="1">
      <alignment vertical="center"/>
    </xf>
    <xf numFmtId="177" fontId="33" fillId="5" borderId="0" xfId="3" applyNumberFormat="1" applyFont="1" applyFill="1" applyBorder="1" applyAlignment="1">
      <alignment vertical="center"/>
    </xf>
    <xf numFmtId="0" fontId="33" fillId="5" borderId="0" xfId="7" applyNumberFormat="1" applyFont="1" applyFill="1" applyBorder="1" applyAlignment="1">
      <alignment horizontal="left" vertical="center"/>
    </xf>
    <xf numFmtId="1" fontId="34" fillId="5" borderId="0" xfId="3" applyNumberFormat="1" applyFont="1" applyFill="1" applyBorder="1" applyAlignment="1">
      <alignment horizontal="center" vertical="center"/>
    </xf>
    <xf numFmtId="0" fontId="33" fillId="5" borderId="0" xfId="3" applyFont="1" applyFill="1" applyBorder="1" applyAlignment="1">
      <alignment horizontal="center" vertical="center"/>
    </xf>
    <xf numFmtId="0" fontId="42" fillId="5" borderId="0" xfId="3" applyNumberFormat="1" applyFont="1" applyFill="1" applyBorder="1" applyAlignment="1">
      <alignment horizontal="left" vertical="center" wrapText="1"/>
    </xf>
    <xf numFmtId="172" fontId="42" fillId="5" borderId="0" xfId="3" applyNumberFormat="1" applyFont="1" applyFill="1" applyBorder="1" applyAlignment="1">
      <alignment vertical="center"/>
    </xf>
    <xf numFmtId="0" fontId="34" fillId="5" borderId="0" xfId="3" applyNumberFormat="1" applyFont="1" applyFill="1" applyBorder="1" applyAlignment="1">
      <alignment vertical="center"/>
    </xf>
    <xf numFmtId="1" fontId="33" fillId="5" borderId="4" xfId="3" applyNumberFormat="1" applyFont="1" applyFill="1" applyBorder="1" applyAlignment="1">
      <alignment horizontal="center" vertical="center"/>
    </xf>
    <xf numFmtId="0" fontId="33" fillId="5" borderId="4" xfId="7" applyNumberFormat="1" applyFont="1" applyFill="1" applyBorder="1" applyAlignment="1">
      <alignment horizontal="left" vertical="center"/>
    </xf>
    <xf numFmtId="172" fontId="33" fillId="5" borderId="4" xfId="3" applyNumberFormat="1" applyFont="1" applyFill="1" applyBorder="1" applyAlignment="1">
      <alignment vertical="center"/>
    </xf>
    <xf numFmtId="164" fontId="33" fillId="5" borderId="4" xfId="3" applyNumberFormat="1" applyFont="1" applyFill="1" applyBorder="1" applyAlignment="1">
      <alignment vertical="center"/>
    </xf>
    <xf numFmtId="177" fontId="33" fillId="5" borderId="4" xfId="3" applyNumberFormat="1" applyFont="1" applyFill="1" applyBorder="1" applyAlignment="1">
      <alignment vertical="center"/>
    </xf>
    <xf numFmtId="0" fontId="31" fillId="0" borderId="0" xfId="11" applyFont="1" applyAlignment="1">
      <alignment vertical="center"/>
    </xf>
    <xf numFmtId="0" fontId="32" fillId="0" borderId="0" xfId="0" applyFont="1" applyAlignment="1">
      <alignment wrapText="1"/>
    </xf>
    <xf numFmtId="0" fontId="11" fillId="0" borderId="0" xfId="3" applyFont="1"/>
    <xf numFmtId="0" fontId="37" fillId="4" borderId="0" xfId="3" applyNumberFormat="1" applyFont="1" applyFill="1" applyAlignment="1">
      <alignment vertical="center"/>
    </xf>
    <xf numFmtId="0" fontId="37" fillId="4" borderId="0" xfId="3" applyFont="1" applyFill="1" applyAlignment="1">
      <alignment horizontal="center" vertical="center"/>
    </xf>
    <xf numFmtId="9" fontId="37" fillId="4" borderId="0" xfId="2" applyFont="1" applyFill="1" applyAlignment="1">
      <alignment vertical="center"/>
    </xf>
    <xf numFmtId="0" fontId="48" fillId="4" borderId="0" xfId="3" applyFont="1" applyFill="1" applyAlignment="1">
      <alignment vertical="center"/>
    </xf>
    <xf numFmtId="0" fontId="37" fillId="4" borderId="0" xfId="3" applyFont="1" applyFill="1" applyAlignment="1">
      <alignment horizontal="center" vertical="center" wrapText="1"/>
    </xf>
    <xf numFmtId="9" fontId="37" fillId="4" borderId="0" xfId="2" applyFont="1" applyFill="1" applyAlignment="1">
      <alignment vertical="center" wrapText="1"/>
    </xf>
    <xf numFmtId="0" fontId="48" fillId="4" borderId="0" xfId="3" applyFont="1" applyFill="1" applyAlignment="1">
      <alignment vertical="center" wrapText="1"/>
    </xf>
    <xf numFmtId="0" fontId="34" fillId="0" borderId="1" xfId="3" quotePrefix="1" applyFont="1" applyFill="1" applyBorder="1" applyAlignment="1">
      <alignment horizontal="center" vertical="center"/>
    </xf>
    <xf numFmtId="0" fontId="34" fillId="0" borderId="1" xfId="3" applyFont="1" applyFill="1" applyBorder="1" applyAlignment="1">
      <alignment horizontal="center" vertical="center"/>
    </xf>
    <xf numFmtId="0" fontId="34" fillId="0" borderId="1" xfId="3" applyFont="1" applyFill="1" applyBorder="1" applyAlignment="1">
      <alignment horizontal="center" vertical="center" wrapText="1"/>
    </xf>
    <xf numFmtId="0" fontId="34" fillId="0" borderId="0" xfId="3" applyFont="1" applyFill="1" applyBorder="1" applyAlignment="1">
      <alignment vertical="center"/>
    </xf>
    <xf numFmtId="0" fontId="34" fillId="0" borderId="0" xfId="3" applyFont="1" applyFill="1" applyBorder="1" applyAlignment="1">
      <alignment horizontal="center" vertical="center" wrapText="1"/>
    </xf>
    <xf numFmtId="0" fontId="33" fillId="0" borderId="0" xfId="3" applyFont="1" applyFill="1" applyBorder="1" applyAlignment="1">
      <alignment horizontal="center" vertical="center" wrapText="1"/>
    </xf>
    <xf numFmtId="0" fontId="33" fillId="0" borderId="1" xfId="3" applyFont="1" applyFill="1" applyBorder="1" applyAlignment="1">
      <alignment horizontal="center" vertical="center"/>
    </xf>
    <xf numFmtId="0" fontId="33" fillId="0" borderId="0" xfId="3" applyFont="1" applyFill="1" applyAlignment="1">
      <alignment horizontal="center" vertical="center"/>
    </xf>
    <xf numFmtId="9" fontId="33" fillId="0" borderId="0" xfId="2" applyFont="1" applyFill="1" applyAlignment="1">
      <alignment vertical="center"/>
    </xf>
    <xf numFmtId="178" fontId="33" fillId="0" borderId="0" xfId="3" applyNumberFormat="1" applyFont="1" applyFill="1" applyAlignment="1">
      <alignment vertical="center"/>
    </xf>
    <xf numFmtId="43" fontId="33" fillId="0" borderId="0" xfId="3" applyNumberFormat="1" applyFont="1" applyFill="1" applyAlignment="1">
      <alignment vertical="center"/>
    </xf>
    <xf numFmtId="0" fontId="34" fillId="0" borderId="6" xfId="3" applyFont="1" applyBorder="1" applyAlignment="1">
      <alignment horizontal="center" vertical="center" wrapText="1"/>
    </xf>
    <xf numFmtId="175" fontId="52" fillId="3" borderId="0" xfId="3" applyNumberFormat="1" applyFont="1" applyFill="1" applyAlignment="1">
      <alignment horizontal="center" vertical="center"/>
    </xf>
    <xf numFmtId="0" fontId="17" fillId="3" borderId="0" xfId="3" applyFont="1" applyFill="1" applyAlignment="1">
      <alignment vertical="center"/>
    </xf>
    <xf numFmtId="0" fontId="4" fillId="0" borderId="0" xfId="3" applyFont="1" applyAlignment="1">
      <alignment vertical="center"/>
    </xf>
    <xf numFmtId="171" fontId="51" fillId="5" borderId="3" xfId="3" applyNumberFormat="1" applyFont="1" applyFill="1" applyBorder="1" applyAlignment="1">
      <alignment horizontal="right" vertical="center"/>
    </xf>
    <xf numFmtId="171" fontId="51" fillId="5" borderId="3" xfId="3" applyNumberFormat="1" applyFont="1" applyFill="1" applyBorder="1" applyAlignment="1">
      <alignment horizontal="right" vertical="center" wrapText="1"/>
    </xf>
    <xf numFmtId="172" fontId="51" fillId="5" borderId="3" xfId="3" applyNumberFormat="1" applyFont="1" applyFill="1" applyBorder="1" applyAlignment="1">
      <alignment horizontal="right" vertical="center" wrapText="1"/>
    </xf>
    <xf numFmtId="171" fontId="51" fillId="5" borderId="0" xfId="3" applyNumberFormat="1" applyFont="1" applyFill="1" applyBorder="1" applyAlignment="1">
      <alignment horizontal="right" vertical="center"/>
    </xf>
    <xf numFmtId="171" fontId="51" fillId="5" borderId="0" xfId="3" applyNumberFormat="1" applyFont="1" applyFill="1" applyBorder="1" applyAlignment="1">
      <alignment horizontal="right" vertical="center" wrapText="1"/>
    </xf>
    <xf numFmtId="0" fontId="51" fillId="5" borderId="0" xfId="3" applyFont="1" applyFill="1" applyBorder="1" applyAlignment="1">
      <alignment horizontal="right" vertical="center" wrapText="1"/>
    </xf>
    <xf numFmtId="0" fontId="33" fillId="5" borderId="0" xfId="3" applyNumberFormat="1" applyFont="1" applyFill="1" applyBorder="1" applyAlignment="1">
      <alignment horizontal="center" vertical="center" wrapText="1"/>
    </xf>
    <xf numFmtId="0" fontId="33" fillId="5" borderId="0" xfId="2" applyNumberFormat="1" applyFont="1" applyFill="1" applyBorder="1" applyAlignment="1">
      <alignment vertical="center" wrapText="1"/>
    </xf>
    <xf numFmtId="171" fontId="33" fillId="5" borderId="0" xfId="3" applyNumberFormat="1" applyFont="1" applyFill="1" applyBorder="1" applyAlignment="1">
      <alignment horizontal="right" vertical="center"/>
    </xf>
    <xf numFmtId="170" fontId="34" fillId="5" borderId="0" xfId="3" applyNumberFormat="1" applyFont="1" applyFill="1" applyBorder="1" applyAlignment="1">
      <alignment horizontal="right" vertical="center"/>
    </xf>
    <xf numFmtId="171" fontId="34" fillId="5" borderId="0" xfId="3" applyNumberFormat="1" applyFont="1" applyFill="1" applyBorder="1" applyAlignment="1">
      <alignment horizontal="right" vertical="center"/>
    </xf>
    <xf numFmtId="172" fontId="33" fillId="5" borderId="0" xfId="3" applyNumberFormat="1" applyFont="1" applyFill="1" applyBorder="1" applyAlignment="1">
      <alignment vertical="center" wrapText="1"/>
    </xf>
    <xf numFmtId="0" fontId="33" fillId="5" borderId="0" xfId="3" applyNumberFormat="1" applyFont="1" applyFill="1" applyBorder="1" applyAlignment="1">
      <alignment horizontal="center" vertical="center"/>
    </xf>
    <xf numFmtId="171" fontId="34" fillId="5" borderId="0" xfId="3" applyNumberFormat="1" applyFont="1" applyFill="1" applyBorder="1" applyAlignment="1">
      <alignment vertical="center"/>
    </xf>
    <xf numFmtId="0" fontId="34" fillId="5" borderId="0" xfId="3" applyNumberFormat="1" applyFont="1" applyFill="1" applyBorder="1" applyAlignment="1">
      <alignment horizontal="center" vertical="center"/>
    </xf>
    <xf numFmtId="0" fontId="34" fillId="5" borderId="0" xfId="3" applyFont="1" applyFill="1" applyBorder="1" applyAlignment="1">
      <alignment horizontal="center" vertical="center"/>
    </xf>
    <xf numFmtId="0" fontId="33" fillId="5" borderId="0" xfId="3" applyFont="1" applyFill="1" applyBorder="1" applyAlignment="1">
      <alignment horizontal="center" vertical="center" wrapText="1"/>
    </xf>
    <xf numFmtId="171" fontId="34" fillId="5" borderId="0" xfId="3" applyNumberFormat="1" applyFont="1" applyFill="1" applyBorder="1" applyAlignment="1">
      <alignment horizontal="right" vertical="center" wrapText="1"/>
    </xf>
    <xf numFmtId="171" fontId="34" fillId="5" borderId="0" xfId="3" applyNumberFormat="1" applyFont="1" applyFill="1" applyBorder="1" applyAlignment="1">
      <alignment vertical="center" wrapText="1"/>
    </xf>
    <xf numFmtId="164" fontId="34" fillId="5" borderId="0" xfId="3" applyNumberFormat="1" applyFont="1" applyFill="1" applyBorder="1" applyAlignment="1">
      <alignment horizontal="center" vertical="center"/>
    </xf>
    <xf numFmtId="0" fontId="34" fillId="5" borderId="0" xfId="3" applyFont="1" applyFill="1" applyBorder="1" applyAlignment="1">
      <alignment vertical="center"/>
    </xf>
    <xf numFmtId="0" fontId="34" fillId="5" borderId="0" xfId="3" applyFont="1" applyFill="1" applyBorder="1" applyAlignment="1">
      <alignment horizontal="left" vertical="center"/>
    </xf>
    <xf numFmtId="164" fontId="51" fillId="5" borderId="0" xfId="3" applyNumberFormat="1" applyFont="1" applyFill="1" applyBorder="1" applyAlignment="1">
      <alignment horizontal="right" vertical="center"/>
    </xf>
    <xf numFmtId="9" fontId="33" fillId="5" borderId="0" xfId="2" applyFont="1" applyFill="1" applyBorder="1" applyAlignment="1">
      <alignment vertical="center" wrapText="1"/>
    </xf>
    <xf numFmtId="0" fontId="34" fillId="5" borderId="0" xfId="3" applyFont="1" applyFill="1" applyBorder="1" applyAlignment="1">
      <alignment horizontal="center" vertical="center" wrapText="1"/>
    </xf>
    <xf numFmtId="0" fontId="34" fillId="5" borderId="0" xfId="3" applyFont="1" applyFill="1" applyBorder="1" applyAlignment="1">
      <alignment horizontal="right" vertical="center"/>
    </xf>
    <xf numFmtId="0" fontId="33" fillId="5" borderId="1" xfId="3" applyNumberFormat="1" applyFont="1" applyFill="1" applyBorder="1" applyAlignment="1">
      <alignment horizontal="center" vertical="center" wrapText="1"/>
    </xf>
    <xf numFmtId="0" fontId="33" fillId="5" borderId="1" xfId="3" applyFont="1" applyFill="1" applyBorder="1" applyAlignment="1">
      <alignment horizontal="center" vertical="center"/>
    </xf>
    <xf numFmtId="9" fontId="33" fillId="5" borderId="1" xfId="2" applyFont="1" applyFill="1" applyBorder="1" applyAlignment="1">
      <alignment vertical="center" wrapText="1"/>
    </xf>
    <xf numFmtId="171" fontId="33" fillId="5" borderId="1" xfId="3" applyNumberFormat="1" applyFont="1" applyFill="1" applyBorder="1" applyAlignment="1">
      <alignment horizontal="right" vertical="center"/>
    </xf>
    <xf numFmtId="177" fontId="33" fillId="5" borderId="1" xfId="3" applyNumberFormat="1" applyFont="1" applyFill="1" applyBorder="1" applyAlignment="1">
      <alignment vertical="center"/>
    </xf>
    <xf numFmtId="0" fontId="34" fillId="5" borderId="1" xfId="3" applyFont="1" applyFill="1" applyBorder="1" applyAlignment="1">
      <alignment horizontal="right" vertical="center"/>
    </xf>
    <xf numFmtId="0" fontId="33" fillId="0" borderId="1" xfId="3" applyFont="1" applyFill="1" applyBorder="1" applyAlignment="1">
      <alignment horizontal="center" vertical="center" wrapText="1"/>
    </xf>
    <xf numFmtId="0" fontId="33" fillId="0" borderId="0" xfId="3" applyFont="1" applyBorder="1" applyAlignment="1">
      <alignment horizontal="center" vertical="center"/>
    </xf>
    <xf numFmtId="15" fontId="33" fillId="0" borderId="0" xfId="3" applyNumberFormat="1" applyFont="1" applyFill="1" applyBorder="1" applyAlignment="1">
      <alignment horizontal="center" vertical="center"/>
    </xf>
    <xf numFmtId="0" fontId="33" fillId="0" borderId="0" xfId="3" applyFont="1" applyFill="1" applyBorder="1" applyAlignment="1">
      <alignment horizontal="left" vertical="center"/>
    </xf>
    <xf numFmtId="0" fontId="33" fillId="0" borderId="0" xfId="3" applyFont="1" applyBorder="1" applyAlignment="1">
      <alignment vertical="center"/>
    </xf>
    <xf numFmtId="0" fontId="33" fillId="0" borderId="0" xfId="3" applyFont="1" applyAlignment="1">
      <alignment vertical="center"/>
    </xf>
    <xf numFmtId="0" fontId="42" fillId="0" borderId="6" xfId="3" applyFont="1" applyBorder="1" applyAlignment="1">
      <alignment horizontal="center" vertical="center" wrapText="1"/>
    </xf>
    <xf numFmtId="0" fontId="42" fillId="0" borderId="6" xfId="3" applyFont="1" applyBorder="1" applyAlignment="1">
      <alignment horizontal="center" vertical="center"/>
    </xf>
    <xf numFmtId="0" fontId="33" fillId="5" borderId="0" xfId="3" applyFont="1" applyFill="1" applyBorder="1" applyAlignment="1">
      <alignment vertical="center"/>
    </xf>
    <xf numFmtId="172" fontId="42" fillId="5" borderId="0" xfId="3" applyNumberFormat="1" applyFont="1" applyFill="1" applyBorder="1" applyAlignment="1">
      <alignment horizontal="center" vertical="center"/>
    </xf>
    <xf numFmtId="176" fontId="42" fillId="5" borderId="0" xfId="7" applyNumberFormat="1" applyFont="1" applyFill="1" applyBorder="1" applyAlignment="1">
      <alignment horizontal="center" vertical="center"/>
    </xf>
    <xf numFmtId="0" fontId="33" fillId="5" borderId="0" xfId="3" applyFont="1" applyFill="1" applyBorder="1" applyAlignment="1">
      <alignment horizontal="left" vertical="center"/>
    </xf>
    <xf numFmtId="164" fontId="33" fillId="5" borderId="0" xfId="3" applyNumberFormat="1" applyFont="1" applyFill="1" applyBorder="1" applyAlignment="1">
      <alignment horizontal="center" vertical="center"/>
    </xf>
    <xf numFmtId="15" fontId="33" fillId="5" borderId="0" xfId="3" applyNumberFormat="1" applyFont="1" applyFill="1" applyBorder="1" applyAlignment="1">
      <alignment horizontal="center" vertical="center"/>
    </xf>
    <xf numFmtId="164" fontId="42" fillId="5" borderId="0" xfId="3" applyNumberFormat="1" applyFont="1" applyFill="1" applyBorder="1" applyAlignment="1">
      <alignment horizontal="center" vertical="center"/>
    </xf>
    <xf numFmtId="179" fontId="33" fillId="5" borderId="0" xfId="3" applyNumberFormat="1" applyFont="1" applyFill="1" applyBorder="1" applyAlignment="1">
      <alignment horizontal="center" vertical="center"/>
    </xf>
    <xf numFmtId="0" fontId="42" fillId="5" borderId="0" xfId="3" applyFont="1" applyFill="1" applyBorder="1" applyAlignment="1">
      <alignment horizontal="left" vertical="center"/>
    </xf>
    <xf numFmtId="0" fontId="52" fillId="5" borderId="5" xfId="3" applyFont="1" applyFill="1" applyBorder="1" applyAlignment="1">
      <alignment vertical="center"/>
    </xf>
    <xf numFmtId="0" fontId="53" fillId="5" borderId="5" xfId="3" applyFont="1" applyFill="1" applyBorder="1" applyAlignment="1">
      <alignment vertical="center"/>
    </xf>
    <xf numFmtId="0" fontId="42" fillId="5" borderId="5" xfId="3" applyFont="1" applyFill="1" applyBorder="1" applyAlignment="1">
      <alignment horizontal="center" vertical="center"/>
    </xf>
    <xf numFmtId="172" fontId="42" fillId="5" borderId="5" xfId="3" applyNumberFormat="1" applyFont="1" applyFill="1" applyBorder="1" applyAlignment="1">
      <alignment horizontal="center" vertical="center" wrapText="1"/>
    </xf>
    <xf numFmtId="176" fontId="33" fillId="5" borderId="5" xfId="7" applyNumberFormat="1" applyFont="1" applyFill="1" applyBorder="1" applyAlignment="1">
      <alignment horizontal="center" vertical="center" wrapText="1"/>
    </xf>
    <xf numFmtId="43" fontId="33" fillId="5" borderId="5" xfId="1" applyFont="1" applyFill="1" applyBorder="1" applyAlignment="1">
      <alignment horizontal="center" vertical="center" wrapText="1"/>
    </xf>
    <xf numFmtId="0" fontId="53" fillId="5" borderId="5" xfId="3" applyFont="1" applyFill="1" applyBorder="1" applyAlignment="1">
      <alignment horizontal="center" vertical="center"/>
    </xf>
    <xf numFmtId="0" fontId="33" fillId="5" borderId="5" xfId="3" applyFont="1" applyFill="1" applyBorder="1" applyAlignment="1">
      <alignment vertical="center"/>
    </xf>
    <xf numFmtId="0" fontId="33" fillId="5" borderId="4" xfId="3" applyFont="1" applyFill="1" applyBorder="1" applyAlignment="1">
      <alignment horizontal="center" vertical="center"/>
    </xf>
    <xf numFmtId="0" fontId="33" fillId="5" borderId="4" xfId="3" applyFont="1" applyFill="1" applyBorder="1" applyAlignment="1">
      <alignment vertical="center"/>
    </xf>
    <xf numFmtId="164" fontId="33" fillId="5" borderId="4" xfId="3" applyNumberFormat="1" applyFont="1" applyFill="1" applyBorder="1" applyAlignment="1">
      <alignment horizontal="center" vertical="center"/>
    </xf>
    <xf numFmtId="15" fontId="33" fillId="5" borderId="4" xfId="3" applyNumberFormat="1" applyFont="1" applyFill="1" applyBorder="1" applyAlignment="1">
      <alignment horizontal="center" vertical="center"/>
    </xf>
    <xf numFmtId="0" fontId="33" fillId="5" borderId="0" xfId="3" applyFont="1" applyFill="1" applyBorder="1" applyAlignment="1">
      <alignment horizontal="left" vertical="center" wrapText="1"/>
    </xf>
    <xf numFmtId="0" fontId="33" fillId="5" borderId="4" xfId="3" applyFont="1" applyFill="1" applyBorder="1" applyAlignment="1">
      <alignment horizontal="left" vertical="center" wrapText="1"/>
    </xf>
    <xf numFmtId="176" fontId="33" fillId="0" borderId="0" xfId="7" applyNumberFormat="1" applyFont="1" applyBorder="1" applyAlignment="1">
      <alignment vertical="center"/>
    </xf>
    <xf numFmtId="15" fontId="33" fillId="3" borderId="0" xfId="3" applyNumberFormat="1" applyFont="1" applyFill="1" applyBorder="1" applyAlignment="1">
      <alignment horizontal="center" vertical="center"/>
    </xf>
    <xf numFmtId="0" fontId="43" fillId="0" borderId="0" xfId="9" applyFont="1" applyBorder="1" applyAlignment="1">
      <alignment horizontal="center" vertical="center"/>
    </xf>
    <xf numFmtId="180" fontId="33" fillId="0" borderId="0" xfId="3" applyNumberFormat="1" applyFont="1" applyFill="1" applyBorder="1" applyAlignment="1">
      <alignment horizontal="right" vertical="center"/>
    </xf>
    <xf numFmtId="0" fontId="33" fillId="0" borderId="0" xfId="3" quotePrefix="1" applyFont="1" applyFill="1" applyBorder="1" applyAlignment="1">
      <alignment vertical="center"/>
    </xf>
    <xf numFmtId="0" fontId="33" fillId="5" borderId="0" xfId="3" quotePrefix="1" applyFont="1" applyFill="1" applyBorder="1" applyAlignment="1">
      <alignment horizontal="center" vertical="center"/>
    </xf>
    <xf numFmtId="0" fontId="43" fillId="5" borderId="0" xfId="10" applyFont="1" applyFill="1" applyBorder="1" applyAlignment="1">
      <alignment horizontal="center" vertical="center"/>
    </xf>
    <xf numFmtId="166" fontId="42" fillId="5" borderId="0" xfId="3" applyNumberFormat="1" applyFont="1" applyFill="1" applyBorder="1" applyAlignment="1">
      <alignment horizontal="center" vertical="center"/>
    </xf>
    <xf numFmtId="164" fontId="42" fillId="5" borderId="5" xfId="3" applyNumberFormat="1" applyFont="1" applyFill="1" applyBorder="1" applyAlignment="1">
      <alignment horizontal="center" vertical="center"/>
    </xf>
    <xf numFmtId="176" fontId="33" fillId="5" borderId="5" xfId="7" applyNumberFormat="1" applyFont="1" applyFill="1" applyBorder="1" applyAlignment="1">
      <alignment horizontal="center" vertical="center"/>
    </xf>
    <xf numFmtId="0" fontId="33" fillId="5" borderId="5" xfId="3" applyFont="1" applyFill="1" applyBorder="1" applyAlignment="1">
      <alignment horizontal="center" vertical="center"/>
    </xf>
    <xf numFmtId="0" fontId="43" fillId="5" borderId="4" xfId="0" applyFont="1" applyFill="1" applyBorder="1" applyAlignment="1">
      <alignment horizontal="left" wrapText="1"/>
    </xf>
    <xf numFmtId="0" fontId="43" fillId="5" borderId="4" xfId="10" applyFont="1" applyFill="1" applyBorder="1" applyAlignment="1">
      <alignment horizontal="center" vertical="center"/>
    </xf>
    <xf numFmtId="0" fontId="33" fillId="2" borderId="0" xfId="0" applyFont="1" applyFill="1"/>
    <xf numFmtId="49" fontId="33" fillId="2" borderId="0" xfId="3" applyNumberFormat="1" applyFont="1" applyFill="1" applyAlignment="1">
      <alignment horizontal="center"/>
    </xf>
    <xf numFmtId="0" fontId="33" fillId="0" borderId="0" xfId="3" applyFont="1" applyAlignment="1">
      <alignment wrapText="1"/>
    </xf>
    <xf numFmtId="0" fontId="33" fillId="0" borderId="0" xfId="3" applyFont="1" applyAlignment="1">
      <alignment horizontal="left" wrapText="1"/>
    </xf>
    <xf numFmtId="0" fontId="33" fillId="0" borderId="0" xfId="3" applyFont="1" applyAlignment="1">
      <alignment horizontal="left"/>
    </xf>
    <xf numFmtId="1" fontId="33" fillId="0" borderId="0" xfId="3" applyNumberFormat="1" applyFont="1" applyAlignment="1">
      <alignment horizontal="center" vertical="center"/>
    </xf>
    <xf numFmtId="0" fontId="34" fillId="0" borderId="0" xfId="3" applyFont="1" applyAlignment="1">
      <alignment horizontal="center" vertical="center"/>
    </xf>
    <xf numFmtId="0" fontId="33" fillId="0" borderId="0" xfId="3" applyFont="1" applyFill="1" applyAlignment="1">
      <alignment horizontal="center" vertical="center"/>
    </xf>
    <xf numFmtId="0" fontId="34" fillId="0" borderId="0" xfId="3" applyFont="1" applyAlignment="1">
      <alignment horizontal="center" vertical="center" wrapText="1"/>
    </xf>
    <xf numFmtId="0" fontId="34" fillId="0" borderId="1" xfId="3" applyFont="1" applyBorder="1" applyAlignment="1">
      <alignment horizontal="center" vertical="center" wrapText="1"/>
    </xf>
    <xf numFmtId="0" fontId="34" fillId="0" borderId="1" xfId="3" applyFont="1" applyBorder="1" applyAlignment="1">
      <alignment horizontal="center" vertical="center"/>
    </xf>
    <xf numFmtId="0" fontId="33" fillId="0" borderId="2" xfId="3" applyFont="1" applyBorder="1" applyAlignment="1">
      <alignment horizontal="center" vertical="center"/>
    </xf>
    <xf numFmtId="0" fontId="32" fillId="0" borderId="5" xfId="0" applyFont="1" applyBorder="1" applyAlignment="1">
      <alignment horizontal="center"/>
    </xf>
    <xf numFmtId="0" fontId="32" fillId="0" borderId="0" xfId="0" applyFont="1" applyAlignment="1">
      <alignment horizontal="center"/>
    </xf>
    <xf numFmtId="0" fontId="29" fillId="4" borderId="0" xfId="0" applyFont="1" applyFill="1" applyAlignment="1">
      <alignment horizontal="center" vertical="center" wrapText="1"/>
    </xf>
    <xf numFmtId="0" fontId="32" fillId="0" borderId="0" xfId="0" applyFont="1" applyAlignment="1">
      <alignment horizontal="left" wrapText="1"/>
    </xf>
    <xf numFmtId="0" fontId="33" fillId="2" borderId="0" xfId="0" applyFont="1" applyFill="1" applyBorder="1" applyAlignment="1">
      <alignment horizontal="center" vertical="center"/>
    </xf>
    <xf numFmtId="0" fontId="37" fillId="4" borderId="0" xfId="3" applyFont="1" applyFill="1" applyAlignment="1">
      <alignment horizontal="left" vertical="center" wrapText="1"/>
    </xf>
    <xf numFmtId="17" fontId="37" fillId="4" borderId="0" xfId="3" applyNumberFormat="1" applyFont="1" applyFill="1" applyAlignment="1">
      <alignment horizontal="left" vertical="center" wrapText="1"/>
    </xf>
    <xf numFmtId="0" fontId="33" fillId="2" borderId="1" xfId="0" applyFont="1" applyFill="1" applyBorder="1" applyAlignment="1">
      <alignment horizontal="center"/>
    </xf>
    <xf numFmtId="0" fontId="33" fillId="2" borderId="2" xfId="0" applyFont="1" applyFill="1" applyBorder="1" applyAlignment="1">
      <alignment horizontal="center"/>
    </xf>
    <xf numFmtId="0" fontId="33" fillId="2" borderId="0" xfId="0" applyFont="1" applyFill="1" applyBorder="1" applyAlignment="1">
      <alignment horizontal="center" vertical="center" wrapText="1"/>
    </xf>
    <xf numFmtId="0" fontId="30" fillId="0" borderId="0" xfId="0" applyFont="1" applyAlignment="1">
      <alignment horizontal="left" vertical="center"/>
    </xf>
    <xf numFmtId="0" fontId="32" fillId="0" borderId="4" xfId="0" applyFont="1" applyBorder="1" applyAlignment="1">
      <alignment horizontal="left" wrapText="1"/>
    </xf>
    <xf numFmtId="0" fontId="33" fillId="0" borderId="0" xfId="4" applyFont="1" applyBorder="1" applyAlignment="1">
      <alignment horizontal="center" vertical="center" wrapText="1"/>
    </xf>
    <xf numFmtId="0" fontId="33" fillId="0" borderId="0" xfId="4" applyFont="1" applyBorder="1" applyAlignment="1">
      <alignment horizontal="center" vertical="center"/>
    </xf>
    <xf numFmtId="0" fontId="33" fillId="0" borderId="1" xfId="4" applyFont="1" applyBorder="1" applyAlignment="1">
      <alignment horizontal="center" vertical="center"/>
    </xf>
    <xf numFmtId="0" fontId="34" fillId="0" borderId="1" xfId="3" applyFont="1" applyFill="1" applyBorder="1" applyAlignment="1">
      <alignment horizontal="center" vertical="center"/>
    </xf>
    <xf numFmtId="0" fontId="33" fillId="0" borderId="0" xfId="3" applyFont="1" applyFill="1" applyBorder="1" applyAlignment="1">
      <alignment horizontal="center" vertical="center"/>
    </xf>
    <xf numFmtId="0" fontId="33" fillId="0" borderId="1" xfId="3" applyFont="1" applyFill="1" applyBorder="1" applyAlignment="1">
      <alignment horizontal="center" vertical="center"/>
    </xf>
    <xf numFmtId="0" fontId="34" fillId="0" borderId="0" xfId="3" applyFont="1" applyFill="1" applyBorder="1" applyAlignment="1">
      <alignment horizontal="center" vertical="center"/>
    </xf>
    <xf numFmtId="0" fontId="34" fillId="0" borderId="0" xfId="3" applyFont="1" applyFill="1" applyBorder="1" applyAlignment="1">
      <alignment horizontal="center" vertical="center" wrapText="1"/>
    </xf>
    <xf numFmtId="0" fontId="51" fillId="5" borderId="0" xfId="3" applyFont="1" applyFill="1" applyBorder="1" applyAlignment="1">
      <alignment vertical="center"/>
    </xf>
    <xf numFmtId="0" fontId="42" fillId="5" borderId="0" xfId="3" applyFont="1" applyFill="1" applyBorder="1" applyAlignment="1">
      <alignment horizontal="left" vertical="center" wrapText="1"/>
    </xf>
    <xf numFmtId="0" fontId="51" fillId="5" borderId="3" xfId="3" applyFont="1" applyFill="1" applyBorder="1" applyAlignment="1">
      <alignment horizontal="center" vertical="center"/>
    </xf>
    <xf numFmtId="0" fontId="37" fillId="4" borderId="0" xfId="3" applyNumberFormat="1" applyFont="1" applyFill="1" applyAlignment="1">
      <alignment horizontal="left" vertical="center" wrapText="1"/>
    </xf>
    <xf numFmtId="0" fontId="34" fillId="0" borderId="1" xfId="3" applyFont="1" applyFill="1" applyBorder="1" applyAlignment="1">
      <alignment horizontal="center" vertical="center" wrapText="1"/>
    </xf>
    <xf numFmtId="0" fontId="28" fillId="0" borderId="0" xfId="3" applyFont="1" applyAlignment="1">
      <alignment horizontal="justify" vertical="center"/>
    </xf>
    <xf numFmtId="0" fontId="28" fillId="0" borderId="0" xfId="3" applyFont="1" applyBorder="1" applyAlignment="1">
      <alignment horizontal="left" vertical="center"/>
    </xf>
    <xf numFmtId="0" fontId="33" fillId="0" borderId="0" xfId="3" applyFont="1" applyBorder="1" applyAlignment="1">
      <alignment horizontal="left" vertical="center"/>
    </xf>
    <xf numFmtId="0" fontId="33" fillId="0" borderId="0" xfId="3" applyFont="1" applyBorder="1" applyAlignment="1">
      <alignment horizontal="justify" vertical="center"/>
    </xf>
    <xf numFmtId="0" fontId="33" fillId="0" borderId="0" xfId="3" applyFont="1" applyAlignment="1">
      <alignment horizontal="justify" vertical="center"/>
    </xf>
    <xf numFmtId="0" fontId="42" fillId="5" borderId="0" xfId="3" applyFont="1" applyFill="1" applyBorder="1" applyAlignment="1">
      <alignment horizontal="left" vertical="center"/>
    </xf>
    <xf numFmtId="0" fontId="28" fillId="0" borderId="0" xfId="3" applyFont="1" applyBorder="1" applyAlignment="1">
      <alignment horizontal="justify" vertical="center"/>
    </xf>
    <xf numFmtId="0" fontId="15" fillId="0" borderId="0" xfId="3" applyFont="1" applyFill="1" applyAlignment="1">
      <alignment horizontal="center" vertical="center"/>
    </xf>
    <xf numFmtId="0" fontId="33" fillId="0" borderId="0" xfId="3" applyFont="1" applyFill="1" applyBorder="1" applyAlignment="1">
      <alignment horizontal="center" vertical="center" wrapText="1"/>
    </xf>
    <xf numFmtId="0" fontId="33" fillId="0" borderId="1" xfId="3" applyFont="1" applyFill="1" applyBorder="1" applyAlignment="1">
      <alignment horizontal="center" vertical="center" wrapText="1"/>
    </xf>
    <xf numFmtId="0" fontId="3" fillId="0" borderId="0" xfId="3" applyFont="1" applyFill="1" applyBorder="1" applyAlignment="1">
      <alignment horizontal="justify" vertical="center" wrapText="1"/>
    </xf>
    <xf numFmtId="0" fontId="3" fillId="0" borderId="0" xfId="3" applyFont="1" applyFill="1" applyBorder="1" applyAlignment="1">
      <alignment horizontal="justify" vertical="center"/>
    </xf>
  </cellXfs>
  <cellStyles count="12">
    <cellStyle name="=C:\WINNT\SYSTEM32\COMMAND.COM 3" xfId="6"/>
    <cellStyle name="Millares" xfId="1" builtinId="3"/>
    <cellStyle name="Millares 2" xfId="5"/>
    <cellStyle name="Millares 2 2 2" xfId="7"/>
    <cellStyle name="Millares 2 2 3" xfId="8"/>
    <cellStyle name="Normal" xfId="0" builtinId="0"/>
    <cellStyle name="Normal 14" xfId="10"/>
    <cellStyle name="Normal 2" xfId="3"/>
    <cellStyle name="Normal 2 2" xfId="4"/>
    <cellStyle name="Normal 26" xfId="9"/>
    <cellStyle name="Normal 4" xfId="11"/>
    <cellStyle name="Porcentaje" xfId="2" builtinId="5"/>
  </cellStyles>
  <dxfs count="116">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9"/>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a:extLst>
            <a:ext uri="{FF2B5EF4-FFF2-40B4-BE49-F238E27FC236}">
              <a16:creationId xmlns:a16="http://schemas.microsoft.com/office/drawing/2014/main" id="{00000000-0008-0000-0200-000007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a:extLst>
            <a:ext uri="{FF2B5EF4-FFF2-40B4-BE49-F238E27FC236}">
              <a16:creationId xmlns:a16="http://schemas.microsoft.com/office/drawing/2014/main" id="{00000000-0008-0000-0200-000008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a:extLst>
            <a:ext uri="{FF2B5EF4-FFF2-40B4-BE49-F238E27FC236}">
              <a16:creationId xmlns:a16="http://schemas.microsoft.com/office/drawing/2014/main" id="{00000000-0008-0000-0200-000009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a:extLst>
            <a:ext uri="{FF2B5EF4-FFF2-40B4-BE49-F238E27FC236}">
              <a16:creationId xmlns:a16="http://schemas.microsoft.com/office/drawing/2014/main" id="{00000000-0008-0000-0200-00000B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a:extLst>
            <a:ext uri="{FF2B5EF4-FFF2-40B4-BE49-F238E27FC236}">
              <a16:creationId xmlns:a16="http://schemas.microsoft.com/office/drawing/2014/main" id="{00000000-0008-0000-0200-00000C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a:extLst>
            <a:ext uri="{FF2B5EF4-FFF2-40B4-BE49-F238E27FC236}">
              <a16:creationId xmlns:a16="http://schemas.microsoft.com/office/drawing/2014/main" id="{00000000-0008-0000-0200-00000E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a:extLst>
            <a:ext uri="{FF2B5EF4-FFF2-40B4-BE49-F238E27FC236}">
              <a16:creationId xmlns:a16="http://schemas.microsoft.com/office/drawing/2014/main" id="{00000000-0008-0000-0200-00000F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a:extLst>
            <a:ext uri="{FF2B5EF4-FFF2-40B4-BE49-F238E27FC236}">
              <a16:creationId xmlns:a16="http://schemas.microsoft.com/office/drawing/2014/main" id="{00000000-0008-0000-0200-000010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a:extLst>
            <a:ext uri="{FF2B5EF4-FFF2-40B4-BE49-F238E27FC236}">
              <a16:creationId xmlns:a16="http://schemas.microsoft.com/office/drawing/2014/main" id="{00000000-0008-0000-0200-000011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a:extLst>
            <a:ext uri="{FF2B5EF4-FFF2-40B4-BE49-F238E27FC236}">
              <a16:creationId xmlns:a16="http://schemas.microsoft.com/office/drawing/2014/main" id="{00000000-0008-0000-0200-000012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a:extLst>
            <a:ext uri="{FF2B5EF4-FFF2-40B4-BE49-F238E27FC236}">
              <a16:creationId xmlns:a16="http://schemas.microsoft.com/office/drawing/2014/main" id="{00000000-0008-0000-0200-000013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a:extLst>
            <a:ext uri="{FF2B5EF4-FFF2-40B4-BE49-F238E27FC236}">
              <a16:creationId xmlns:a16="http://schemas.microsoft.com/office/drawing/2014/main" id="{00000000-0008-0000-0200-000015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a:extLst>
            <a:ext uri="{FF2B5EF4-FFF2-40B4-BE49-F238E27FC236}">
              <a16:creationId xmlns:a16="http://schemas.microsoft.com/office/drawing/2014/main" id="{00000000-0008-0000-0200-000016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a:extLst>
            <a:ext uri="{FF2B5EF4-FFF2-40B4-BE49-F238E27FC236}">
              <a16:creationId xmlns:a16="http://schemas.microsoft.com/office/drawing/2014/main" id="{00000000-0008-0000-0200-000017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a:extLst>
            <a:ext uri="{FF2B5EF4-FFF2-40B4-BE49-F238E27FC236}">
              <a16:creationId xmlns:a16="http://schemas.microsoft.com/office/drawing/2014/main" id="{00000000-0008-0000-0200-000018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a:extLst>
            <a:ext uri="{FF2B5EF4-FFF2-40B4-BE49-F238E27FC236}">
              <a16:creationId xmlns:a16="http://schemas.microsoft.com/office/drawing/2014/main" id="{00000000-0008-0000-0200-000019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a:extLst>
            <a:ext uri="{FF2B5EF4-FFF2-40B4-BE49-F238E27FC236}">
              <a16:creationId xmlns:a16="http://schemas.microsoft.com/office/drawing/2014/main" id="{00000000-0008-0000-0200-00001A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a:extLst>
            <a:ext uri="{FF2B5EF4-FFF2-40B4-BE49-F238E27FC236}">
              <a16:creationId xmlns:a16="http://schemas.microsoft.com/office/drawing/2014/main" id="{00000000-0008-0000-0200-00001B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a:extLst>
            <a:ext uri="{FF2B5EF4-FFF2-40B4-BE49-F238E27FC236}">
              <a16:creationId xmlns:a16="http://schemas.microsoft.com/office/drawing/2014/main" id="{00000000-0008-0000-0200-00001C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a:extLst>
            <a:ext uri="{FF2B5EF4-FFF2-40B4-BE49-F238E27FC236}">
              <a16:creationId xmlns:a16="http://schemas.microsoft.com/office/drawing/2014/main" id="{00000000-0008-0000-0200-00001D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a:extLst>
            <a:ext uri="{FF2B5EF4-FFF2-40B4-BE49-F238E27FC236}">
              <a16:creationId xmlns:a16="http://schemas.microsoft.com/office/drawing/2014/main" id="{00000000-0008-0000-0200-00001E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a:extLst>
            <a:ext uri="{FF2B5EF4-FFF2-40B4-BE49-F238E27FC236}">
              <a16:creationId xmlns:a16="http://schemas.microsoft.com/office/drawing/2014/main" id="{00000000-0008-0000-0200-00001F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a:extLst>
            <a:ext uri="{FF2B5EF4-FFF2-40B4-BE49-F238E27FC236}">
              <a16:creationId xmlns:a16="http://schemas.microsoft.com/office/drawing/2014/main" id="{00000000-0008-0000-0200-000020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a:extLst>
            <a:ext uri="{FF2B5EF4-FFF2-40B4-BE49-F238E27FC236}">
              <a16:creationId xmlns:a16="http://schemas.microsoft.com/office/drawing/2014/main" id="{00000000-0008-0000-0200-000021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a:extLst>
            <a:ext uri="{FF2B5EF4-FFF2-40B4-BE49-F238E27FC236}">
              <a16:creationId xmlns:a16="http://schemas.microsoft.com/office/drawing/2014/main" id="{00000000-0008-0000-0200-000022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a:extLst>
            <a:ext uri="{FF2B5EF4-FFF2-40B4-BE49-F238E27FC236}">
              <a16:creationId xmlns:a16="http://schemas.microsoft.com/office/drawing/2014/main" id="{00000000-0008-0000-0200-000023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a:extLst>
            <a:ext uri="{FF2B5EF4-FFF2-40B4-BE49-F238E27FC236}">
              <a16:creationId xmlns:a16="http://schemas.microsoft.com/office/drawing/2014/main" id="{00000000-0008-0000-0200-000024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a:extLst>
            <a:ext uri="{FF2B5EF4-FFF2-40B4-BE49-F238E27FC236}">
              <a16:creationId xmlns:a16="http://schemas.microsoft.com/office/drawing/2014/main" id="{00000000-0008-0000-0200-000025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a:extLst>
            <a:ext uri="{FF2B5EF4-FFF2-40B4-BE49-F238E27FC236}">
              <a16:creationId xmlns:a16="http://schemas.microsoft.com/office/drawing/2014/main" id="{00000000-0008-0000-0200-000026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a:extLst>
            <a:ext uri="{FF2B5EF4-FFF2-40B4-BE49-F238E27FC236}">
              <a16:creationId xmlns:a16="http://schemas.microsoft.com/office/drawing/2014/main" id="{00000000-0008-0000-0200-000027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a:extLst>
            <a:ext uri="{FF2B5EF4-FFF2-40B4-BE49-F238E27FC236}">
              <a16:creationId xmlns:a16="http://schemas.microsoft.com/office/drawing/2014/main" id="{00000000-0008-0000-0200-00002A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a:extLst>
            <a:ext uri="{FF2B5EF4-FFF2-40B4-BE49-F238E27FC236}">
              <a16:creationId xmlns:a16="http://schemas.microsoft.com/office/drawing/2014/main" id="{00000000-0008-0000-0200-00002B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a:extLst>
            <a:ext uri="{FF2B5EF4-FFF2-40B4-BE49-F238E27FC236}">
              <a16:creationId xmlns:a16="http://schemas.microsoft.com/office/drawing/2014/main" id="{00000000-0008-0000-0200-00002C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a:extLst>
            <a:ext uri="{FF2B5EF4-FFF2-40B4-BE49-F238E27FC236}">
              <a16:creationId xmlns:a16="http://schemas.microsoft.com/office/drawing/2014/main" id="{00000000-0008-0000-0200-00002D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a:extLst>
            <a:ext uri="{FF2B5EF4-FFF2-40B4-BE49-F238E27FC236}">
              <a16:creationId xmlns:a16="http://schemas.microsoft.com/office/drawing/2014/main" id="{00000000-0008-0000-0200-00002E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a:extLst>
            <a:ext uri="{FF2B5EF4-FFF2-40B4-BE49-F238E27FC236}">
              <a16:creationId xmlns:a16="http://schemas.microsoft.com/office/drawing/2014/main" id="{00000000-0008-0000-0200-00002F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a:extLst>
            <a:ext uri="{FF2B5EF4-FFF2-40B4-BE49-F238E27FC236}">
              <a16:creationId xmlns:a16="http://schemas.microsoft.com/office/drawing/2014/main" id="{00000000-0008-0000-0200-000030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a:extLst>
            <a:ext uri="{FF2B5EF4-FFF2-40B4-BE49-F238E27FC236}">
              <a16:creationId xmlns:a16="http://schemas.microsoft.com/office/drawing/2014/main" id="{00000000-0008-0000-0200-000031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a:extLst>
            <a:ext uri="{FF2B5EF4-FFF2-40B4-BE49-F238E27FC236}">
              <a16:creationId xmlns:a16="http://schemas.microsoft.com/office/drawing/2014/main" id="{00000000-0008-0000-0200-000032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a:extLst>
            <a:ext uri="{FF2B5EF4-FFF2-40B4-BE49-F238E27FC236}">
              <a16:creationId xmlns:a16="http://schemas.microsoft.com/office/drawing/2014/main" id="{00000000-0008-0000-0200-000033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a:extLst>
            <a:ext uri="{FF2B5EF4-FFF2-40B4-BE49-F238E27FC236}">
              <a16:creationId xmlns:a16="http://schemas.microsoft.com/office/drawing/2014/main" id="{00000000-0008-0000-0200-000034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a:extLst>
            <a:ext uri="{FF2B5EF4-FFF2-40B4-BE49-F238E27FC236}">
              <a16:creationId xmlns:a16="http://schemas.microsoft.com/office/drawing/2014/main" id="{00000000-0008-0000-0200-000035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a:extLst>
            <a:ext uri="{FF2B5EF4-FFF2-40B4-BE49-F238E27FC236}">
              <a16:creationId xmlns:a16="http://schemas.microsoft.com/office/drawing/2014/main" id="{00000000-0008-0000-0200-000036000000}"/>
            </a:ext>
          </a:extLst>
        </xdr:cNvPr>
        <xdr:cNvSpPr txBox="1">
          <a:spLocks noChangeArrowheads="1"/>
        </xdr:cNvSpPr>
      </xdr:nvSpPr>
      <xdr:spPr bwMode="auto">
        <a:xfrm>
          <a:off x="6096000" y="8382000"/>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a:extLst>
            <a:ext uri="{FF2B5EF4-FFF2-40B4-BE49-F238E27FC236}">
              <a16:creationId xmlns:a16="http://schemas.microsoft.com/office/drawing/2014/main" id="{00000000-0008-0000-0200-000037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a:extLst>
            <a:ext uri="{FF2B5EF4-FFF2-40B4-BE49-F238E27FC236}">
              <a16:creationId xmlns:a16="http://schemas.microsoft.com/office/drawing/2014/main" id="{00000000-0008-0000-0200-000038000000}"/>
            </a:ext>
          </a:extLst>
        </xdr:cNvPr>
        <xdr:cNvSpPr txBox="1">
          <a:spLocks noChangeArrowheads="1"/>
        </xdr:cNvSpPr>
      </xdr:nvSpPr>
      <xdr:spPr bwMode="auto">
        <a:xfrm>
          <a:off x="6858000" y="8763000"/>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a:extLst>
            <a:ext uri="{FF2B5EF4-FFF2-40B4-BE49-F238E27FC236}">
              <a16:creationId xmlns:a16="http://schemas.microsoft.com/office/drawing/2014/main" id="{00000000-0008-0000-0200-000039000000}"/>
            </a:ext>
          </a:extLst>
        </xdr:cNvPr>
        <xdr:cNvSpPr txBox="1">
          <a:spLocks noChangeArrowheads="1"/>
        </xdr:cNvSpPr>
      </xdr:nvSpPr>
      <xdr:spPr bwMode="auto">
        <a:xfrm>
          <a:off x="6593205" y="8763000"/>
          <a:ext cx="266646"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a:extLst>
            <a:ext uri="{FF2B5EF4-FFF2-40B4-BE49-F238E27FC236}">
              <a16:creationId xmlns:a16="http://schemas.microsoft.com/office/drawing/2014/main" id="{00000000-0008-0000-0200-00003A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a:extLst>
            <a:ext uri="{FF2B5EF4-FFF2-40B4-BE49-F238E27FC236}">
              <a16:creationId xmlns:a16="http://schemas.microsoft.com/office/drawing/2014/main" id="{00000000-0008-0000-0200-00003B000000}"/>
            </a:ext>
          </a:extLst>
        </xdr:cNvPr>
        <xdr:cNvSpPr txBox="1">
          <a:spLocks noChangeArrowheads="1"/>
        </xdr:cNvSpPr>
      </xdr:nvSpPr>
      <xdr:spPr bwMode="auto">
        <a:xfrm>
          <a:off x="5840730" y="8382000"/>
          <a:ext cx="254378"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5076825" y="8382000"/>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ENERG2000\ENERGSEP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vol4\OIFPAV\ATENCION%20AREAS%20OPERATIVAS\4502%20DIV%20DIST%20NOROESTE\Copia%20de%20REPOMO%20SG-GCIA%20DE%20CONTAB%20DAVI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J:\PACO%20ALCALA\2022\INGRESOS%20REALES\INGRESOS%20PRESUPUESTADOS%20202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G:\Informes%20Trimestrales%202022\Enero-marzo%202022\Pidiregas\COMP_1ER_%20TRIM_2022_2&#176;%20env&#237;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is%20documentos\Cedulas\GENERACI&#211;N%20BRUTA%20DEL%20PERIODO%2009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5%20RM%20Carb&#243;n%20II%20pfijos%202006%20en%20operaci&#243;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VOLUMENES"/>
      <sheetName val="ESSBASE 2000 - 1999"/>
      <sheetName val="1999"/>
      <sheetName val="ESSBASE"/>
      <sheetName val="2000"/>
      <sheetName val="LISTAAGOSTOSEPT20NOCHE(CON ARRA"/>
      <sheetName val="LISTAAGOSTO18SEPT(CON ARRASTRE)"/>
      <sheetName val="1999 SERIE MENSUAL resep"/>
      <sheetName val="lista r3 ( sin arrastre ) agos0"/>
      <sheetName val="comercial- contab 1999"/>
      <sheetName val="ESSBASE_2000_-_1999"/>
      <sheetName val="LISTAAGOSTOSEPT20NOCHE(CON_ARRA"/>
      <sheetName val="LISTAAGOSTO18SEPT(CON_ARRASTRE)"/>
      <sheetName val="1999_SERIE_MENSUAL_resep"/>
      <sheetName val="lista_r3_(_sin_arrastre_)_agos0"/>
      <sheetName val="comercial-_contab_1999"/>
      <sheetName val="ESSBASE_2000_-_19991"/>
      <sheetName val="LISTAAGOSTOSEPT20NOCHE(CON_ARR1"/>
      <sheetName val="LISTAAGOSTO18SEPT(CON_ARRASTRE1"/>
      <sheetName val="1999_SERIE_MENSUAL_resep1"/>
      <sheetName val="lista_r3_(_sin_arrastre_)_agos1"/>
      <sheetName val="comercial-_contab_19991"/>
      <sheetName val="OPCIO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mero de divisiones todo c (3)"/>
      <sheetName val="numero de divisiones todo cfe"/>
      <sheetName val="Glosario"/>
      <sheetName val="Glosario nueva propuesta"/>
      <sheetName val="RESUMEN POLIZA 4502"/>
      <sheetName val="REPOMO 2007 4502 NOROESTE PCGA"/>
      <sheetName val="numero de divisiones todo c (2)"/>
      <sheetName val="POLIZA CONTABLE 4502"/>
      <sheetName val="4502  REPOMO  DIVISIONES 2007"/>
      <sheetName val="SALDO INICIAL (DIC 2006) 4502 "/>
      <sheetName val="VALIDACION SALDO INICIAL (2)"/>
      <sheetName val="VALIDACION SALDO INICIAL"/>
      <sheetName val="numero_de_divisiones_todo_c_(3)"/>
      <sheetName val="numero_de_divisiones_todo_cfe"/>
      <sheetName val="Glosario_nueva_propuesta"/>
      <sheetName val="RESUMEN_POLIZA_4502"/>
      <sheetName val="REPOMO_2007_4502_NOROESTE_PCGA"/>
      <sheetName val="numero_de_divisiones_todo_c_(2)"/>
      <sheetName val="POLIZA_CONTABLE_4502"/>
      <sheetName val="4502__REPOMO__DIVISIONES_2007"/>
      <sheetName val="SALDO_INICIAL_(DIC_2006)_4502_"/>
      <sheetName val="VALIDACION_SALDO_INICIAL_(2)"/>
      <sheetName val="VALIDACION_SALDO_INICIAL"/>
      <sheetName val="numero_de_divisiones_todo_c_(31"/>
      <sheetName val="numero_de_divisiones_todo_cfe1"/>
      <sheetName val="Glosario_nueva_propuesta1"/>
      <sheetName val="RESUMEN_POLIZA_45021"/>
      <sheetName val="REPOMO_2007_4502_NOROESTE_PCGA1"/>
      <sheetName val="numero_de_divisiones_todo_c_(21"/>
      <sheetName val="POLIZA_CONTABLE_45021"/>
      <sheetName val="4502__REPOMO__DIVISIONES_20071"/>
      <sheetName val="SALDO_INICIAL_(DIC_2006)_4502_1"/>
      <sheetName val="VALIDACION_SALDO_INICIAL_(2)1"/>
      <sheetName val="VALIDACION_SALDO_INICIAL1"/>
      <sheetName val="MEACME"/>
      <sheetName val="MEACME UME05"/>
      <sheetName val="Tecnicos"/>
      <sheetName val="RESNEG "/>
      <sheetName val="Hoja1"/>
      <sheetName val="MEACME CON CICLO II"/>
      <sheetName val="Hoja2"/>
    </sheetNames>
    <sheetDataSet>
      <sheetData sheetId="0">
        <row r="1">
          <cell r="D1" t="str">
            <v>2006</v>
          </cell>
        </row>
      </sheetData>
      <sheetData sheetId="1">
        <row r="1">
          <cell r="D1" t="str">
            <v>2006</v>
          </cell>
        </row>
      </sheetData>
      <sheetData sheetId="2">
        <row r="1">
          <cell r="D1" t="str">
            <v>2006</v>
          </cell>
        </row>
      </sheetData>
      <sheetData sheetId="3">
        <row r="1">
          <cell r="D1" t="str">
            <v>2006</v>
          </cell>
        </row>
      </sheetData>
      <sheetData sheetId="4">
        <row r="1">
          <cell r="D1" t="str">
            <v>2006</v>
          </cell>
        </row>
      </sheetData>
      <sheetData sheetId="5">
        <row r="1">
          <cell r="D1" t="str">
            <v>2006</v>
          </cell>
          <cell r="E1" t="str">
            <v>2007</v>
          </cell>
          <cell r="F1" t="str">
            <v>2007</v>
          </cell>
          <cell r="G1" t="str">
            <v>2007</v>
          </cell>
          <cell r="H1" t="str">
            <v>2007</v>
          </cell>
          <cell r="I1" t="str">
            <v>2007</v>
          </cell>
          <cell r="J1" t="str">
            <v>2007</v>
          </cell>
          <cell r="K1" t="str">
            <v>2007</v>
          </cell>
          <cell r="L1" t="str">
            <v>2007</v>
          </cell>
          <cell r="M1" t="str">
            <v>2007</v>
          </cell>
          <cell r="N1" t="str">
            <v>2007</v>
          </cell>
          <cell r="O1" t="str">
            <v>2007</v>
          </cell>
        </row>
        <row r="2">
          <cell r="D2" t="str">
            <v>Miles</v>
          </cell>
          <cell r="E2" t="str">
            <v>Miles</v>
          </cell>
          <cell r="F2" t="str">
            <v>Miles</v>
          </cell>
          <cell r="G2" t="str">
            <v>Miles</v>
          </cell>
          <cell r="H2" t="str">
            <v>Miles</v>
          </cell>
          <cell r="I2" t="str">
            <v>Miles</v>
          </cell>
          <cell r="J2" t="str">
            <v>Miles</v>
          </cell>
          <cell r="K2" t="str">
            <v>Miles</v>
          </cell>
          <cell r="L2" t="str">
            <v>Miles</v>
          </cell>
          <cell r="M2" t="str">
            <v>Miles</v>
          </cell>
          <cell r="N2" t="str">
            <v>Miles</v>
          </cell>
          <cell r="O2" t="str">
            <v>Miles</v>
          </cell>
        </row>
        <row r="3">
          <cell r="D3" t="str">
            <v>COMPARACIONES</v>
          </cell>
          <cell r="E3" t="str">
            <v>COMPARACIONES</v>
          </cell>
          <cell r="F3" t="str">
            <v>COMPARACIONES</v>
          </cell>
          <cell r="G3" t="str">
            <v>COMPARACIONES</v>
          </cell>
          <cell r="H3" t="str">
            <v>COMPARACIONES</v>
          </cell>
          <cell r="I3" t="str">
            <v>COMPARACIONES</v>
          </cell>
          <cell r="J3" t="str">
            <v>COMPARACIONES</v>
          </cell>
          <cell r="K3" t="str">
            <v>COMPARACIONES</v>
          </cell>
          <cell r="L3" t="str">
            <v>COMPARACIONES</v>
          </cell>
          <cell r="M3" t="str">
            <v>COMPARACIONES</v>
          </cell>
          <cell r="N3" t="str">
            <v>COMPARACIONES</v>
          </cell>
          <cell r="O3" t="str">
            <v>COMPARACIONES</v>
          </cell>
        </row>
        <row r="4">
          <cell r="C4" t="str">
            <v>DESCRIPCION</v>
          </cell>
          <cell r="D4" t="str">
            <v>DB-4502 Distribucion Noroeste</v>
          </cell>
          <cell r="E4" t="str">
            <v>DB-4502 Distribucion Noroeste</v>
          </cell>
          <cell r="F4" t="str">
            <v>DB-4502 Distribucion Noroeste</v>
          </cell>
          <cell r="G4" t="str">
            <v>DB-4502 Distribucion Noroeste</v>
          </cell>
          <cell r="H4" t="str">
            <v>DB-4502 Distribucion Noroeste</v>
          </cell>
          <cell r="I4" t="str">
            <v>DB-4502 Distribucion Noroeste</v>
          </cell>
          <cell r="J4" t="str">
            <v>DB-4502 Distribucion Noroeste</v>
          </cell>
          <cell r="K4" t="str">
            <v>DB-4502 Distribucion Noroeste</v>
          </cell>
          <cell r="L4" t="str">
            <v>DB-4502 Distribucion Noroeste</v>
          </cell>
          <cell r="M4" t="str">
            <v>DB-4502 Distribucion Noroeste</v>
          </cell>
          <cell r="N4" t="str">
            <v>DB-4502 Distribucion Noroeste</v>
          </cell>
          <cell r="O4" t="str">
            <v>DB-4502 Distribucion Noroeste</v>
          </cell>
        </row>
        <row r="5">
          <cell r="D5" t="str">
            <v>Saldo a diciembre</v>
          </cell>
          <cell r="E5" t="str">
            <v>Saldo a enero</v>
          </cell>
          <cell r="F5" t="str">
            <v>Saldo a febrero</v>
          </cell>
          <cell r="G5" t="str">
            <v>Saldo a marzo</v>
          </cell>
          <cell r="H5" t="str">
            <v>Saldo a abril</v>
          </cell>
          <cell r="I5" t="str">
            <v>Saldo a mayo</v>
          </cell>
          <cell r="J5" t="str">
            <v>Saldo a junio</v>
          </cell>
          <cell r="K5" t="str">
            <v>Saldo a julio</v>
          </cell>
          <cell r="L5" t="str">
            <v>Saldo a agosto</v>
          </cell>
          <cell r="M5" t="str">
            <v>Saldo a septiembre</v>
          </cell>
          <cell r="N5" t="str">
            <v>Saldo a octubre</v>
          </cell>
          <cell r="O5" t="str">
            <v>Saldo a noviembre</v>
          </cell>
        </row>
        <row r="7">
          <cell r="C7" t="str">
            <v>Activos</v>
          </cell>
        </row>
        <row r="8">
          <cell r="C8" t="str">
            <v>Anticipos para Construcción</v>
          </cell>
          <cell r="D8">
            <v>2571.4533000000001</v>
          </cell>
          <cell r="E8">
            <v>2915.6315700000005</v>
          </cell>
          <cell r="F8">
            <v>2842.8256500000002</v>
          </cell>
          <cell r="G8">
            <v>7188.1874100000014</v>
          </cell>
          <cell r="H8">
            <v>7996.6312600000019</v>
          </cell>
          <cell r="I8">
            <v>11798.315440000002</v>
          </cell>
          <cell r="J8">
            <v>12498.47111</v>
          </cell>
          <cell r="K8">
            <v>12498.47111</v>
          </cell>
          <cell r="L8">
            <v>12498.47111</v>
          </cell>
          <cell r="M8">
            <v>12498.47111</v>
          </cell>
          <cell r="N8">
            <v>12498.47111</v>
          </cell>
          <cell r="O8">
            <v>12498.47111</v>
          </cell>
        </row>
        <row r="9">
          <cell r="C9" t="str">
            <v>Pmos a Trab a través de Fondo Hab.</v>
          </cell>
          <cell r="D9">
            <v>49481.737740000004</v>
          </cell>
          <cell r="E9">
            <v>49095.734999999993</v>
          </cell>
          <cell r="F9">
            <v>48502.964139999996</v>
          </cell>
          <cell r="G9">
            <v>47896.49706999999</v>
          </cell>
          <cell r="H9">
            <v>47365.689659999996</v>
          </cell>
          <cell r="I9">
            <v>53183.871999999996</v>
          </cell>
          <cell r="J9">
            <v>53904.650159999997</v>
          </cell>
          <cell r="K9">
            <v>53904.650159999997</v>
          </cell>
          <cell r="L9">
            <v>53904.650159999997</v>
          </cell>
          <cell r="M9">
            <v>53904.650159999997</v>
          </cell>
          <cell r="N9">
            <v>53904.650159999997</v>
          </cell>
          <cell r="O9">
            <v>53904.650159999997</v>
          </cell>
        </row>
        <row r="10">
          <cell r="C10" t="str">
            <v>Otras Inversiones</v>
          </cell>
          <cell r="D10" t="str">
            <v xml:space="preserve">                                0</v>
          </cell>
          <cell r="E10" t="str">
            <v xml:space="preserve">                                0</v>
          </cell>
          <cell r="F10" t="str">
            <v xml:space="preserve">                                0</v>
          </cell>
          <cell r="G10" t="str">
            <v xml:space="preserve">                                0</v>
          </cell>
          <cell r="H10" t="str">
            <v xml:space="preserve">                                0</v>
          </cell>
          <cell r="I10" t="str">
            <v xml:space="preserve">                                0</v>
          </cell>
          <cell r="J10" t="str">
            <v xml:space="preserve">                                0</v>
          </cell>
          <cell r="K10" t="str">
            <v xml:space="preserve">                                0</v>
          </cell>
          <cell r="L10" t="str">
            <v xml:space="preserve">                                0</v>
          </cell>
          <cell r="M10" t="str">
            <v xml:space="preserve">                                0</v>
          </cell>
          <cell r="N10" t="str">
            <v xml:space="preserve">                                0</v>
          </cell>
          <cell r="O10" t="str">
            <v xml:space="preserve">                                0</v>
          </cell>
        </row>
        <row r="11">
          <cell r="C11" t="str">
            <v>Efvo y Val de Realización Inmed.</v>
          </cell>
          <cell r="D11">
            <v>396771.5631700001</v>
          </cell>
          <cell r="E11">
            <v>608999.22398999997</v>
          </cell>
          <cell r="F11">
            <v>380270.32272</v>
          </cell>
          <cell r="G11">
            <v>363059.92230999994</v>
          </cell>
          <cell r="H11">
            <v>464661.77254999988</v>
          </cell>
          <cell r="I11">
            <v>375807.66317999997</v>
          </cell>
          <cell r="J11">
            <v>366452.03075999994</v>
          </cell>
          <cell r="K11">
            <v>366452.03075999994</v>
          </cell>
          <cell r="L11">
            <v>366452.03075999994</v>
          </cell>
          <cell r="M11">
            <v>366452.03075999994</v>
          </cell>
          <cell r="N11">
            <v>366452.03075999994</v>
          </cell>
          <cell r="O11">
            <v>366452.03075999994</v>
          </cell>
        </row>
        <row r="12">
          <cell r="C12" t="str">
            <v>Consumidores Público</v>
          </cell>
          <cell r="D12">
            <v>2319604.1953699999</v>
          </cell>
          <cell r="E12">
            <v>2079669.4444399998</v>
          </cell>
          <cell r="F12">
            <v>1827269.2157999997</v>
          </cell>
          <cell r="G12">
            <v>1835368.3830299997</v>
          </cell>
          <cell r="H12">
            <v>1860515.3308199998</v>
          </cell>
          <cell r="I12">
            <v>1850550.7287799998</v>
          </cell>
          <cell r="J12">
            <v>1446177.4577099998</v>
          </cell>
          <cell r="K12">
            <v>1446177.4577099998</v>
          </cell>
          <cell r="L12">
            <v>1446177.4577099998</v>
          </cell>
          <cell r="M12">
            <v>1446177.4577099998</v>
          </cell>
          <cell r="N12">
            <v>1446177.4577099998</v>
          </cell>
          <cell r="O12">
            <v>1446177.4577099998</v>
          </cell>
        </row>
        <row r="13">
          <cell r="C13" t="str">
            <v>Consumidores Gobierno</v>
          </cell>
          <cell r="D13">
            <v>252480.12776999999</v>
          </cell>
          <cell r="E13">
            <v>245443.05483999997</v>
          </cell>
          <cell r="F13">
            <v>236132.99511999998</v>
          </cell>
          <cell r="G13">
            <v>236735.38288999998</v>
          </cell>
          <cell r="H13">
            <v>245006.68257</v>
          </cell>
          <cell r="I13">
            <v>259694.30781</v>
          </cell>
          <cell r="J13">
            <v>293050.04478</v>
          </cell>
          <cell r="K13">
            <v>293050.04478</v>
          </cell>
          <cell r="L13">
            <v>293050.04478</v>
          </cell>
          <cell r="M13">
            <v>293050.04478</v>
          </cell>
          <cell r="N13">
            <v>293050.04478</v>
          </cell>
          <cell r="O13">
            <v>293050.04478</v>
          </cell>
        </row>
        <row r="14">
          <cell r="C14" t="str">
            <v>Luz y fuerza del Centro</v>
          </cell>
          <cell r="D14">
            <v>0</v>
          </cell>
          <cell r="E14" t="str">
            <v xml:space="preserve">                                0</v>
          </cell>
          <cell r="F14" t="str">
            <v xml:space="preserve">                                0</v>
          </cell>
          <cell r="G14" t="str">
            <v xml:space="preserve">                                0</v>
          </cell>
          <cell r="H14" t="str">
            <v xml:space="preserve">                                0</v>
          </cell>
          <cell r="I14" t="str">
            <v xml:space="preserve">                                0</v>
          </cell>
          <cell r="J14" t="str">
            <v xml:space="preserve">                                0</v>
          </cell>
          <cell r="K14" t="str">
            <v xml:space="preserve">                                0</v>
          </cell>
          <cell r="L14" t="str">
            <v xml:space="preserve">                                0</v>
          </cell>
          <cell r="M14" t="str">
            <v xml:space="preserve">                                0</v>
          </cell>
          <cell r="N14" t="str">
            <v xml:space="preserve">                                0</v>
          </cell>
          <cell r="O14" t="str">
            <v xml:space="preserve">                                0</v>
          </cell>
        </row>
        <row r="15">
          <cell r="C15" t="str">
            <v xml:space="preserve">   Gobierno Federal ( nuevo )</v>
          </cell>
        </row>
        <row r="16">
          <cell r="C16" t="str">
            <v>Otros Deudores</v>
          </cell>
          <cell r="D16">
            <v>262683.53771</v>
          </cell>
          <cell r="E16">
            <v>269259.73888999998</v>
          </cell>
          <cell r="F16">
            <v>266225.90982999996</v>
          </cell>
          <cell r="G16">
            <v>449761.60362999997</v>
          </cell>
          <cell r="H16">
            <v>425993.82749</v>
          </cell>
          <cell r="I16">
            <v>394387.90463999996</v>
          </cell>
          <cell r="J16">
            <v>399421.68121999997</v>
          </cell>
          <cell r="K16">
            <v>399421.68121999997</v>
          </cell>
          <cell r="L16">
            <v>399421.68121999997</v>
          </cell>
          <cell r="M16">
            <v>399421.68121999997</v>
          </cell>
          <cell r="N16">
            <v>399421.68121999997</v>
          </cell>
          <cell r="O16">
            <v>399421.68121999997</v>
          </cell>
        </row>
        <row r="17">
          <cell r="C17" t="str">
            <v>Estimación  P/Ctas. de Cobro Dudoso</v>
          </cell>
          <cell r="D17">
            <v>-66868.896630000032</v>
          </cell>
          <cell r="E17">
            <v>-69611.629020000008</v>
          </cell>
          <cell r="F17">
            <v>-86584.466110000008</v>
          </cell>
          <cell r="G17">
            <v>-73230.674120000025</v>
          </cell>
          <cell r="H17">
            <v>-74857.346270000024</v>
          </cell>
          <cell r="I17">
            <v>-77543.945890000032</v>
          </cell>
          <cell r="J17">
            <v>-78685.878670000035</v>
          </cell>
          <cell r="K17">
            <v>-78685.878670000035</v>
          </cell>
          <cell r="L17">
            <v>-78685.878670000035</v>
          </cell>
          <cell r="M17">
            <v>-78685.878670000035</v>
          </cell>
          <cell r="N17">
            <v>-78685.878670000035</v>
          </cell>
          <cell r="O17">
            <v>-78685.878670000035</v>
          </cell>
        </row>
        <row r="18">
          <cell r="C18" t="str">
            <v>Bursatilización de la Cartera</v>
          </cell>
          <cell r="D18" t="str">
            <v xml:space="preserve">                                0</v>
          </cell>
          <cell r="E18" t="str">
            <v xml:space="preserve">                                0</v>
          </cell>
          <cell r="F18" t="str">
            <v xml:space="preserve">                                0</v>
          </cell>
          <cell r="G18" t="str">
            <v xml:space="preserve">                                0</v>
          </cell>
          <cell r="H18" t="str">
            <v xml:space="preserve">                                0</v>
          </cell>
          <cell r="I18" t="str">
            <v xml:space="preserve">                                0</v>
          </cell>
          <cell r="J18" t="str">
            <v xml:space="preserve">                                0</v>
          </cell>
          <cell r="K18" t="str">
            <v xml:space="preserve">                                0</v>
          </cell>
          <cell r="L18" t="str">
            <v xml:space="preserve">                                0</v>
          </cell>
          <cell r="M18" t="str">
            <v xml:space="preserve">                                0</v>
          </cell>
          <cell r="N18" t="str">
            <v xml:space="preserve">                                0</v>
          </cell>
          <cell r="O18" t="str">
            <v xml:space="preserve">                                0</v>
          </cell>
        </row>
        <row r="19">
          <cell r="C19" t="str">
            <v>Depósitos y Adelantos</v>
          </cell>
          <cell r="D19">
            <v>161760.13686000003</v>
          </cell>
          <cell r="E19">
            <v>151447.95382</v>
          </cell>
          <cell r="F19">
            <v>201652.70879</v>
          </cell>
          <cell r="G19">
            <v>206133.57036999997</v>
          </cell>
          <cell r="H19">
            <v>204096.60086999997</v>
          </cell>
          <cell r="I19">
            <v>212585.00814999998</v>
          </cell>
          <cell r="J19">
            <v>218533.81023</v>
          </cell>
          <cell r="K19">
            <v>218533.81023</v>
          </cell>
          <cell r="L19">
            <v>218533.81023</v>
          </cell>
          <cell r="M19">
            <v>218533.81023</v>
          </cell>
          <cell r="N19">
            <v>218533.81023</v>
          </cell>
          <cell r="O19">
            <v>218533.81023</v>
          </cell>
        </row>
        <row r="20">
          <cell r="C20" t="str">
            <v>Instrumentos Financieros</v>
          </cell>
          <cell r="D20" t="str">
            <v xml:space="preserve">                                0</v>
          </cell>
          <cell r="E20" t="str">
            <v xml:space="preserve">                                0</v>
          </cell>
          <cell r="F20" t="str">
            <v xml:space="preserve">                                0</v>
          </cell>
          <cell r="G20" t="str">
            <v xml:space="preserve">                                0</v>
          </cell>
          <cell r="H20" t="str">
            <v xml:space="preserve">                                0</v>
          </cell>
          <cell r="I20" t="str">
            <v xml:space="preserve">                                0</v>
          </cell>
          <cell r="J20" t="str">
            <v xml:space="preserve">                                0</v>
          </cell>
          <cell r="K20" t="str">
            <v xml:space="preserve">                                0</v>
          </cell>
          <cell r="L20" t="str">
            <v xml:space="preserve">                                0</v>
          </cell>
          <cell r="M20" t="str">
            <v xml:space="preserve">                                0</v>
          </cell>
          <cell r="N20" t="str">
            <v xml:space="preserve">                                0</v>
          </cell>
          <cell r="O20" t="str">
            <v xml:space="preserve">                                0</v>
          </cell>
        </row>
        <row r="21">
          <cell r="C21" t="str">
            <v>Gastos por amortizar</v>
          </cell>
          <cell r="D21" t="str">
            <v xml:space="preserve">                                0</v>
          </cell>
          <cell r="E21" t="str">
            <v xml:space="preserve">                                0</v>
          </cell>
          <cell r="F21" t="str">
            <v xml:space="preserve">                                0</v>
          </cell>
          <cell r="G21" t="str">
            <v xml:space="preserve">                                0</v>
          </cell>
          <cell r="H21" t="str">
            <v xml:space="preserve">                                0</v>
          </cell>
          <cell r="I21" t="str">
            <v xml:space="preserve">                                0</v>
          </cell>
          <cell r="J21" t="str">
            <v xml:space="preserve">                                0</v>
          </cell>
          <cell r="K21" t="str">
            <v xml:space="preserve">                                0</v>
          </cell>
          <cell r="L21" t="str">
            <v xml:space="preserve">                                0</v>
          </cell>
          <cell r="M21" t="str">
            <v xml:space="preserve">                                0</v>
          </cell>
          <cell r="N21" t="str">
            <v xml:space="preserve">                                0</v>
          </cell>
          <cell r="O21" t="str">
            <v xml:space="preserve">                                0</v>
          </cell>
        </row>
        <row r="23">
          <cell r="C23" t="str">
            <v>ACTIVOS MONETARIOS</v>
          </cell>
          <cell r="D23">
            <v>3378483.8552899999</v>
          </cell>
          <cell r="E23">
            <v>3337219.1535299998</v>
          </cell>
          <cell r="F23">
            <v>2876312.4759399998</v>
          </cell>
          <cell r="G23">
            <v>3072912.8725899993</v>
          </cell>
          <cell r="H23">
            <v>3180779.1889499994</v>
          </cell>
          <cell r="I23">
            <v>3080463.8541099997</v>
          </cell>
          <cell r="J23">
            <v>2711352.2672999999</v>
          </cell>
          <cell r="K23">
            <v>2711352.2672999999</v>
          </cell>
          <cell r="L23">
            <v>2711352.2672999999</v>
          </cell>
          <cell r="M23">
            <v>2711352.2672999999</v>
          </cell>
          <cell r="N23">
            <v>2711352.2672999999</v>
          </cell>
          <cell r="O23">
            <v>2711352.2672999999</v>
          </cell>
        </row>
        <row r="26">
          <cell r="C26" t="str">
            <v>Cuentas de Orden Pidiregas</v>
          </cell>
          <cell r="D26">
            <v>264589.39621000004</v>
          </cell>
          <cell r="E26">
            <v>250784.10492999997</v>
          </cell>
          <cell r="F26">
            <v>259866.52466999998</v>
          </cell>
          <cell r="G26">
            <v>259423.65341999999</v>
          </cell>
          <cell r="H26">
            <v>323066.65952999995</v>
          </cell>
          <cell r="I26">
            <v>349651.87604999996</v>
          </cell>
          <cell r="J26">
            <v>-5.9604644775390626E-11</v>
          </cell>
          <cell r="K26">
            <v>-5.9604644775390626E-11</v>
          </cell>
          <cell r="L26">
            <v>-5.9604644775390626E-11</v>
          </cell>
          <cell r="M26">
            <v>-5.9604644775390626E-11</v>
          </cell>
          <cell r="N26">
            <v>-5.9604644775390626E-11</v>
          </cell>
          <cell r="O26">
            <v>-5.9604644775390626E-11</v>
          </cell>
        </row>
        <row r="27">
          <cell r="C27" t="str">
            <v>Deuda Interna</v>
          </cell>
          <cell r="D27" t="str">
            <v xml:space="preserve">                                0</v>
          </cell>
          <cell r="E27" t="str">
            <v xml:space="preserve">                                0</v>
          </cell>
          <cell r="F27" t="str">
            <v xml:space="preserve">                                0</v>
          </cell>
          <cell r="G27" t="str">
            <v xml:space="preserve">                                0</v>
          </cell>
          <cell r="H27" t="str">
            <v xml:space="preserve">                                0</v>
          </cell>
          <cell r="I27" t="str">
            <v xml:space="preserve">                                0</v>
          </cell>
          <cell r="J27" t="str">
            <v xml:space="preserve">                                0</v>
          </cell>
          <cell r="K27" t="str">
            <v xml:space="preserve">                                0</v>
          </cell>
          <cell r="L27" t="str">
            <v xml:space="preserve">                                0</v>
          </cell>
          <cell r="M27" t="str">
            <v xml:space="preserve">                                0</v>
          </cell>
          <cell r="N27" t="str">
            <v xml:space="preserve">                                0</v>
          </cell>
          <cell r="O27" t="str">
            <v xml:space="preserve">                                0</v>
          </cell>
        </row>
        <row r="28">
          <cell r="C28" t="str">
            <v>Deuda Externa</v>
          </cell>
          <cell r="D28" t="str">
            <v xml:space="preserve">                                0</v>
          </cell>
          <cell r="E28" t="str">
            <v xml:space="preserve">                                0</v>
          </cell>
          <cell r="F28" t="str">
            <v xml:space="preserve">                                0</v>
          </cell>
          <cell r="G28" t="str">
            <v xml:space="preserve">                                0</v>
          </cell>
          <cell r="H28" t="str">
            <v xml:space="preserve">                                0</v>
          </cell>
          <cell r="I28" t="str">
            <v xml:space="preserve">                                0</v>
          </cell>
          <cell r="J28" t="str">
            <v xml:space="preserve">                                0</v>
          </cell>
          <cell r="K28" t="str">
            <v xml:space="preserve">                                0</v>
          </cell>
          <cell r="L28" t="str">
            <v xml:space="preserve">                                0</v>
          </cell>
          <cell r="M28" t="str">
            <v xml:space="preserve">                                0</v>
          </cell>
          <cell r="N28" t="str">
            <v xml:space="preserve">                                0</v>
          </cell>
          <cell r="O28" t="str">
            <v xml:space="preserve">                                0</v>
          </cell>
        </row>
        <row r="29">
          <cell r="C29" t="str">
            <v>Arrendamiento de Equipo (LP)</v>
          </cell>
          <cell r="D29">
            <v>0</v>
          </cell>
          <cell r="E29" t="str">
            <v xml:space="preserve">                                0</v>
          </cell>
          <cell r="F29" t="str">
            <v xml:space="preserve">                                0</v>
          </cell>
          <cell r="G29" t="str">
            <v xml:space="preserve">                                0</v>
          </cell>
          <cell r="H29" t="str">
            <v xml:space="preserve">                                0</v>
          </cell>
          <cell r="I29" t="str">
            <v xml:space="preserve">                                0</v>
          </cell>
          <cell r="J29" t="str">
            <v xml:space="preserve">                                0</v>
          </cell>
          <cell r="K29" t="str">
            <v xml:space="preserve">                                0</v>
          </cell>
          <cell r="L29" t="str">
            <v xml:space="preserve">                                0</v>
          </cell>
          <cell r="M29" t="str">
            <v xml:space="preserve">                                0</v>
          </cell>
          <cell r="N29" t="str">
            <v xml:space="preserve">                                0</v>
          </cell>
          <cell r="O29" t="str">
            <v xml:space="preserve">                                0</v>
          </cell>
        </row>
        <row r="30">
          <cell r="C30" t="str">
            <v>Pidiregas LP</v>
          </cell>
          <cell r="D30">
            <v>1.0000007227063179E-5</v>
          </cell>
          <cell r="E30">
            <v>-29883.702450000001</v>
          </cell>
          <cell r="F30">
            <v>-31092.698339999999</v>
          </cell>
          <cell r="G30">
            <v>-24228.89302</v>
          </cell>
          <cell r="H30">
            <v>-24321.048460000002</v>
          </cell>
          <cell r="I30">
            <v>-24549.934300000001</v>
          </cell>
          <cell r="J30">
            <v>-423301.67887</v>
          </cell>
          <cell r="K30">
            <v>-423301.67887</v>
          </cell>
          <cell r="L30">
            <v>-423301.67887</v>
          </cell>
          <cell r="M30">
            <v>-423301.67887</v>
          </cell>
          <cell r="N30">
            <v>-423301.67887</v>
          </cell>
          <cell r="O30">
            <v>-423301.67887</v>
          </cell>
        </row>
        <row r="31">
          <cell r="C31" t="str">
            <v>Instrumentos Financieros (LP)</v>
          </cell>
          <cell r="D31" t="str">
            <v xml:space="preserve">                                0</v>
          </cell>
          <cell r="E31" t="str">
            <v xml:space="preserve">                                0</v>
          </cell>
          <cell r="F31" t="str">
            <v xml:space="preserve">                                0</v>
          </cell>
          <cell r="G31" t="str">
            <v xml:space="preserve">                                0</v>
          </cell>
          <cell r="H31" t="str">
            <v xml:space="preserve">                                0</v>
          </cell>
          <cell r="I31" t="str">
            <v xml:space="preserve">                                0</v>
          </cell>
          <cell r="J31" t="str">
            <v xml:space="preserve">                                0</v>
          </cell>
          <cell r="K31" t="str">
            <v xml:space="preserve">                                0</v>
          </cell>
          <cell r="L31" t="str">
            <v xml:space="preserve">                                0</v>
          </cell>
          <cell r="M31" t="str">
            <v xml:space="preserve">                                0</v>
          </cell>
          <cell r="N31" t="str">
            <v xml:space="preserve">                                0</v>
          </cell>
          <cell r="O31" t="str">
            <v xml:space="preserve">                                0</v>
          </cell>
        </row>
        <row r="32">
          <cell r="C32" t="str">
            <v>Pasivo Largo Plazo</v>
          </cell>
          <cell r="D32">
            <v>-264589.39620000002</v>
          </cell>
          <cell r="E32">
            <v>-280667.80737999995</v>
          </cell>
          <cell r="F32">
            <v>-290959.22300999996</v>
          </cell>
          <cell r="G32">
            <v>-283652.54644000001</v>
          </cell>
          <cell r="H32">
            <v>-347387.70798999997</v>
          </cell>
          <cell r="I32">
            <v>-374201.81034999999</v>
          </cell>
          <cell r="J32">
            <v>-423301.67886999995</v>
          </cell>
          <cell r="K32">
            <v>-423301.67886999995</v>
          </cell>
          <cell r="L32">
            <v>-423301.67886999995</v>
          </cell>
          <cell r="M32">
            <v>-423301.67886999995</v>
          </cell>
          <cell r="N32">
            <v>-423301.67886999995</v>
          </cell>
          <cell r="O32">
            <v>-423301.67886999995</v>
          </cell>
        </row>
        <row r="34">
          <cell r="C34" t="str">
            <v>Arrendamiento de Equipo (CP)</v>
          </cell>
          <cell r="D34" t="str">
            <v xml:space="preserve">                                0</v>
          </cell>
          <cell r="E34" t="str">
            <v xml:space="preserve">                                0</v>
          </cell>
          <cell r="F34" t="str">
            <v xml:space="preserve">                                0</v>
          </cell>
          <cell r="G34" t="str">
            <v xml:space="preserve">                                0</v>
          </cell>
          <cell r="H34" t="str">
            <v xml:space="preserve">                                0</v>
          </cell>
          <cell r="I34" t="str">
            <v xml:space="preserve">                                0</v>
          </cell>
          <cell r="J34" t="str">
            <v xml:space="preserve">                                0</v>
          </cell>
          <cell r="K34" t="str">
            <v xml:space="preserve">                                0</v>
          </cell>
          <cell r="L34" t="str">
            <v xml:space="preserve">                                0</v>
          </cell>
          <cell r="M34" t="str">
            <v xml:space="preserve">                                0</v>
          </cell>
          <cell r="N34" t="str">
            <v xml:space="preserve">                                0</v>
          </cell>
          <cell r="O34" t="str">
            <v xml:space="preserve">                                0</v>
          </cell>
        </row>
        <row r="35">
          <cell r="C35" t="str">
            <v>Depósito de Varios</v>
          </cell>
          <cell r="D35">
            <v>-697498.81648000015</v>
          </cell>
          <cell r="E35">
            <v>-705472.24615999998</v>
          </cell>
          <cell r="F35">
            <v>-714431.52971999999</v>
          </cell>
          <cell r="G35">
            <v>-720760.99105000007</v>
          </cell>
          <cell r="H35">
            <v>-730908.92006000003</v>
          </cell>
          <cell r="I35">
            <v>-750361.47377000016</v>
          </cell>
          <cell r="J35">
            <v>-759813.85920000006</v>
          </cell>
          <cell r="K35">
            <v>-759813.85920000006</v>
          </cell>
          <cell r="L35">
            <v>-759813.85920000006</v>
          </cell>
          <cell r="M35">
            <v>-759813.85920000006</v>
          </cell>
          <cell r="N35">
            <v>-759813.85920000006</v>
          </cell>
          <cell r="O35">
            <v>-759813.85920000006</v>
          </cell>
        </row>
        <row r="36">
          <cell r="C36" t="str">
            <v>Deuda Externa.</v>
          </cell>
          <cell r="D36" t="str">
            <v xml:space="preserve">                                0</v>
          </cell>
          <cell r="E36" t="str">
            <v xml:space="preserve">                                0</v>
          </cell>
          <cell r="F36" t="str">
            <v xml:space="preserve">                                0</v>
          </cell>
          <cell r="G36" t="str">
            <v xml:space="preserve">                                0</v>
          </cell>
          <cell r="H36" t="str">
            <v xml:space="preserve">                                0</v>
          </cell>
          <cell r="I36" t="str">
            <v xml:space="preserve">                                0</v>
          </cell>
          <cell r="J36" t="str">
            <v xml:space="preserve">                                0</v>
          </cell>
          <cell r="K36" t="str">
            <v xml:space="preserve">                                0</v>
          </cell>
          <cell r="L36" t="str">
            <v xml:space="preserve">                                0</v>
          </cell>
          <cell r="M36" t="str">
            <v xml:space="preserve">                                0</v>
          </cell>
          <cell r="N36" t="str">
            <v xml:space="preserve">                                0</v>
          </cell>
          <cell r="O36" t="str">
            <v xml:space="preserve">                                0</v>
          </cell>
        </row>
        <row r="37">
          <cell r="C37" t="str">
            <v>Deuda Interna.</v>
          </cell>
          <cell r="D37" t="str">
            <v xml:space="preserve">                                0</v>
          </cell>
          <cell r="E37" t="str">
            <v xml:space="preserve">                                0</v>
          </cell>
          <cell r="F37" t="str">
            <v xml:space="preserve">                                0</v>
          </cell>
          <cell r="G37" t="str">
            <v xml:space="preserve">                                0</v>
          </cell>
          <cell r="H37" t="str">
            <v xml:space="preserve">                                0</v>
          </cell>
          <cell r="I37" t="str">
            <v xml:space="preserve">                                0</v>
          </cell>
          <cell r="J37" t="str">
            <v xml:space="preserve">                                0</v>
          </cell>
          <cell r="K37" t="str">
            <v xml:space="preserve">                                0</v>
          </cell>
          <cell r="L37" t="str">
            <v xml:space="preserve">                                0</v>
          </cell>
          <cell r="M37" t="str">
            <v xml:space="preserve">                                0</v>
          </cell>
          <cell r="N37" t="str">
            <v xml:space="preserve">                                0</v>
          </cell>
          <cell r="O37" t="str">
            <v xml:space="preserve">                                0</v>
          </cell>
        </row>
        <row r="38">
          <cell r="C38" t="str">
            <v>DIFERIDO</v>
          </cell>
          <cell r="D38" t="str">
            <v xml:space="preserve">                                0</v>
          </cell>
          <cell r="E38" t="str">
            <v xml:space="preserve">                                0</v>
          </cell>
          <cell r="F38" t="str">
            <v xml:space="preserve">                                0</v>
          </cell>
          <cell r="G38" t="str">
            <v xml:space="preserve">                                0</v>
          </cell>
          <cell r="H38" t="str">
            <v xml:space="preserve">                                0</v>
          </cell>
          <cell r="I38" t="str">
            <v xml:space="preserve">                                0</v>
          </cell>
          <cell r="J38" t="str">
            <v xml:space="preserve">                                0</v>
          </cell>
          <cell r="K38" t="str">
            <v xml:space="preserve">                                0</v>
          </cell>
          <cell r="L38" t="str">
            <v xml:space="preserve">                                0</v>
          </cell>
          <cell r="M38" t="str">
            <v xml:space="preserve">                                0</v>
          </cell>
          <cell r="N38" t="str">
            <v xml:space="preserve">                                0</v>
          </cell>
          <cell r="O38" t="str">
            <v xml:space="preserve">                                0</v>
          </cell>
        </row>
        <row r="39">
          <cell r="C39" t="str">
            <v>Empleados</v>
          </cell>
          <cell r="D39">
            <v>-37027.542020000008</v>
          </cell>
          <cell r="E39">
            <v>-31060.487339999996</v>
          </cell>
          <cell r="F39">
            <v>-47147.703589999997</v>
          </cell>
          <cell r="G39">
            <v>-5562.6274999999923</v>
          </cell>
          <cell r="H39">
            <v>-18856.976029999994</v>
          </cell>
          <cell r="I39">
            <v>-29308.119839999996</v>
          </cell>
          <cell r="J39">
            <v>-38629.349709999995</v>
          </cell>
          <cell r="K39">
            <v>-38629.349709999995</v>
          </cell>
          <cell r="L39">
            <v>-38629.349709999995</v>
          </cell>
          <cell r="M39">
            <v>-38629.349709999995</v>
          </cell>
          <cell r="N39">
            <v>-38629.349709999995</v>
          </cell>
          <cell r="O39">
            <v>-38629.349709999995</v>
          </cell>
        </row>
        <row r="40">
          <cell r="C40" t="str">
            <v>I.V.A. por Pagar</v>
          </cell>
          <cell r="D40">
            <v>-104504.74124000003</v>
          </cell>
          <cell r="E40">
            <v>-34435.580710000017</v>
          </cell>
          <cell r="F40">
            <v>-225297.75122000003</v>
          </cell>
          <cell r="G40">
            <v>-105572.68746000004</v>
          </cell>
          <cell r="H40">
            <v>-105617.56746000003</v>
          </cell>
          <cell r="I40">
            <v>-121310.17045000005</v>
          </cell>
          <cell r="J40">
            <v>-231695.56972000009</v>
          </cell>
          <cell r="K40">
            <v>-231695.56972000009</v>
          </cell>
          <cell r="L40">
            <v>-231695.56972000009</v>
          </cell>
          <cell r="M40">
            <v>-231695.56972000009</v>
          </cell>
          <cell r="N40">
            <v>-231695.56972000009</v>
          </cell>
          <cell r="O40">
            <v>-231695.56972000009</v>
          </cell>
        </row>
        <row r="41">
          <cell r="C41" t="str">
            <v>410E0  Traspaso de I.V.A.  entre Areas.</v>
          </cell>
          <cell r="D41">
            <v>-1429184.2257100001</v>
          </cell>
          <cell r="E41">
            <v>-104504.74123999999</v>
          </cell>
          <cell r="F41">
            <v>-34435.580709999995</v>
          </cell>
          <cell r="G41">
            <v>-259733.23632000005</v>
          </cell>
          <cell r="H41">
            <v>-365305.92378000007</v>
          </cell>
          <cell r="I41">
            <v>-470923.49124000012</v>
          </cell>
          <cell r="J41">
            <v>-470923.49124000012</v>
          </cell>
          <cell r="K41">
            <v>-470923.49124000012</v>
          </cell>
          <cell r="L41">
            <v>-470923.49124000012</v>
          </cell>
          <cell r="M41">
            <v>-470923.49124000012</v>
          </cell>
          <cell r="N41">
            <v>-470923.49124000012</v>
          </cell>
          <cell r="O41">
            <v>-470923.49124000012</v>
          </cell>
        </row>
        <row r="42">
          <cell r="C42" t="str">
            <v>Impuestos y Derechos</v>
          </cell>
          <cell r="D42">
            <v>-29022.67037</v>
          </cell>
          <cell r="E42">
            <v>-24354.620559999999</v>
          </cell>
          <cell r="F42">
            <v>-18251.857629999999</v>
          </cell>
          <cell r="G42">
            <v>-30900.386839999999</v>
          </cell>
          <cell r="H42">
            <v>-21755.1456</v>
          </cell>
          <cell r="I42">
            <v>-18851.633810000003</v>
          </cell>
          <cell r="J42">
            <v>-19619.149810000003</v>
          </cell>
          <cell r="K42">
            <v>-19619.149810000003</v>
          </cell>
          <cell r="L42">
            <v>-19619.149810000003</v>
          </cell>
          <cell r="M42">
            <v>-19619.149810000003</v>
          </cell>
          <cell r="N42">
            <v>-19619.149810000003</v>
          </cell>
          <cell r="O42">
            <v>-19619.149810000003</v>
          </cell>
        </row>
        <row r="43">
          <cell r="C43" t="str">
            <v>Intereses por Pagar Arrendamiento</v>
          </cell>
          <cell r="D43" t="str">
            <v xml:space="preserve">                                0</v>
          </cell>
          <cell r="E43" t="str">
            <v xml:space="preserve">                                0</v>
          </cell>
          <cell r="F43" t="str">
            <v xml:space="preserve">                                0</v>
          </cell>
          <cell r="G43" t="str">
            <v xml:space="preserve">                                0</v>
          </cell>
          <cell r="H43" t="str">
            <v xml:space="preserve">                                0</v>
          </cell>
          <cell r="I43" t="str">
            <v xml:space="preserve">                                0</v>
          </cell>
          <cell r="J43" t="str">
            <v xml:space="preserve">                                0</v>
          </cell>
          <cell r="K43" t="str">
            <v xml:space="preserve">                                0</v>
          </cell>
          <cell r="L43" t="str">
            <v xml:space="preserve">                                0</v>
          </cell>
          <cell r="M43" t="str">
            <v xml:space="preserve">                                0</v>
          </cell>
          <cell r="N43" t="str">
            <v xml:space="preserve">                                0</v>
          </cell>
          <cell r="O43" t="str">
            <v xml:space="preserve">                                0</v>
          </cell>
        </row>
        <row r="44">
          <cell r="C44" t="str">
            <v>Intereses por Pagar Deuda</v>
          </cell>
          <cell r="D44" t="str">
            <v xml:space="preserve">                                0</v>
          </cell>
          <cell r="E44" t="str">
            <v xml:space="preserve">                                0</v>
          </cell>
          <cell r="F44" t="str">
            <v xml:space="preserve">                                0</v>
          </cell>
          <cell r="G44" t="str">
            <v xml:space="preserve">                                0</v>
          </cell>
          <cell r="H44" t="str">
            <v xml:space="preserve">                                0</v>
          </cell>
          <cell r="I44" t="str">
            <v xml:space="preserve">                                0</v>
          </cell>
          <cell r="J44" t="str">
            <v xml:space="preserve">                                0</v>
          </cell>
          <cell r="K44" t="str">
            <v xml:space="preserve">                                0</v>
          </cell>
          <cell r="L44" t="str">
            <v xml:space="preserve">                                0</v>
          </cell>
          <cell r="M44" t="str">
            <v xml:space="preserve">                                0</v>
          </cell>
          <cell r="N44" t="str">
            <v xml:space="preserve">                                0</v>
          </cell>
          <cell r="O44" t="str">
            <v xml:space="preserve">                                0</v>
          </cell>
        </row>
        <row r="45">
          <cell r="C45" t="str">
            <v>Intereses por Pagar Pidiregas</v>
          </cell>
          <cell r="D45">
            <v>-3225.2802500000007</v>
          </cell>
          <cell r="E45">
            <v>-3123.9848299999981</v>
          </cell>
          <cell r="F45">
            <v>-5234.1203099999984</v>
          </cell>
          <cell r="G45">
            <v>-5102.1936799999985</v>
          </cell>
          <cell r="H45">
            <v>-2427.4182699999988</v>
          </cell>
          <cell r="I45">
            <v>-4023.104049999999</v>
          </cell>
          <cell r="J45">
            <v>-39.461619999999179</v>
          </cell>
          <cell r="K45">
            <v>-39.461619999999179</v>
          </cell>
          <cell r="L45">
            <v>-39.461619999999179</v>
          </cell>
          <cell r="M45">
            <v>-39.461619999999179</v>
          </cell>
          <cell r="N45">
            <v>-39.461619999999179</v>
          </cell>
          <cell r="O45">
            <v>-39.461619999999179</v>
          </cell>
        </row>
        <row r="46">
          <cell r="C46" t="str">
            <v>Intereses por Cobertura de tasa</v>
          </cell>
          <cell r="D46" t="str">
            <v xml:space="preserve">                                0</v>
          </cell>
          <cell r="E46" t="str">
            <v xml:space="preserve">                                0</v>
          </cell>
          <cell r="F46" t="str">
            <v xml:space="preserve">                                0</v>
          </cell>
          <cell r="G46" t="str">
            <v xml:space="preserve">                                0</v>
          </cell>
          <cell r="H46" t="str">
            <v xml:space="preserve">                                0</v>
          </cell>
          <cell r="I46" t="str">
            <v xml:space="preserve">                                0</v>
          </cell>
          <cell r="J46" t="str">
            <v xml:space="preserve">                                0</v>
          </cell>
          <cell r="K46" t="str">
            <v xml:space="preserve">                                0</v>
          </cell>
          <cell r="L46" t="str">
            <v xml:space="preserve">                                0</v>
          </cell>
          <cell r="M46" t="str">
            <v xml:space="preserve">                                0</v>
          </cell>
          <cell r="N46" t="str">
            <v xml:space="preserve">                                0</v>
          </cell>
          <cell r="O46" t="str">
            <v xml:space="preserve">                                0</v>
          </cell>
        </row>
        <row r="47">
          <cell r="C47" t="str">
            <v>Otros Pasivos</v>
          </cell>
          <cell r="D47">
            <v>-697256.75413000036</v>
          </cell>
          <cell r="E47">
            <v>-696828.1440099997</v>
          </cell>
          <cell r="F47">
            <v>-676163.45894999977</v>
          </cell>
          <cell r="G47">
            <v>-688845.97851999989</v>
          </cell>
          <cell r="H47">
            <v>-730666.7072399999</v>
          </cell>
          <cell r="I47">
            <v>-794529.26901000005</v>
          </cell>
          <cell r="J47">
            <v>-814949.60533000005</v>
          </cell>
          <cell r="K47">
            <v>-814949.60533000005</v>
          </cell>
          <cell r="L47">
            <v>-814949.60533000005</v>
          </cell>
          <cell r="M47">
            <v>-814949.60533000005</v>
          </cell>
          <cell r="N47">
            <v>-814949.60533000005</v>
          </cell>
          <cell r="O47">
            <v>-814949.60533000005</v>
          </cell>
        </row>
        <row r="48">
          <cell r="C48" t="str">
            <v>Pidiregas CP</v>
          </cell>
          <cell r="D48">
            <v>-33314.275940000007</v>
          </cell>
          <cell r="E48">
            <v>-35913.141260000004</v>
          </cell>
          <cell r="F48">
            <v>-37122.201460000011</v>
          </cell>
          <cell r="G48">
            <v>-37065.164880000011</v>
          </cell>
          <cell r="H48">
            <v>-45552.452900000011</v>
          </cell>
          <cell r="I48">
            <v>-49099.868520000011</v>
          </cell>
          <cell r="J48">
            <v>-7.4505805969238283E-12</v>
          </cell>
          <cell r="K48">
            <v>-7.4505805969238283E-12</v>
          </cell>
          <cell r="L48">
            <v>-7.4505805969238283E-12</v>
          </cell>
          <cell r="M48">
            <v>-7.4505805969238283E-12</v>
          </cell>
          <cell r="N48">
            <v>-7.4505805969238283E-12</v>
          </cell>
          <cell r="O48">
            <v>-7.4505805969238283E-12</v>
          </cell>
        </row>
        <row r="49">
          <cell r="C49" t="str">
            <v>Proveedores y Contratistas</v>
          </cell>
          <cell r="D49">
            <v>-109173.91660000006</v>
          </cell>
          <cell r="E49">
            <v>-128495.26784999999</v>
          </cell>
          <cell r="F49">
            <v>-130161.13397</v>
          </cell>
          <cell r="G49">
            <v>-207112.40309000004</v>
          </cell>
          <cell r="H49">
            <v>-148574.74932000006</v>
          </cell>
          <cell r="I49">
            <v>-114339.82808000004</v>
          </cell>
          <cell r="J49">
            <v>-111401.41060000003</v>
          </cell>
          <cell r="K49">
            <v>-111401.41060000003</v>
          </cell>
          <cell r="L49">
            <v>-111401.41060000003</v>
          </cell>
          <cell r="M49">
            <v>-111401.41060000003</v>
          </cell>
          <cell r="N49">
            <v>-111401.41060000003</v>
          </cell>
          <cell r="O49">
            <v>-111401.41060000003</v>
          </cell>
        </row>
        <row r="50">
          <cell r="C50" t="str">
            <v>Tesorería de la Federación</v>
          </cell>
        </row>
        <row r="52">
          <cell r="C52" t="str">
            <v>Pasivo a Corto Plazo</v>
          </cell>
          <cell r="D52">
            <v>-3140208.2227400006</v>
          </cell>
          <cell r="E52">
            <v>-1764188.2139599994</v>
          </cell>
          <cell r="F52">
            <v>-1888245.3375600001</v>
          </cell>
          <cell r="G52">
            <v>-2060655.66934</v>
          </cell>
          <cell r="H52">
            <v>-2169665.8606600002</v>
          </cell>
          <cell r="I52">
            <v>-2352746.9587700004</v>
          </cell>
          <cell r="J52">
            <v>-2447071.8972300002</v>
          </cell>
          <cell r="K52">
            <v>-2447071.8972300002</v>
          </cell>
          <cell r="L52">
            <v>-2447071.8972300002</v>
          </cell>
          <cell r="M52">
            <v>-2447071.8972300002</v>
          </cell>
          <cell r="N52">
            <v>-2447071.8972300002</v>
          </cell>
          <cell r="O52">
            <v>-2447071.8972300002</v>
          </cell>
        </row>
        <row r="55">
          <cell r="C55" t="str">
            <v>Desmantelamiento Planta Nuclear</v>
          </cell>
          <cell r="D55" t="str">
            <v xml:space="preserve">                                0</v>
          </cell>
          <cell r="E55" t="str">
            <v xml:space="preserve">                                0</v>
          </cell>
          <cell r="F55" t="str">
            <v xml:space="preserve">                                0</v>
          </cell>
          <cell r="G55" t="str">
            <v xml:space="preserve">                                0</v>
          </cell>
          <cell r="H55" t="str">
            <v xml:space="preserve">                                0</v>
          </cell>
          <cell r="I55" t="str">
            <v xml:space="preserve">                                0</v>
          </cell>
          <cell r="J55" t="str">
            <v xml:space="preserve">                                0</v>
          </cell>
          <cell r="K55" t="str">
            <v xml:space="preserve">                                0</v>
          </cell>
          <cell r="L55" t="str">
            <v xml:space="preserve">                                0</v>
          </cell>
          <cell r="M55" t="str">
            <v xml:space="preserve">                                0</v>
          </cell>
          <cell r="N55" t="str">
            <v xml:space="preserve">                                0</v>
          </cell>
          <cell r="O55" t="str">
            <v xml:space="preserve">                                0</v>
          </cell>
        </row>
        <row r="56">
          <cell r="C56" t="str">
            <v>RESERVAS</v>
          </cell>
          <cell r="D56">
            <v>0</v>
          </cell>
          <cell r="E56">
            <v>0</v>
          </cell>
          <cell r="F56">
            <v>0</v>
          </cell>
          <cell r="G56">
            <v>0</v>
          </cell>
          <cell r="H56">
            <v>0</v>
          </cell>
          <cell r="I56">
            <v>0</v>
          </cell>
          <cell r="J56">
            <v>0</v>
          </cell>
          <cell r="K56">
            <v>0</v>
          </cell>
          <cell r="L56">
            <v>0</v>
          </cell>
          <cell r="M56">
            <v>0</v>
          </cell>
          <cell r="N56">
            <v>0</v>
          </cell>
          <cell r="O56">
            <v>0</v>
          </cell>
        </row>
      </sheetData>
      <sheetData sheetId="6"/>
      <sheetData sheetId="7"/>
      <sheetData sheetId="8"/>
      <sheetData sheetId="9"/>
      <sheetData sheetId="10"/>
      <sheetData sheetId="11"/>
      <sheetData sheetId="12"/>
      <sheetData sheetId="13"/>
      <sheetData sheetId="14"/>
      <sheetData sheetId="15"/>
      <sheetData sheetId="16">
        <row r="1">
          <cell r="D1" t="str">
            <v>2006</v>
          </cell>
        </row>
      </sheetData>
      <sheetData sheetId="17"/>
      <sheetData sheetId="18"/>
      <sheetData sheetId="19"/>
      <sheetData sheetId="20"/>
      <sheetData sheetId="21"/>
      <sheetData sheetId="22"/>
      <sheetData sheetId="23"/>
      <sheetData sheetId="24"/>
      <sheetData sheetId="25"/>
      <sheetData sheetId="26"/>
      <sheetData sheetId="27">
        <row r="1">
          <cell r="D1" t="str">
            <v>2006</v>
          </cell>
        </row>
      </sheetData>
      <sheetData sheetId="28"/>
      <sheetData sheetId="29"/>
      <sheetData sheetId="30"/>
      <sheetData sheetId="31"/>
      <sheetData sheetId="32"/>
      <sheetData sheetId="33"/>
      <sheetData sheetId="34">
        <row r="1">
          <cell r="B1">
            <v>0</v>
          </cell>
        </row>
      </sheetData>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INGRESOS 2022"/>
    </sheetNames>
    <sheetDataSet>
      <sheetData sheetId="0">
        <row r="4">
          <cell r="A4">
            <v>1</v>
          </cell>
          <cell r="B4" t="str">
            <v>TRN</v>
          </cell>
          <cell r="C4" t="str">
            <v>Terminal de Carbón de la CT Pdte. Plutarco Elías Calles</v>
          </cell>
          <cell r="D4">
            <v>936407405</v>
          </cell>
          <cell r="E4">
            <v>78033948</v>
          </cell>
        </row>
        <row r="5">
          <cell r="A5">
            <v>2</v>
          </cell>
          <cell r="B5" t="str">
            <v>CC</v>
          </cell>
          <cell r="C5" t="str">
            <v>Altamira II</v>
          </cell>
          <cell r="D5">
            <v>8826915277</v>
          </cell>
          <cell r="E5">
            <v>735576273</v>
          </cell>
        </row>
        <row r="6">
          <cell r="A6">
            <v>3</v>
          </cell>
          <cell r="B6" t="str">
            <v>CC</v>
          </cell>
          <cell r="C6" t="str">
            <v>Bajío</v>
          </cell>
          <cell r="D6">
            <v>9371177874</v>
          </cell>
          <cell r="E6">
            <v>780931490</v>
          </cell>
        </row>
        <row r="7">
          <cell r="A7">
            <v>4</v>
          </cell>
          <cell r="B7" t="str">
            <v>CC</v>
          </cell>
          <cell r="C7" t="str">
            <v>Campeche</v>
          </cell>
          <cell r="D7">
            <v>1443955425</v>
          </cell>
          <cell r="E7">
            <v>120329619</v>
          </cell>
        </row>
        <row r="8">
          <cell r="A8">
            <v>5</v>
          </cell>
          <cell r="B8" t="str">
            <v>CC</v>
          </cell>
          <cell r="C8" t="str">
            <v>Hermosillo</v>
          </cell>
          <cell r="D8">
            <v>2341070296</v>
          </cell>
          <cell r="E8">
            <v>195089191</v>
          </cell>
        </row>
        <row r="9">
          <cell r="A9">
            <v>6</v>
          </cell>
          <cell r="B9" t="str">
            <v>CT</v>
          </cell>
          <cell r="C9" t="str">
            <v>Mérida III</v>
          </cell>
          <cell r="D9">
            <v>7145660113</v>
          </cell>
          <cell r="E9">
            <v>595471676</v>
          </cell>
        </row>
        <row r="10">
          <cell r="A10">
            <v>7</v>
          </cell>
          <cell r="B10" t="str">
            <v>CC</v>
          </cell>
          <cell r="C10" t="str">
            <v>Monterrey III</v>
          </cell>
          <cell r="D10">
            <v>7466493764</v>
          </cell>
          <cell r="E10">
            <v>622207814</v>
          </cell>
        </row>
        <row r="11">
          <cell r="A11">
            <v>8</v>
          </cell>
          <cell r="B11" t="str">
            <v>CC</v>
          </cell>
          <cell r="C11" t="str">
            <v>Naco-Nogales</v>
          </cell>
          <cell r="D11">
            <v>2543410359</v>
          </cell>
          <cell r="E11">
            <v>211950863</v>
          </cell>
        </row>
        <row r="12">
          <cell r="A12">
            <v>9</v>
          </cell>
          <cell r="B12" t="str">
            <v>CC</v>
          </cell>
          <cell r="C12" t="str">
            <v>Río Bravo II</v>
          </cell>
          <cell r="D12">
            <v>3610407582</v>
          </cell>
          <cell r="E12">
            <v>300867299</v>
          </cell>
        </row>
        <row r="13">
          <cell r="A13">
            <v>10</v>
          </cell>
          <cell r="B13" t="str">
            <v>CC</v>
          </cell>
          <cell r="C13" t="str">
            <v>Mexicali</v>
          </cell>
          <cell r="D13">
            <v>5951912334</v>
          </cell>
          <cell r="E13">
            <v>495992695</v>
          </cell>
        </row>
        <row r="14">
          <cell r="A14">
            <v>11</v>
          </cell>
          <cell r="B14" t="str">
            <v>CC</v>
          </cell>
          <cell r="C14" t="str">
            <v>Saltillo</v>
          </cell>
          <cell r="D14">
            <v>1749763519</v>
          </cell>
          <cell r="E14">
            <v>145813627</v>
          </cell>
        </row>
        <row r="15">
          <cell r="A15">
            <v>12</v>
          </cell>
          <cell r="B15" t="str">
            <v>CC</v>
          </cell>
          <cell r="C15" t="str">
            <v>Tuxpan II</v>
          </cell>
          <cell r="D15">
            <v>2894300372</v>
          </cell>
          <cell r="E15">
            <v>241191698</v>
          </cell>
        </row>
        <row r="16">
          <cell r="A16">
            <v>13</v>
          </cell>
          <cell r="B16" t="str">
            <v>TRN</v>
          </cell>
          <cell r="C16" t="str">
            <v>Gasoducto Cd. Pemex-Valladolid</v>
          </cell>
          <cell r="D16">
            <v>331906029</v>
          </cell>
          <cell r="E16">
            <v>27658836</v>
          </cell>
        </row>
        <row r="17">
          <cell r="A17">
            <v>15</v>
          </cell>
          <cell r="B17" t="str">
            <v>CC</v>
          </cell>
          <cell r="C17" t="str">
            <v>Altamira III y IV</v>
          </cell>
          <cell r="D17">
            <v>7813560527</v>
          </cell>
          <cell r="E17">
            <v>651130044</v>
          </cell>
        </row>
        <row r="18">
          <cell r="A18">
            <v>16</v>
          </cell>
          <cell r="B18" t="str">
            <v>CC</v>
          </cell>
          <cell r="C18" t="str">
            <v>Chihuahua III</v>
          </cell>
          <cell r="D18">
            <v>3931985895</v>
          </cell>
          <cell r="E18">
            <v>327665491</v>
          </cell>
        </row>
        <row r="19">
          <cell r="A19">
            <v>17</v>
          </cell>
          <cell r="B19" t="str">
            <v>CC</v>
          </cell>
          <cell r="C19" t="str">
            <v>La Laguna II</v>
          </cell>
          <cell r="D19">
            <v>13086858819</v>
          </cell>
          <cell r="E19">
            <v>1090571568</v>
          </cell>
        </row>
        <row r="20">
          <cell r="A20">
            <v>18</v>
          </cell>
          <cell r="B20" t="str">
            <v>CC</v>
          </cell>
          <cell r="C20" t="str">
            <v>Río Bravo III</v>
          </cell>
          <cell r="D20">
            <v>5590424477</v>
          </cell>
          <cell r="E20">
            <v>465868706</v>
          </cell>
        </row>
        <row r="21">
          <cell r="A21">
            <v>19</v>
          </cell>
          <cell r="B21" t="str">
            <v>CC</v>
          </cell>
          <cell r="C21" t="str">
            <v>Tuxpan III y IV</v>
          </cell>
          <cell r="D21">
            <v>7530245976</v>
          </cell>
          <cell r="E21">
            <v>627520498</v>
          </cell>
        </row>
        <row r="22">
          <cell r="A22">
            <v>20</v>
          </cell>
          <cell r="B22" t="str">
            <v>CC</v>
          </cell>
          <cell r="C22" t="str">
            <v>Altamira V</v>
          </cell>
          <cell r="D22">
            <v>7773684214</v>
          </cell>
          <cell r="E22">
            <v>647807018</v>
          </cell>
        </row>
        <row r="23">
          <cell r="A23">
            <v>21</v>
          </cell>
          <cell r="B23" t="str">
            <v>CC</v>
          </cell>
          <cell r="C23" t="str">
            <v>Tamazunchale</v>
          </cell>
          <cell r="D23">
            <v>6305648567</v>
          </cell>
          <cell r="E23">
            <v>525470714</v>
          </cell>
        </row>
        <row r="24">
          <cell r="A24">
            <v>24</v>
          </cell>
          <cell r="B24" t="str">
            <v>CC</v>
          </cell>
          <cell r="C24" t="str">
            <v>Río Bravo IV</v>
          </cell>
          <cell r="D24">
            <v>6380483161</v>
          </cell>
          <cell r="E24">
            <v>531706930</v>
          </cell>
        </row>
        <row r="25">
          <cell r="A25">
            <v>25</v>
          </cell>
          <cell r="B25" t="str">
            <v>CC</v>
          </cell>
          <cell r="C25" t="str">
            <v>Tuxpan V</v>
          </cell>
          <cell r="D25">
            <v>4142764476</v>
          </cell>
          <cell r="E25">
            <v>345230373</v>
          </cell>
        </row>
        <row r="26">
          <cell r="A26">
            <v>26</v>
          </cell>
          <cell r="B26" t="str">
            <v>CC</v>
          </cell>
          <cell r="C26" t="str">
            <v>Valladolid III</v>
          </cell>
          <cell r="D26">
            <v>4697337795</v>
          </cell>
          <cell r="E26">
            <v>391444816</v>
          </cell>
        </row>
        <row r="27">
          <cell r="A27">
            <v>28</v>
          </cell>
          <cell r="B27" t="str">
            <v>CCC</v>
          </cell>
          <cell r="C27" t="str">
            <v>Norte II</v>
          </cell>
          <cell r="D27">
            <v>7188475183</v>
          </cell>
          <cell r="E27">
            <v>599039599</v>
          </cell>
        </row>
        <row r="28">
          <cell r="A28">
            <v>29</v>
          </cell>
          <cell r="B28" t="str">
            <v>CCC</v>
          </cell>
          <cell r="C28" t="str">
            <v>Norte</v>
          </cell>
          <cell r="D28">
            <v>11101208216</v>
          </cell>
          <cell r="E28">
            <v>925100685</v>
          </cell>
        </row>
        <row r="29">
          <cell r="A29">
            <v>31</v>
          </cell>
          <cell r="B29" t="str">
            <v>CE</v>
          </cell>
          <cell r="C29" t="str">
            <v>La Venta III</v>
          </cell>
          <cell r="D29">
            <v>1589165720</v>
          </cell>
          <cell r="E29">
            <v>132430477</v>
          </cell>
        </row>
        <row r="30">
          <cell r="A30">
            <v>33</v>
          </cell>
          <cell r="B30" t="str">
            <v>CE</v>
          </cell>
          <cell r="C30" t="str">
            <v>Oaxaca I</v>
          </cell>
          <cell r="D30">
            <v>839539186</v>
          </cell>
          <cell r="E30">
            <v>69961599</v>
          </cell>
        </row>
        <row r="31">
          <cell r="A31">
            <v>34</v>
          </cell>
          <cell r="B31" t="str">
            <v>CE</v>
          </cell>
          <cell r="C31" t="str">
            <v>Oaxaca II y CE Oaxaca III y CE Oaxaca IV</v>
          </cell>
          <cell r="D31">
            <v>3568779380</v>
          </cell>
          <cell r="E31">
            <v>297398282</v>
          </cell>
        </row>
        <row r="32">
          <cell r="A32">
            <v>36</v>
          </cell>
          <cell r="B32" t="str">
            <v>CC</v>
          </cell>
          <cell r="C32" t="str">
            <v>Baja California III</v>
          </cell>
          <cell r="D32">
            <v>4080605524</v>
          </cell>
          <cell r="E32">
            <v>340050460</v>
          </cell>
        </row>
        <row r="33">
          <cell r="A33">
            <v>38</v>
          </cell>
          <cell r="B33" t="str">
            <v>CC</v>
          </cell>
          <cell r="C33" t="str">
            <v>Norte III (Juárez)</v>
          </cell>
          <cell r="D33">
            <v>9076415365</v>
          </cell>
          <cell r="E33">
            <v>756367947</v>
          </cell>
        </row>
        <row r="34">
          <cell r="A34">
            <v>40</v>
          </cell>
          <cell r="B34" t="str">
            <v>CE</v>
          </cell>
          <cell r="C34" t="str">
            <v>Sureste I</v>
          </cell>
          <cell r="D34">
            <v>1329233571</v>
          </cell>
          <cell r="E34">
            <v>110769464</v>
          </cell>
        </row>
        <row r="35">
          <cell r="A35">
            <v>42</v>
          </cell>
          <cell r="B35" t="str">
            <v>CC</v>
          </cell>
          <cell r="C35" t="str">
            <v>Noroeste</v>
          </cell>
          <cell r="D35">
            <v>10073212223</v>
          </cell>
          <cell r="E35">
            <v>839434352</v>
          </cell>
        </row>
        <row r="36">
          <cell r="A36">
            <v>43</v>
          </cell>
          <cell r="B36" t="str">
            <v>CC</v>
          </cell>
          <cell r="C36" t="str">
            <v>Noreste</v>
          </cell>
          <cell r="D36">
            <v>9285119038</v>
          </cell>
          <cell r="E36">
            <v>773759920</v>
          </cell>
        </row>
        <row r="37">
          <cell r="A37">
            <v>45</v>
          </cell>
          <cell r="B37" t="str">
            <v>CC</v>
          </cell>
          <cell r="C37" t="str">
            <v>Topolobampo III</v>
          </cell>
          <cell r="D37">
            <v>3045733729</v>
          </cell>
          <cell r="E37">
            <v>253811144</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P MILLPESOS_"/>
      <sheetName val="COMP DIR COND (DLLS) "/>
      <sheetName val="COMP DIR COND PESOS"/>
      <sheetName val="COMP CONSOL "/>
    </sheetNames>
    <sheetDataSet>
      <sheetData sheetId="0">
        <row r="7">
          <cell r="E7" t="str">
            <v>Hasta 2021</v>
          </cell>
          <cell r="F7" t="str">
            <v>En 2022</v>
          </cell>
        </row>
        <row r="248">
          <cell r="D248">
            <v>3501.5203181767906</v>
          </cell>
        </row>
      </sheetData>
      <sheetData sheetId="1"/>
      <sheetData sheetId="2">
        <row r="7">
          <cell r="K7" t="str">
            <v>% Respecto PEF 2022</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UMENES  SEP 2003  "/>
      <sheetName val="VOLUMENES  JUN 2003  "/>
      <sheetName val="VOLUMENES  DIC 2002  "/>
      <sheetName val="VOLUMENES  SEPT 2002 "/>
      <sheetName val="VOLUMENES JUNIO 2002"/>
      <sheetName val="VOLUMENES A MZO 2002"/>
      <sheetName val="VOLUMENES A DIC"/>
      <sheetName val="VOLUMENES A SEPT"/>
      <sheetName val="VOLUMENES JUNIO"/>
      <sheetName val="VOLUMENES MARZO"/>
      <sheetName val="RGBCFE"/>
      <sheetName val="DGBSEN"/>
      <sheetName val="RGBCFE 02"/>
      <sheetName val="DGBSEN 02"/>
      <sheetName val="DGBSEN 03"/>
      <sheetName val="RGBCFE 03"/>
      <sheetName val="RU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cell r="D11">
            <v>343.03203600000001</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12">
          <cell r="E12">
            <v>0.12</v>
          </cell>
        </row>
        <row r="22">
          <cell r="F22">
            <v>0.74939999999999996</v>
          </cell>
          <cell r="H22">
            <v>0.71719999999999995</v>
          </cell>
        </row>
        <row r="23">
          <cell r="H23">
            <v>0.773725</v>
          </cell>
        </row>
        <row r="34">
          <cell r="E34">
            <v>2.5000000000000001E-3</v>
          </cell>
        </row>
        <row r="47">
          <cell r="E47">
            <v>37925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tallado"/>
      <sheetName val="programa de eventos"/>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Carbón II act"/>
      <sheetName val="TRI"/>
      <sheetName val="Opciones"/>
      <sheetName val="Base de Datos"/>
    </sheetNames>
    <sheetDataSet>
      <sheetData sheetId="0">
        <row r="22">
          <cell r="E22">
            <v>0.77307213802047103</v>
          </cell>
        </row>
      </sheetData>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6"/>
  <sheetViews>
    <sheetView showGridLines="0" tabSelected="1" topLeftCell="C1" zoomScale="90" zoomScaleNormal="90" workbookViewId="0">
      <selection activeCell="U17" sqref="U17"/>
    </sheetView>
  </sheetViews>
  <sheetFormatPr baseColWidth="10" defaultRowHeight="15" x14ac:dyDescent="0.25"/>
  <cols>
    <col min="1" max="1" width="6.28515625" hidden="1" customWidth="1"/>
    <col min="2" max="2" width="5" hidden="1" customWidth="1"/>
    <col min="3" max="3" width="6.5703125" style="29" customWidth="1"/>
    <col min="4" max="4" width="57.5703125" customWidth="1"/>
    <col min="5" max="5" width="24.5703125" style="11" customWidth="1"/>
    <col min="6" max="6" width="11.28515625" customWidth="1"/>
    <col min="7" max="7" width="12.28515625" customWidth="1"/>
    <col min="8" max="8" width="14.140625" customWidth="1"/>
    <col min="9" max="9" width="11.42578125" customWidth="1"/>
    <col min="10" max="10" width="12.28515625" customWidth="1"/>
    <col min="11" max="11" width="10.28515625" customWidth="1"/>
    <col min="12" max="12" width="11.28515625" customWidth="1"/>
    <col min="13" max="14" width="9.7109375" customWidth="1"/>
    <col min="15" max="15" width="11.85546875" customWidth="1"/>
    <col min="16" max="16" width="11.42578125" customWidth="1"/>
    <col min="17" max="17" width="9.5703125" style="2" customWidth="1"/>
    <col min="18" max="18" width="8.28515625" customWidth="1"/>
  </cols>
  <sheetData>
    <row r="1" spans="1:17" s="1" customFormat="1" ht="42.75" customHeight="1" x14ac:dyDescent="0.2">
      <c r="A1" s="448" t="s">
        <v>755</v>
      </c>
      <c r="B1" s="448"/>
      <c r="C1" s="448"/>
      <c r="D1" s="448"/>
      <c r="E1" s="135" t="s">
        <v>757</v>
      </c>
      <c r="F1" s="136"/>
    </row>
    <row r="2" spans="1:17" s="1" customFormat="1" ht="36" customHeight="1" thickBot="1" x14ac:dyDescent="0.45">
      <c r="A2" s="449" t="s">
        <v>756</v>
      </c>
      <c r="B2" s="449"/>
      <c r="C2" s="449"/>
      <c r="D2" s="449"/>
      <c r="E2" s="449"/>
      <c r="F2" s="449"/>
      <c r="G2" s="449"/>
      <c r="H2" s="449"/>
      <c r="I2" s="449"/>
      <c r="J2" s="449"/>
      <c r="K2" s="449"/>
      <c r="O2" s="137"/>
    </row>
    <row r="3" spans="1:17" ht="6" customHeight="1" x14ac:dyDescent="0.4">
      <c r="A3" s="446"/>
      <c r="B3" s="446"/>
      <c r="C3" s="446"/>
      <c r="D3" s="446"/>
      <c r="E3" s="446"/>
      <c r="F3" s="446"/>
      <c r="G3" s="446"/>
      <c r="H3" s="446"/>
      <c r="I3" s="446"/>
      <c r="J3" s="446"/>
      <c r="K3" s="446"/>
      <c r="L3" s="446"/>
      <c r="M3" s="446"/>
      <c r="N3" s="446"/>
      <c r="O3" s="447"/>
      <c r="P3" s="447"/>
      <c r="Q3"/>
    </row>
    <row r="4" spans="1:17" ht="20.25" x14ac:dyDescent="0.35">
      <c r="A4" s="1"/>
      <c r="B4" s="1"/>
      <c r="C4" s="142" t="s">
        <v>760</v>
      </c>
      <c r="D4" s="144"/>
      <c r="E4" s="144"/>
      <c r="F4" s="144"/>
      <c r="G4" s="144"/>
      <c r="H4" s="144"/>
      <c r="I4" s="144"/>
      <c r="J4" s="144"/>
      <c r="K4" s="144"/>
      <c r="L4" s="144"/>
      <c r="M4" s="146"/>
      <c r="N4" s="146"/>
      <c r="O4" s="146"/>
    </row>
    <row r="5" spans="1:17" ht="18.75" x14ac:dyDescent="0.35">
      <c r="A5" s="3"/>
      <c r="B5" s="3"/>
      <c r="C5" s="142" t="s">
        <v>0</v>
      </c>
      <c r="D5" s="143"/>
      <c r="E5" s="143"/>
      <c r="F5" s="143"/>
      <c r="G5" s="143"/>
      <c r="H5" s="143"/>
      <c r="I5" s="143"/>
      <c r="J5" s="143"/>
      <c r="K5" s="143"/>
      <c r="L5" s="143"/>
      <c r="M5" s="147"/>
      <c r="N5" s="147"/>
      <c r="O5" s="148"/>
    </row>
    <row r="6" spans="1:17" ht="18.75" x14ac:dyDescent="0.35">
      <c r="A6" s="3"/>
      <c r="B6" s="3"/>
      <c r="C6" s="142" t="s">
        <v>1</v>
      </c>
      <c r="D6" s="144"/>
      <c r="E6" s="144"/>
      <c r="F6" s="144"/>
      <c r="G6" s="144"/>
      <c r="H6" s="144"/>
      <c r="I6" s="144"/>
      <c r="J6" s="144"/>
      <c r="K6" s="144"/>
      <c r="L6" s="144"/>
      <c r="M6" s="148"/>
      <c r="N6" s="148"/>
      <c r="O6" s="148"/>
    </row>
    <row r="7" spans="1:17" s="3" customFormat="1" ht="18.75" x14ac:dyDescent="0.35">
      <c r="C7" s="142" t="s">
        <v>758</v>
      </c>
      <c r="D7" s="145"/>
      <c r="E7" s="145"/>
      <c r="F7" s="145"/>
      <c r="G7" s="145"/>
      <c r="H7" s="145"/>
      <c r="I7" s="145"/>
      <c r="J7" s="145"/>
      <c r="K7" s="145"/>
      <c r="L7" s="145"/>
      <c r="M7" s="147"/>
      <c r="N7" s="147"/>
      <c r="O7" s="148"/>
      <c r="Q7" s="4"/>
    </row>
    <row r="8" spans="1:17" ht="18.75" x14ac:dyDescent="0.35">
      <c r="A8" s="3"/>
      <c r="B8" s="3"/>
      <c r="C8" s="142" t="s">
        <v>759</v>
      </c>
      <c r="D8" s="144"/>
      <c r="E8" s="144"/>
      <c r="F8" s="144"/>
      <c r="G8" s="144"/>
      <c r="H8" s="144"/>
      <c r="I8" s="144"/>
      <c r="J8" s="144"/>
      <c r="K8" s="144"/>
      <c r="L8" s="144"/>
      <c r="M8" s="148"/>
      <c r="N8" s="148"/>
      <c r="O8" s="148"/>
      <c r="P8" s="5">
        <v>19.994199999999999</v>
      </c>
    </row>
    <row r="9" spans="1:17" ht="15" customHeight="1" x14ac:dyDescent="0.25">
      <c r="A9" s="1"/>
      <c r="B9" s="1"/>
      <c r="C9" s="439" t="s">
        <v>2</v>
      </c>
      <c r="D9" s="440" t="s">
        <v>3</v>
      </c>
      <c r="E9" s="441" t="s">
        <v>4</v>
      </c>
      <c r="F9" s="442" t="s">
        <v>761</v>
      </c>
      <c r="G9" s="442" t="s">
        <v>762</v>
      </c>
      <c r="H9" s="443" t="s">
        <v>5</v>
      </c>
      <c r="I9" s="443"/>
      <c r="J9" s="443"/>
      <c r="K9" s="443"/>
      <c r="L9" s="442" t="s">
        <v>6</v>
      </c>
      <c r="M9" s="444" t="s">
        <v>7</v>
      </c>
      <c r="N9" s="444"/>
      <c r="O9" s="444"/>
    </row>
    <row r="10" spans="1:17" x14ac:dyDescent="0.25">
      <c r="A10" s="6"/>
      <c r="B10" s="6"/>
      <c r="C10" s="439"/>
      <c r="D10" s="440"/>
      <c r="E10" s="441"/>
      <c r="F10" s="442"/>
      <c r="G10" s="442"/>
      <c r="H10" s="445">
        <v>2022</v>
      </c>
      <c r="I10" s="445"/>
      <c r="J10" s="445"/>
      <c r="K10" s="445"/>
      <c r="L10" s="442"/>
      <c r="M10" s="444">
        <v>2022</v>
      </c>
      <c r="N10" s="444"/>
      <c r="O10" s="444"/>
    </row>
    <row r="11" spans="1:17" ht="27" x14ac:dyDescent="0.25">
      <c r="A11" s="7"/>
      <c r="B11" s="7"/>
      <c r="C11" s="439"/>
      <c r="D11" s="440"/>
      <c r="E11" s="441"/>
      <c r="F11" s="442"/>
      <c r="G11" s="442"/>
      <c r="H11" s="149" t="s">
        <v>763</v>
      </c>
      <c r="I11" s="150" t="s">
        <v>764</v>
      </c>
      <c r="J11" s="149" t="s">
        <v>8</v>
      </c>
      <c r="K11" s="149" t="s">
        <v>9</v>
      </c>
      <c r="L11" s="442"/>
      <c r="M11" s="151" t="s">
        <v>10</v>
      </c>
      <c r="N11" s="149" t="s">
        <v>11</v>
      </c>
      <c r="O11" s="149" t="s">
        <v>8</v>
      </c>
    </row>
    <row r="12" spans="1:17" ht="15.75" thickBot="1" x14ac:dyDescent="0.3">
      <c r="A12" s="6"/>
      <c r="B12" s="6"/>
      <c r="C12" s="152"/>
      <c r="D12" s="153"/>
      <c r="E12" s="154" t="s">
        <v>12</v>
      </c>
      <c r="F12" s="153" t="s">
        <v>13</v>
      </c>
      <c r="G12" s="153" t="s">
        <v>14</v>
      </c>
      <c r="H12" s="153" t="s">
        <v>15</v>
      </c>
      <c r="I12" s="155" t="s">
        <v>16</v>
      </c>
      <c r="J12" s="153" t="s">
        <v>17</v>
      </c>
      <c r="K12" s="156" t="s">
        <v>18</v>
      </c>
      <c r="L12" s="153" t="s">
        <v>19</v>
      </c>
      <c r="M12" s="153" t="s">
        <v>20</v>
      </c>
      <c r="N12" s="153" t="s">
        <v>21</v>
      </c>
      <c r="O12" s="153" t="s">
        <v>22</v>
      </c>
    </row>
    <row r="13" spans="1:17" s="6" customFormat="1" ht="6" customHeight="1" thickBot="1" x14ac:dyDescent="0.35">
      <c r="C13" s="138"/>
      <c r="D13" s="139"/>
      <c r="E13" s="138"/>
      <c r="F13" s="139"/>
      <c r="G13" s="139"/>
      <c r="H13" s="139"/>
      <c r="I13" s="138"/>
      <c r="J13" s="139"/>
      <c r="K13" s="140"/>
      <c r="L13" s="139"/>
      <c r="M13" s="139"/>
      <c r="N13" s="139"/>
      <c r="O13" s="139"/>
      <c r="P13" s="141"/>
    </row>
    <row r="14" spans="1:17" x14ac:dyDescent="0.25">
      <c r="A14" s="1"/>
      <c r="B14" s="9"/>
      <c r="C14" s="167"/>
      <c r="D14" s="168" t="s">
        <v>23</v>
      </c>
      <c r="E14" s="168"/>
      <c r="F14" s="169">
        <f>+F16+F79</f>
        <v>343225.21233968582</v>
      </c>
      <c r="G14" s="169">
        <f>+G16+G79</f>
        <v>100513.30560463204</v>
      </c>
      <c r="H14" s="169">
        <f>+H16+H79</f>
        <v>32477.798206345</v>
      </c>
      <c r="I14" s="169">
        <f>+I16+I79</f>
        <v>602.33500971599972</v>
      </c>
      <c r="J14" s="169">
        <f>+J16+J79</f>
        <v>101115.64061434803</v>
      </c>
      <c r="K14" s="169">
        <f t="shared" ref="K14:K16" si="0">ROUND((J14/F14)*100,1)</f>
        <v>29.5</v>
      </c>
      <c r="L14" s="169"/>
      <c r="M14" s="169"/>
      <c r="N14" s="169"/>
      <c r="O14" s="187"/>
    </row>
    <row r="15" spans="1:17" x14ac:dyDescent="0.25">
      <c r="A15" s="1"/>
      <c r="B15" s="9"/>
      <c r="C15" s="167"/>
      <c r="D15" s="171" t="s">
        <v>24</v>
      </c>
      <c r="E15" s="168"/>
      <c r="F15" s="169">
        <f>+F17+F20+F23+F25+F29+F34+F42+F49+F52+F61+F67+F69+F81+F83</f>
        <v>317697.83892496314</v>
      </c>
      <c r="G15" s="169">
        <f>+G17+G20+G23+G25+G29+G34+G42+G49+G52+G61+G67+G69+G81+G83</f>
        <v>100513.30560463203</v>
      </c>
      <c r="H15" s="169">
        <f>+H17+H20+H23+H25+H29+H34+H42+H49+H52+H61+H67+H69+H81+H83</f>
        <v>27095.5231988778</v>
      </c>
      <c r="I15" s="169">
        <f>+I17+I20+I23+I25+I29+I34+I42+I49+I52+I61+I67+I69+I81+I83</f>
        <v>602.33500971599972</v>
      </c>
      <c r="J15" s="169">
        <f>+J17+J20+J23+J25+J29+J34+J42+J49+J52+J61+J67+J69+J81+J83</f>
        <v>101115.64061434803</v>
      </c>
      <c r="K15" s="169">
        <f t="shared" si="0"/>
        <v>31.8</v>
      </c>
      <c r="L15" s="169"/>
      <c r="M15" s="169"/>
      <c r="N15" s="169"/>
      <c r="O15" s="187"/>
    </row>
    <row r="16" spans="1:17" x14ac:dyDescent="0.25">
      <c r="A16" s="1"/>
      <c r="B16" s="9"/>
      <c r="C16" s="167"/>
      <c r="D16" s="172" t="s">
        <v>25</v>
      </c>
      <c r="E16" s="171"/>
      <c r="F16" s="169">
        <f>+F17+F20+F23+F25+F29+F34+F42+F49+F52+F61+F67+F69+F74</f>
        <v>286760.05592465558</v>
      </c>
      <c r="G16" s="169">
        <f t="shared" ref="G16:J16" si="1">+G17+G20+G23+G25+G29+G34+G42+G49+G52+G61+G67+G69+G74</f>
        <v>89886.847651382835</v>
      </c>
      <c r="H16" s="169">
        <f t="shared" si="1"/>
        <v>17462.154006345001</v>
      </c>
      <c r="I16" s="169">
        <f t="shared" si="1"/>
        <v>602.33500971599972</v>
      </c>
      <c r="J16" s="169">
        <f t="shared" si="1"/>
        <v>90489.182661098836</v>
      </c>
      <c r="K16" s="169">
        <f t="shared" si="0"/>
        <v>31.6</v>
      </c>
      <c r="L16" s="169"/>
      <c r="M16" s="169"/>
      <c r="N16" s="169"/>
      <c r="O16" s="187"/>
    </row>
    <row r="17" spans="1:19" s="11" customFormat="1" ht="12.75" customHeight="1" x14ac:dyDescent="0.25">
      <c r="A17" s="10">
        <v>1</v>
      </c>
      <c r="B17"/>
      <c r="C17" s="173"/>
      <c r="D17" s="172" t="s">
        <v>26</v>
      </c>
      <c r="E17" s="192"/>
      <c r="F17" s="169">
        <f>SUBTOTAL(9,F18:F19)</f>
        <v>16302.055752431201</v>
      </c>
      <c r="G17" s="169">
        <f>SUBTOTAL(9,G18:G19)</f>
        <v>13524.741998587577</v>
      </c>
      <c r="H17" s="169">
        <f>SUBTOTAL(9,H18:H19)</f>
        <v>95.972159999999988</v>
      </c>
      <c r="I17" s="169">
        <f>SUBTOTAL(9,I18:I19)</f>
        <v>0</v>
      </c>
      <c r="J17" s="169">
        <f>SUBTOTAL(9,J18:J19)</f>
        <v>13524.741998587577</v>
      </c>
      <c r="K17" s="169">
        <f t="shared" ref="K17:K74" si="2">ROUND((J17/F17)*100,1)</f>
        <v>83</v>
      </c>
      <c r="L17" s="170"/>
      <c r="M17" s="174"/>
      <c r="N17" s="170"/>
      <c r="O17" s="187"/>
      <c r="Q17" s="12"/>
    </row>
    <row r="18" spans="1:19" x14ac:dyDescent="0.25">
      <c r="A18" s="10">
        <v>2</v>
      </c>
      <c r="B18" s="9">
        <v>2006</v>
      </c>
      <c r="C18" s="173">
        <v>171</v>
      </c>
      <c r="D18" s="175" t="s">
        <v>765</v>
      </c>
      <c r="E18" s="192" t="s">
        <v>27</v>
      </c>
      <c r="F18" s="170">
        <v>11416.710353573601</v>
      </c>
      <c r="G18" s="170">
        <v>9390.8445012685897</v>
      </c>
      <c r="H18" s="170">
        <v>0</v>
      </c>
      <c r="I18" s="170">
        <v>0</v>
      </c>
      <c r="J18" s="170">
        <v>9390.8445012685897</v>
      </c>
      <c r="K18" s="170">
        <v>82.3</v>
      </c>
      <c r="L18" s="170">
        <v>99.87299999999999</v>
      </c>
      <c r="M18" s="174">
        <v>0</v>
      </c>
      <c r="N18" s="170">
        <v>0</v>
      </c>
      <c r="O18" s="188">
        <v>99.87299999999999</v>
      </c>
      <c r="Q18" s="13"/>
      <c r="R18" s="14"/>
      <c r="S18" s="15"/>
    </row>
    <row r="19" spans="1:19" ht="12.75" customHeight="1" x14ac:dyDescent="0.25">
      <c r="A19" s="10">
        <v>3</v>
      </c>
      <c r="B19" s="9">
        <v>2006</v>
      </c>
      <c r="C19" s="173">
        <v>188</v>
      </c>
      <c r="D19" s="175" t="s">
        <v>28</v>
      </c>
      <c r="E19" s="192" t="s">
        <v>27</v>
      </c>
      <c r="F19" s="170">
        <v>4885.3453988576002</v>
      </c>
      <c r="G19" s="170">
        <v>4133.897497318987</v>
      </c>
      <c r="H19" s="170">
        <v>95.972159999999988</v>
      </c>
      <c r="I19" s="170">
        <v>0</v>
      </c>
      <c r="J19" s="170">
        <v>4133.897497318987</v>
      </c>
      <c r="K19" s="170">
        <v>84.6</v>
      </c>
      <c r="L19" s="170">
        <v>99.899999999999991</v>
      </c>
      <c r="M19" s="174">
        <v>1</v>
      </c>
      <c r="N19" s="170">
        <v>0</v>
      </c>
      <c r="O19" s="188">
        <v>99.899999999999991</v>
      </c>
      <c r="Q19" s="13"/>
      <c r="R19" s="14"/>
      <c r="S19" s="15"/>
    </row>
    <row r="20" spans="1:19" ht="12.75" customHeight="1" x14ac:dyDescent="0.25">
      <c r="A20" s="10">
        <v>4</v>
      </c>
      <c r="C20" s="173"/>
      <c r="D20" s="176" t="s">
        <v>29</v>
      </c>
      <c r="E20" s="192"/>
      <c r="F20" s="169">
        <f>SUBTOTAL(9,F21:F22)</f>
        <v>7479.0704403999998</v>
      </c>
      <c r="G20" s="169">
        <f>SUBTOTAL(9,G21:G22)</f>
        <v>5394.6151077999994</v>
      </c>
      <c r="H20" s="169">
        <f>SUBTOTAL(9,H21:H22)</f>
        <v>561.8245036308</v>
      </c>
      <c r="I20" s="169">
        <f>SUBTOTAL(9,I21:I22)</f>
        <v>0</v>
      </c>
      <c r="J20" s="169">
        <f>SUBTOTAL(9,J21:J22)</f>
        <v>5394.6151077999994</v>
      </c>
      <c r="K20" s="169">
        <f t="shared" si="2"/>
        <v>72.099999999999994</v>
      </c>
      <c r="L20" s="170"/>
      <c r="M20" s="174"/>
      <c r="N20" s="170"/>
      <c r="O20" s="188"/>
      <c r="R20" s="11"/>
    </row>
    <row r="21" spans="1:19" ht="12.75" customHeight="1" x14ac:dyDescent="0.25">
      <c r="A21" s="10">
        <v>5</v>
      </c>
      <c r="B21" s="9">
        <v>2007</v>
      </c>
      <c r="C21" s="173">
        <v>209</v>
      </c>
      <c r="D21" s="175" t="s">
        <v>30</v>
      </c>
      <c r="E21" s="192" t="s">
        <v>27</v>
      </c>
      <c r="F21" s="170">
        <v>2659.0486522000001</v>
      </c>
      <c r="G21" s="170">
        <v>1249.6375</v>
      </c>
      <c r="H21" s="170">
        <v>163.33971774099999</v>
      </c>
      <c r="I21" s="170">
        <v>0</v>
      </c>
      <c r="J21" s="170">
        <v>1249.6375</v>
      </c>
      <c r="K21" s="170">
        <v>47</v>
      </c>
      <c r="L21" s="170">
        <v>67.8</v>
      </c>
      <c r="M21" s="174">
        <v>6.14</v>
      </c>
      <c r="N21" s="170">
        <v>0</v>
      </c>
      <c r="O21" s="188">
        <v>67.8</v>
      </c>
      <c r="Q21" s="13"/>
      <c r="R21" s="14"/>
      <c r="S21" s="15"/>
    </row>
    <row r="22" spans="1:19" ht="12.75" customHeight="1" x14ac:dyDescent="0.25">
      <c r="A22" s="10">
        <v>6</v>
      </c>
      <c r="B22" s="9">
        <v>2007</v>
      </c>
      <c r="C22" s="173">
        <v>214</v>
      </c>
      <c r="D22" s="175" t="s">
        <v>31</v>
      </c>
      <c r="E22" s="192" t="s">
        <v>27</v>
      </c>
      <c r="F22" s="170">
        <v>4820.0217881999997</v>
      </c>
      <c r="G22" s="170">
        <v>4144.9776077999995</v>
      </c>
      <c r="H22" s="170">
        <v>398.48478588980004</v>
      </c>
      <c r="I22" s="170">
        <v>0</v>
      </c>
      <c r="J22" s="170">
        <v>4144.9776077999995</v>
      </c>
      <c r="K22" s="170">
        <v>86</v>
      </c>
      <c r="L22" s="170">
        <v>99.93</v>
      </c>
      <c r="M22" s="174">
        <v>8.27</v>
      </c>
      <c r="N22" s="170">
        <v>0</v>
      </c>
      <c r="O22" s="188">
        <v>99.93</v>
      </c>
      <c r="Q22" s="13"/>
      <c r="R22" s="14"/>
      <c r="S22" s="15"/>
    </row>
    <row r="23" spans="1:19" ht="12.75" customHeight="1" x14ac:dyDescent="0.25">
      <c r="A23" s="10">
        <v>7</v>
      </c>
      <c r="C23" s="173"/>
      <c r="D23" s="176" t="s">
        <v>32</v>
      </c>
      <c r="E23" s="192"/>
      <c r="F23" s="169">
        <f>SUBTOTAL(9,F24:F24)</f>
        <v>1867.0654739467998</v>
      </c>
      <c r="G23" s="169">
        <f>SUBTOTAL(9,G24:G24)</f>
        <v>858.82586824999998</v>
      </c>
      <c r="H23" s="177">
        <f>SUBTOTAL(9,H24:H24)</f>
        <v>0</v>
      </c>
      <c r="I23" s="169">
        <f>SUBTOTAL(9,I24:I24)</f>
        <v>0</v>
      </c>
      <c r="J23" s="169">
        <f>SUBTOTAL(9,J24:J24)</f>
        <v>858.82586824999998</v>
      </c>
      <c r="K23" s="169">
        <f t="shared" si="2"/>
        <v>46</v>
      </c>
      <c r="L23" s="170"/>
      <c r="M23" s="174"/>
      <c r="N23" s="170"/>
      <c r="O23" s="188"/>
      <c r="R23" s="11"/>
    </row>
    <row r="24" spans="1:19" ht="12.75" customHeight="1" x14ac:dyDescent="0.25">
      <c r="A24" s="10">
        <v>8</v>
      </c>
      <c r="B24" s="9">
        <v>2008</v>
      </c>
      <c r="C24" s="173">
        <v>245</v>
      </c>
      <c r="D24" s="175" t="s">
        <v>766</v>
      </c>
      <c r="E24" s="192" t="s">
        <v>27</v>
      </c>
      <c r="F24" s="170">
        <v>1867.0654739467998</v>
      </c>
      <c r="G24" s="170">
        <v>858.82586824999998</v>
      </c>
      <c r="H24" s="170">
        <v>0</v>
      </c>
      <c r="I24" s="170">
        <v>0</v>
      </c>
      <c r="J24" s="170">
        <v>858.82586824999998</v>
      </c>
      <c r="K24" s="170">
        <v>46</v>
      </c>
      <c r="L24" s="170">
        <v>96.5</v>
      </c>
      <c r="M24" s="174">
        <v>0</v>
      </c>
      <c r="N24" s="170">
        <v>0</v>
      </c>
      <c r="O24" s="188">
        <v>96.5</v>
      </c>
      <c r="Q24" s="13"/>
      <c r="R24" s="14"/>
      <c r="S24" s="15"/>
    </row>
    <row r="25" spans="1:19" s="11" customFormat="1" ht="12.75" customHeight="1" x14ac:dyDescent="0.25">
      <c r="A25" s="10">
        <v>9</v>
      </c>
      <c r="B25"/>
      <c r="C25" s="173"/>
      <c r="D25" s="176" t="s">
        <v>33</v>
      </c>
      <c r="E25" s="192"/>
      <c r="F25" s="169">
        <f>SUBTOTAL(9,F26:F28)</f>
        <v>10657.211692565463</v>
      </c>
      <c r="G25" s="169">
        <f>SUBTOTAL(9,G26:G28)</f>
        <v>4026.8318799999997</v>
      </c>
      <c r="H25" s="169">
        <f>SUBTOTAL(9,H26:H28)</f>
        <v>100.6451844298</v>
      </c>
      <c r="I25" s="169">
        <f>SUBTOTAL(9,I26:I28)</f>
        <v>0</v>
      </c>
      <c r="J25" s="169">
        <f>SUBTOTAL(9,J26:J28)</f>
        <v>4026.8318799999997</v>
      </c>
      <c r="K25" s="169">
        <f t="shared" si="2"/>
        <v>37.799999999999997</v>
      </c>
      <c r="L25" s="170"/>
      <c r="M25" s="174"/>
      <c r="N25" s="170"/>
      <c r="O25" s="188"/>
      <c r="Q25" s="12"/>
    </row>
    <row r="26" spans="1:19" s="11" customFormat="1" ht="12.75" customHeight="1" x14ac:dyDescent="0.25">
      <c r="A26" s="10">
        <v>10</v>
      </c>
      <c r="B26" s="9">
        <v>2009</v>
      </c>
      <c r="C26" s="173">
        <v>249</v>
      </c>
      <c r="D26" s="175" t="s">
        <v>34</v>
      </c>
      <c r="E26" s="192" t="s">
        <v>27</v>
      </c>
      <c r="F26" s="170">
        <v>1147.4503233654625</v>
      </c>
      <c r="G26" s="170">
        <v>895.74015999999995</v>
      </c>
      <c r="H26" s="170">
        <v>38.8733634544</v>
      </c>
      <c r="I26" s="170">
        <v>0</v>
      </c>
      <c r="J26" s="170">
        <v>895.74015999999995</v>
      </c>
      <c r="K26" s="170">
        <v>78.099999999999994</v>
      </c>
      <c r="L26" s="170">
        <v>100</v>
      </c>
      <c r="M26" s="174">
        <v>1</v>
      </c>
      <c r="N26" s="170">
        <v>0</v>
      </c>
      <c r="O26" s="188">
        <v>100</v>
      </c>
      <c r="Q26" s="16"/>
      <c r="R26" s="14"/>
      <c r="S26" s="14"/>
    </row>
    <row r="27" spans="1:19" ht="12.75" customHeight="1" x14ac:dyDescent="0.25">
      <c r="A27" s="17">
        <v>11</v>
      </c>
      <c r="B27" s="18">
        <v>2009</v>
      </c>
      <c r="C27" s="173">
        <v>257</v>
      </c>
      <c r="D27" s="175" t="s">
        <v>35</v>
      </c>
      <c r="E27" s="192" t="s">
        <v>36</v>
      </c>
      <c r="F27" s="170">
        <v>899.13917399999991</v>
      </c>
      <c r="G27" s="170">
        <v>0</v>
      </c>
      <c r="H27" s="170">
        <v>61.771800981199995</v>
      </c>
      <c r="I27" s="170">
        <v>0</v>
      </c>
      <c r="J27" s="170">
        <v>0</v>
      </c>
      <c r="K27" s="170">
        <v>0</v>
      </c>
      <c r="L27" s="170">
        <v>0</v>
      </c>
      <c r="M27" s="174">
        <v>70.03</v>
      </c>
      <c r="N27" s="170">
        <v>0</v>
      </c>
      <c r="O27" s="188">
        <v>0</v>
      </c>
      <c r="Q27" s="13"/>
      <c r="R27" s="14"/>
      <c r="S27" s="15"/>
    </row>
    <row r="28" spans="1:19" ht="12.75" customHeight="1" x14ac:dyDescent="0.25">
      <c r="A28" s="17">
        <v>12</v>
      </c>
      <c r="B28" s="18">
        <v>2009</v>
      </c>
      <c r="C28" s="173">
        <v>258</v>
      </c>
      <c r="D28" s="175" t="s">
        <v>37</v>
      </c>
      <c r="E28" s="192" t="s">
        <v>38</v>
      </c>
      <c r="F28" s="170">
        <v>8610.6221951999996</v>
      </c>
      <c r="G28" s="170">
        <v>3131.0917199999999</v>
      </c>
      <c r="H28" s="170">
        <v>1.9994199999999999E-5</v>
      </c>
      <c r="I28" s="170">
        <v>0</v>
      </c>
      <c r="J28" s="170">
        <v>3131.0917199999999</v>
      </c>
      <c r="K28" s="170">
        <v>36.4</v>
      </c>
      <c r="L28" s="170">
        <v>41.209600000000002</v>
      </c>
      <c r="M28" s="174">
        <v>1</v>
      </c>
      <c r="N28" s="170">
        <v>0</v>
      </c>
      <c r="O28" s="188">
        <v>41.209600000000002</v>
      </c>
      <c r="Q28" s="13"/>
      <c r="R28" s="14"/>
      <c r="S28" s="15"/>
    </row>
    <row r="29" spans="1:19" s="11" customFormat="1" ht="12.75" customHeight="1" x14ac:dyDescent="0.25">
      <c r="A29" s="10">
        <v>15</v>
      </c>
      <c r="B29"/>
      <c r="C29" s="173"/>
      <c r="D29" s="176" t="s">
        <v>39</v>
      </c>
      <c r="E29" s="192"/>
      <c r="F29" s="169">
        <f>SUBTOTAL(9,F30:F33)</f>
        <v>22868.3401375748</v>
      </c>
      <c r="G29" s="169">
        <f>SUBTOTAL(9,G30:G33)</f>
        <v>16834.791411258833</v>
      </c>
      <c r="H29" s="177">
        <f>SUBTOTAL(9,H30:H33)</f>
        <v>83.7507452384</v>
      </c>
      <c r="I29" s="169">
        <f>SUBTOTAL(9,I30:I33)</f>
        <v>0.72682149827937093</v>
      </c>
      <c r="J29" s="169">
        <f>SUBTOTAL(9,J30:J33)</f>
        <v>16835.518232757113</v>
      </c>
      <c r="K29" s="169">
        <f t="shared" si="2"/>
        <v>73.599999999999994</v>
      </c>
      <c r="L29" s="170"/>
      <c r="M29" s="174"/>
      <c r="N29" s="170"/>
      <c r="O29" s="188"/>
      <c r="Q29" s="12"/>
      <c r="R29" s="19"/>
    </row>
    <row r="30" spans="1:19" s="11" customFormat="1" ht="12.75" customHeight="1" x14ac:dyDescent="0.25">
      <c r="A30" s="10">
        <v>16</v>
      </c>
      <c r="B30" s="9">
        <v>2011</v>
      </c>
      <c r="C30" s="173">
        <v>264</v>
      </c>
      <c r="D30" s="175" t="s">
        <v>40</v>
      </c>
      <c r="E30" s="192" t="s">
        <v>27</v>
      </c>
      <c r="F30" s="170">
        <v>14591.868810512799</v>
      </c>
      <c r="G30" s="170">
        <v>12088.635315334748</v>
      </c>
      <c r="H30" s="170">
        <v>19.994199999999999</v>
      </c>
      <c r="I30" s="170">
        <v>0</v>
      </c>
      <c r="J30" s="170">
        <v>12088.635315334748</v>
      </c>
      <c r="K30" s="170">
        <v>82.8</v>
      </c>
      <c r="L30" s="170">
        <v>99.88</v>
      </c>
      <c r="M30" s="174">
        <v>0.1</v>
      </c>
      <c r="N30" s="170">
        <v>0</v>
      </c>
      <c r="O30" s="188">
        <v>99.88</v>
      </c>
      <c r="Q30" s="16"/>
      <c r="R30" s="14"/>
      <c r="S30" s="14"/>
    </row>
    <row r="31" spans="1:19" s="11" customFormat="1" ht="12.75" customHeight="1" x14ac:dyDescent="0.25">
      <c r="A31" s="10">
        <v>17</v>
      </c>
      <c r="B31" s="9">
        <v>2011</v>
      </c>
      <c r="C31" s="173">
        <v>266</v>
      </c>
      <c r="D31" s="175" t="s">
        <v>41</v>
      </c>
      <c r="E31" s="192" t="s">
        <v>27</v>
      </c>
      <c r="F31" s="170">
        <v>3554.4888992000001</v>
      </c>
      <c r="G31" s="170">
        <v>1688.4972614695814</v>
      </c>
      <c r="H31" s="170">
        <v>43.762345238400002</v>
      </c>
      <c r="I31" s="170">
        <v>0</v>
      </c>
      <c r="J31" s="170">
        <v>1688.4972614695814</v>
      </c>
      <c r="K31" s="170">
        <v>47.5</v>
      </c>
      <c r="L31" s="170">
        <v>92.59</v>
      </c>
      <c r="M31" s="174">
        <v>2.4</v>
      </c>
      <c r="N31" s="170">
        <v>0</v>
      </c>
      <c r="O31" s="188">
        <v>92.59</v>
      </c>
      <c r="Q31" s="16"/>
      <c r="R31" s="14"/>
      <c r="S31" s="14"/>
    </row>
    <row r="32" spans="1:19" ht="12.75" customHeight="1" x14ac:dyDescent="0.25">
      <c r="A32" s="17">
        <v>18</v>
      </c>
      <c r="B32" s="18">
        <v>2011</v>
      </c>
      <c r="C32" s="173">
        <v>274</v>
      </c>
      <c r="D32" s="175" t="s">
        <v>767</v>
      </c>
      <c r="E32" s="192" t="s">
        <v>42</v>
      </c>
      <c r="F32" s="170">
        <v>4309.417306454</v>
      </c>
      <c r="G32" s="170">
        <v>2672.2515625675064</v>
      </c>
      <c r="H32" s="170">
        <v>0</v>
      </c>
      <c r="I32" s="170">
        <v>0</v>
      </c>
      <c r="J32" s="170">
        <v>2672.2515625675064</v>
      </c>
      <c r="K32" s="170">
        <v>62</v>
      </c>
      <c r="L32" s="170">
        <v>62.3</v>
      </c>
      <c r="M32" s="174">
        <v>0</v>
      </c>
      <c r="N32" s="170">
        <v>0</v>
      </c>
      <c r="O32" s="188">
        <v>62.3</v>
      </c>
      <c r="Q32" s="13"/>
      <c r="R32" s="14"/>
      <c r="S32" s="15"/>
    </row>
    <row r="33" spans="1:19" s="11" customFormat="1" ht="12.75" customHeight="1" x14ac:dyDescent="0.25">
      <c r="A33" s="10">
        <v>19</v>
      </c>
      <c r="B33" s="9">
        <v>2011</v>
      </c>
      <c r="C33" s="173">
        <v>268</v>
      </c>
      <c r="D33" s="175" t="s">
        <v>43</v>
      </c>
      <c r="E33" s="192" t="s">
        <v>38</v>
      </c>
      <c r="F33" s="170">
        <v>412.56512140799992</v>
      </c>
      <c r="G33" s="170">
        <v>385.40727188699873</v>
      </c>
      <c r="H33" s="170">
        <v>19.994199999999999</v>
      </c>
      <c r="I33" s="170">
        <v>0.72682149827937093</v>
      </c>
      <c r="J33" s="170">
        <v>386.13409338527811</v>
      </c>
      <c r="K33" s="170">
        <v>93.6</v>
      </c>
      <c r="L33" s="170">
        <v>93.599000000000004</v>
      </c>
      <c r="M33" s="174">
        <v>5</v>
      </c>
      <c r="N33" s="170">
        <v>0.17199999999999704</v>
      </c>
      <c r="O33" s="188">
        <v>93.771000000000001</v>
      </c>
      <c r="Q33" s="16"/>
      <c r="R33" s="14"/>
      <c r="S33" s="14"/>
    </row>
    <row r="34" spans="1:19" ht="12.75" customHeight="1" x14ac:dyDescent="0.25">
      <c r="A34" s="10">
        <v>20</v>
      </c>
      <c r="C34" s="178"/>
      <c r="D34" s="176" t="s">
        <v>44</v>
      </c>
      <c r="E34" s="193"/>
      <c r="F34" s="169">
        <f>SUBTOTAL(9,F35:F41)</f>
        <v>20884.061205879061</v>
      </c>
      <c r="G34" s="169">
        <f>SUBTOTAL(9,G35:G41)</f>
        <v>9790.3900312304359</v>
      </c>
      <c r="H34" s="177">
        <f>SUBTOTAL(9,H35:H41)</f>
        <v>1657.6388052985999</v>
      </c>
      <c r="I34" s="169">
        <f>SUBTOTAL(9,I35:I41)</f>
        <v>0</v>
      </c>
      <c r="J34" s="169">
        <f>SUBTOTAL(9,J35:J41)</f>
        <v>9790.3900312304359</v>
      </c>
      <c r="K34" s="169">
        <f t="shared" si="2"/>
        <v>46.9</v>
      </c>
      <c r="L34" s="170"/>
      <c r="M34" s="174"/>
      <c r="N34" s="169"/>
      <c r="O34" s="188"/>
      <c r="R34" s="19"/>
    </row>
    <row r="35" spans="1:19" ht="12.75" customHeight="1" x14ac:dyDescent="0.25">
      <c r="A35" s="17">
        <v>21</v>
      </c>
      <c r="B35" s="18">
        <v>2012</v>
      </c>
      <c r="C35" s="178">
        <v>278</v>
      </c>
      <c r="D35" s="175" t="s">
        <v>45</v>
      </c>
      <c r="E35" s="193" t="s">
        <v>27</v>
      </c>
      <c r="F35" s="170">
        <v>4848.3535695999999</v>
      </c>
      <c r="G35" s="170">
        <v>4278.4588869999998</v>
      </c>
      <c r="H35" s="170">
        <v>39.988399999999999</v>
      </c>
      <c r="I35" s="170">
        <v>0</v>
      </c>
      <c r="J35" s="170">
        <v>4278.4588869999998</v>
      </c>
      <c r="K35" s="170">
        <v>88.2</v>
      </c>
      <c r="L35" s="170">
        <v>99.96</v>
      </c>
      <c r="M35" s="174">
        <v>0.1</v>
      </c>
      <c r="N35" s="170">
        <v>0</v>
      </c>
      <c r="O35" s="188">
        <v>99.96</v>
      </c>
      <c r="Q35" s="13"/>
      <c r="R35" s="14"/>
      <c r="S35" s="15"/>
    </row>
    <row r="36" spans="1:19" ht="12.75" customHeight="1" x14ac:dyDescent="0.25">
      <c r="A36" s="17">
        <v>22</v>
      </c>
      <c r="B36" s="18">
        <v>2012</v>
      </c>
      <c r="C36" s="173">
        <v>280</v>
      </c>
      <c r="D36" s="175" t="s">
        <v>768</v>
      </c>
      <c r="E36" s="193" t="s">
        <v>27</v>
      </c>
      <c r="F36" s="170">
        <v>2031.9305692</v>
      </c>
      <c r="G36" s="170">
        <v>469.88388494466795</v>
      </c>
      <c r="H36" s="170">
        <v>0</v>
      </c>
      <c r="I36" s="170">
        <v>0</v>
      </c>
      <c r="J36" s="170">
        <v>469.88388494466795</v>
      </c>
      <c r="K36" s="170">
        <v>23.1</v>
      </c>
      <c r="L36" s="170">
        <v>23.09469129787071</v>
      </c>
      <c r="M36" s="174">
        <v>0</v>
      </c>
      <c r="N36" s="170">
        <v>0</v>
      </c>
      <c r="O36" s="188">
        <v>23.09469129787071</v>
      </c>
      <c r="Q36" s="13"/>
      <c r="R36" s="14"/>
      <c r="S36" s="15"/>
    </row>
    <row r="37" spans="1:19" ht="12.75" customHeight="1" x14ac:dyDescent="0.25">
      <c r="A37" s="10">
        <v>23</v>
      </c>
      <c r="B37" s="9">
        <v>2012</v>
      </c>
      <c r="C37" s="173">
        <v>281</v>
      </c>
      <c r="D37" s="175" t="s">
        <v>46</v>
      </c>
      <c r="E37" s="192" t="s">
        <v>27</v>
      </c>
      <c r="F37" s="170">
        <v>1880.4253789382624</v>
      </c>
      <c r="G37" s="170">
        <v>1725.0398387443695</v>
      </c>
      <c r="H37" s="170">
        <v>19.994199999999999</v>
      </c>
      <c r="I37" s="170">
        <v>0</v>
      </c>
      <c r="J37" s="170">
        <v>1725.0398387443695</v>
      </c>
      <c r="K37" s="170">
        <v>91.7</v>
      </c>
      <c r="L37" s="170">
        <v>99.899999999999991</v>
      </c>
      <c r="M37" s="174">
        <v>1</v>
      </c>
      <c r="N37" s="170">
        <v>0</v>
      </c>
      <c r="O37" s="188">
        <v>99.899999999999991</v>
      </c>
      <c r="Q37" s="13"/>
      <c r="R37" s="14"/>
      <c r="S37" s="15"/>
    </row>
    <row r="38" spans="1:19" ht="12.75" customHeight="1" x14ac:dyDescent="0.25">
      <c r="A38" s="17">
        <v>24</v>
      </c>
      <c r="B38" s="18">
        <v>2012</v>
      </c>
      <c r="C38" s="173">
        <v>282</v>
      </c>
      <c r="D38" s="175" t="s">
        <v>769</v>
      </c>
      <c r="E38" s="192" t="s">
        <v>27</v>
      </c>
      <c r="F38" s="170">
        <v>1199.652</v>
      </c>
      <c r="G38" s="170">
        <v>236.19394788544</v>
      </c>
      <c r="H38" s="170">
        <v>0</v>
      </c>
      <c r="I38" s="170">
        <v>0</v>
      </c>
      <c r="J38" s="170">
        <v>236.19394788544</v>
      </c>
      <c r="K38" s="170">
        <v>19.7</v>
      </c>
      <c r="L38" s="170">
        <v>24.711446129394801</v>
      </c>
      <c r="M38" s="174">
        <v>0</v>
      </c>
      <c r="N38" s="170">
        <v>0</v>
      </c>
      <c r="O38" s="188">
        <v>24.711446129394801</v>
      </c>
      <c r="Q38" s="13"/>
      <c r="R38" s="14"/>
      <c r="S38" s="15"/>
    </row>
    <row r="39" spans="1:19" ht="12.75" customHeight="1" x14ac:dyDescent="0.25">
      <c r="A39" s="10">
        <v>25</v>
      </c>
      <c r="B39" s="9">
        <v>2012</v>
      </c>
      <c r="C39" s="173">
        <v>284</v>
      </c>
      <c r="D39" s="175" t="s">
        <v>770</v>
      </c>
      <c r="E39" s="192" t="s">
        <v>27</v>
      </c>
      <c r="F39" s="170">
        <v>2597.5446935219998</v>
      </c>
      <c r="G39" s="170">
        <v>859.75059999999996</v>
      </c>
      <c r="H39" s="170">
        <v>0</v>
      </c>
      <c r="I39" s="170">
        <v>0</v>
      </c>
      <c r="J39" s="170">
        <v>859.75059999999996</v>
      </c>
      <c r="K39" s="170">
        <v>33.1</v>
      </c>
      <c r="L39" s="170">
        <v>36.299999999999997</v>
      </c>
      <c r="M39" s="174">
        <v>5</v>
      </c>
      <c r="N39" s="170">
        <v>0</v>
      </c>
      <c r="O39" s="188">
        <v>36.299999999999997</v>
      </c>
      <c r="Q39" s="13"/>
      <c r="R39" s="14"/>
      <c r="S39" s="15"/>
    </row>
    <row r="40" spans="1:19" ht="12.75" customHeight="1" x14ac:dyDescent="0.25">
      <c r="A40" s="10">
        <v>26</v>
      </c>
      <c r="B40" s="9">
        <v>2012</v>
      </c>
      <c r="C40" s="173">
        <v>289</v>
      </c>
      <c r="D40" s="175" t="s">
        <v>47</v>
      </c>
      <c r="E40" s="192" t="s">
        <v>38</v>
      </c>
      <c r="F40" s="170">
        <v>8278.2888798187996</v>
      </c>
      <c r="G40" s="170">
        <v>2221.0628726559571</v>
      </c>
      <c r="H40" s="170">
        <v>1583.6366521483999</v>
      </c>
      <c r="I40" s="170">
        <v>0</v>
      </c>
      <c r="J40" s="170">
        <v>2221.0628726559571</v>
      </c>
      <c r="K40" s="170">
        <v>26.8</v>
      </c>
      <c r="L40" s="170">
        <v>25.63</v>
      </c>
      <c r="M40" s="174">
        <v>19.13</v>
      </c>
      <c r="N40" s="170">
        <v>0</v>
      </c>
      <c r="O40" s="188">
        <v>25.63</v>
      </c>
      <c r="Q40" s="13"/>
      <c r="R40" s="14"/>
      <c r="S40" s="15"/>
    </row>
    <row r="41" spans="1:19" ht="26.25" customHeight="1" x14ac:dyDescent="0.25">
      <c r="A41" s="10">
        <v>27</v>
      </c>
      <c r="B41" s="9">
        <v>2012</v>
      </c>
      <c r="C41" s="173">
        <v>290</v>
      </c>
      <c r="D41" s="175" t="s">
        <v>48</v>
      </c>
      <c r="E41" s="192" t="s">
        <v>36</v>
      </c>
      <c r="F41" s="170">
        <v>47.866114799999998</v>
      </c>
      <c r="G41" s="170">
        <v>0</v>
      </c>
      <c r="H41" s="170">
        <v>14.0195531502</v>
      </c>
      <c r="I41" s="170">
        <v>0</v>
      </c>
      <c r="J41" s="170">
        <v>0</v>
      </c>
      <c r="K41" s="170">
        <v>0</v>
      </c>
      <c r="L41" s="170">
        <v>0</v>
      </c>
      <c r="M41" s="174">
        <v>41.06</v>
      </c>
      <c r="N41" s="170">
        <v>0</v>
      </c>
      <c r="O41" s="188">
        <v>0</v>
      </c>
      <c r="Q41" s="13"/>
      <c r="R41" s="14"/>
      <c r="S41" s="15"/>
    </row>
    <row r="42" spans="1:19" ht="12.75" customHeight="1" x14ac:dyDescent="0.25">
      <c r="A42" s="10">
        <v>28</v>
      </c>
      <c r="C42" s="173"/>
      <c r="D42" s="176" t="s">
        <v>49</v>
      </c>
      <c r="E42" s="192"/>
      <c r="F42" s="169">
        <f>SUBTOTAL(9,F43:F48)</f>
        <v>44065.056067769721</v>
      </c>
      <c r="G42" s="169">
        <f>SUBTOTAL(9,G43:G48)</f>
        <v>28311.325561352322</v>
      </c>
      <c r="H42" s="177">
        <f>SUBTOTAL(9,H43:H48)</f>
        <v>738.04590459999997</v>
      </c>
      <c r="I42" s="169">
        <f>SUBTOTAL(9,I43:I48)</f>
        <v>587.68380234684071</v>
      </c>
      <c r="J42" s="169">
        <f>SUBTOTAL(9,J43:J48)</f>
        <v>28899.009363699162</v>
      </c>
      <c r="K42" s="169">
        <f t="shared" si="2"/>
        <v>65.599999999999994</v>
      </c>
      <c r="L42" s="170"/>
      <c r="M42" s="174"/>
      <c r="N42" s="170"/>
      <c r="O42" s="188"/>
      <c r="R42" s="19"/>
    </row>
    <row r="43" spans="1:19" ht="12.75" customHeight="1" x14ac:dyDescent="0.25">
      <c r="A43" s="10">
        <v>29</v>
      </c>
      <c r="B43" s="9">
        <v>2013</v>
      </c>
      <c r="C43" s="173">
        <v>296</v>
      </c>
      <c r="D43" s="175" t="s">
        <v>50</v>
      </c>
      <c r="E43" s="192" t="s">
        <v>27</v>
      </c>
      <c r="F43" s="170">
        <v>14451.2879108</v>
      </c>
      <c r="G43" s="170">
        <v>9702.3794753411767</v>
      </c>
      <c r="H43" s="170">
        <v>689.79989999999998</v>
      </c>
      <c r="I43" s="170">
        <v>0</v>
      </c>
      <c r="J43" s="170">
        <v>9702.3794753411767</v>
      </c>
      <c r="K43" s="170">
        <v>67.099999999999994</v>
      </c>
      <c r="L43" s="170">
        <v>99.899999999999991</v>
      </c>
      <c r="M43" s="174">
        <v>0.5</v>
      </c>
      <c r="N43" s="170">
        <v>0</v>
      </c>
      <c r="O43" s="188">
        <v>99.899999999999991</v>
      </c>
      <c r="Q43" s="13"/>
      <c r="R43" s="14"/>
      <c r="S43" s="15"/>
    </row>
    <row r="44" spans="1:19" ht="12.75" customHeight="1" x14ac:dyDescent="0.25">
      <c r="A44" s="10">
        <v>30</v>
      </c>
      <c r="B44" s="9">
        <v>2013</v>
      </c>
      <c r="C44" s="173">
        <v>297</v>
      </c>
      <c r="D44" s="175" t="s">
        <v>51</v>
      </c>
      <c r="E44" s="192" t="s">
        <v>27</v>
      </c>
      <c r="F44" s="170">
        <v>2876.5514585766582</v>
      </c>
      <c r="G44" s="170">
        <v>1893.2009400604986</v>
      </c>
      <c r="H44" s="170">
        <v>8.2576045999999987</v>
      </c>
      <c r="I44" s="170">
        <v>0</v>
      </c>
      <c r="J44" s="170">
        <v>1893.2009400604986</v>
      </c>
      <c r="K44" s="170">
        <v>65.8</v>
      </c>
      <c r="L44" s="170">
        <v>99.929999999999978</v>
      </c>
      <c r="M44" s="174">
        <v>1</v>
      </c>
      <c r="N44" s="170">
        <v>0</v>
      </c>
      <c r="O44" s="188">
        <v>99.929999999999978</v>
      </c>
      <c r="Q44" s="13"/>
      <c r="R44" s="14"/>
      <c r="S44" s="15"/>
    </row>
    <row r="45" spans="1:19" ht="12.75" customHeight="1" x14ac:dyDescent="0.25">
      <c r="A45" s="10">
        <v>31</v>
      </c>
      <c r="B45" s="9">
        <v>2013</v>
      </c>
      <c r="C45" s="173">
        <v>298</v>
      </c>
      <c r="D45" s="175" t="s">
        <v>52</v>
      </c>
      <c r="E45" s="192" t="s">
        <v>38</v>
      </c>
      <c r="F45" s="170">
        <v>13971.037423841999</v>
      </c>
      <c r="G45" s="170">
        <v>8497.741256085601</v>
      </c>
      <c r="H45" s="170">
        <v>19.994199999999999</v>
      </c>
      <c r="I45" s="170">
        <v>0</v>
      </c>
      <c r="J45" s="170">
        <v>8497.741256085601</v>
      </c>
      <c r="K45" s="170">
        <v>60.8</v>
      </c>
      <c r="L45" s="170">
        <v>99.939000000000007</v>
      </c>
      <c r="M45" s="174">
        <v>0.6</v>
      </c>
      <c r="N45" s="170">
        <v>0</v>
      </c>
      <c r="O45" s="188">
        <v>99.939000000000007</v>
      </c>
      <c r="Q45" s="13"/>
      <c r="R45" s="14"/>
      <c r="S45" s="15"/>
    </row>
    <row r="46" spans="1:19" ht="12.75" customHeight="1" x14ac:dyDescent="0.25">
      <c r="A46" s="10">
        <v>32</v>
      </c>
      <c r="B46" s="9">
        <v>2013</v>
      </c>
      <c r="C46" s="173">
        <v>304</v>
      </c>
      <c r="D46" s="175" t="s">
        <v>771</v>
      </c>
      <c r="E46" s="192" t="s">
        <v>38</v>
      </c>
      <c r="F46" s="170">
        <v>3393.0157399999998</v>
      </c>
      <c r="G46" s="170">
        <v>1127.405105004995</v>
      </c>
      <c r="H46" s="170">
        <v>0</v>
      </c>
      <c r="I46" s="170">
        <v>0</v>
      </c>
      <c r="J46" s="170">
        <v>1127.405105004995</v>
      </c>
      <c r="K46" s="170">
        <v>33.200000000000003</v>
      </c>
      <c r="L46" s="170">
        <v>44.019999999999996</v>
      </c>
      <c r="M46" s="174">
        <v>0</v>
      </c>
      <c r="N46" s="170">
        <v>0</v>
      </c>
      <c r="O46" s="188">
        <v>44.019999999999996</v>
      </c>
      <c r="Q46" s="13"/>
      <c r="R46" s="14"/>
      <c r="S46" s="15"/>
    </row>
    <row r="47" spans="1:19" ht="12.75" customHeight="1" x14ac:dyDescent="0.25">
      <c r="A47" s="10">
        <v>33</v>
      </c>
      <c r="B47" s="9">
        <v>2013</v>
      </c>
      <c r="C47" s="173">
        <v>310</v>
      </c>
      <c r="D47" s="175" t="s">
        <v>772</v>
      </c>
      <c r="E47" s="192" t="s">
        <v>27</v>
      </c>
      <c r="F47" s="170">
        <v>2339.8012607999999</v>
      </c>
      <c r="G47" s="170">
        <v>630.91561359666207</v>
      </c>
      <c r="H47" s="170">
        <v>0</v>
      </c>
      <c r="I47" s="170">
        <v>0</v>
      </c>
      <c r="J47" s="170">
        <v>630.91561359666207</v>
      </c>
      <c r="K47" s="170">
        <v>27</v>
      </c>
      <c r="L47" s="170">
        <v>26.975791240479758</v>
      </c>
      <c r="M47" s="174">
        <v>0</v>
      </c>
      <c r="N47" s="170">
        <v>0</v>
      </c>
      <c r="O47" s="188">
        <v>26.975791240479758</v>
      </c>
      <c r="Q47" s="13"/>
      <c r="R47" s="14"/>
      <c r="S47" s="15"/>
    </row>
    <row r="48" spans="1:19" ht="12.75" customHeight="1" x14ac:dyDescent="0.25">
      <c r="A48" s="10">
        <v>34</v>
      </c>
      <c r="B48" s="9">
        <v>2013</v>
      </c>
      <c r="C48" s="178">
        <v>311</v>
      </c>
      <c r="D48" s="175" t="s">
        <v>53</v>
      </c>
      <c r="E48" s="193" t="s">
        <v>27</v>
      </c>
      <c r="F48" s="170">
        <v>7033.3622737510577</v>
      </c>
      <c r="G48" s="170">
        <v>6459.6831712633875</v>
      </c>
      <c r="H48" s="170">
        <v>19.994199999999999</v>
      </c>
      <c r="I48" s="170">
        <v>587.68380234684071</v>
      </c>
      <c r="J48" s="170">
        <v>7047.3669736102283</v>
      </c>
      <c r="K48" s="170">
        <v>100</v>
      </c>
      <c r="L48" s="170">
        <v>100</v>
      </c>
      <c r="M48" s="174">
        <v>0.05</v>
      </c>
      <c r="N48" s="170">
        <v>0</v>
      </c>
      <c r="O48" s="188">
        <v>100</v>
      </c>
      <c r="Q48" s="13"/>
      <c r="R48" s="14"/>
      <c r="S48" s="15"/>
    </row>
    <row r="49" spans="1:19" ht="12.75" customHeight="1" x14ac:dyDescent="0.25">
      <c r="A49" s="10">
        <v>35</v>
      </c>
      <c r="C49" s="173"/>
      <c r="D49" s="176" t="s">
        <v>54</v>
      </c>
      <c r="E49" s="192"/>
      <c r="F49" s="169">
        <f>SUBTOTAL(9,F50:F51)</f>
        <v>15675.492788400001</v>
      </c>
      <c r="G49" s="169">
        <f>SUBTOTAL(9,G50:G51)</f>
        <v>8556.9066418292641</v>
      </c>
      <c r="H49" s="177">
        <f>SUBTOTAL(9,H50:H51)</f>
        <v>39.988399999999999</v>
      </c>
      <c r="I49" s="169">
        <f>SUBTOTAL(9,I50:I51)</f>
        <v>0</v>
      </c>
      <c r="J49" s="169">
        <f>SUBTOTAL(9,J50:J51)</f>
        <v>8556.9066418292641</v>
      </c>
      <c r="K49" s="169">
        <f t="shared" si="2"/>
        <v>54.6</v>
      </c>
      <c r="L49" s="170"/>
      <c r="M49" s="174"/>
      <c r="N49" s="170"/>
      <c r="O49" s="188"/>
      <c r="R49" s="11"/>
    </row>
    <row r="50" spans="1:19" ht="12.75" customHeight="1" x14ac:dyDescent="0.25">
      <c r="A50" s="10">
        <v>36</v>
      </c>
      <c r="B50" s="9">
        <v>2014</v>
      </c>
      <c r="C50" s="173">
        <v>313</v>
      </c>
      <c r="D50" s="175" t="s">
        <v>55</v>
      </c>
      <c r="E50" s="192" t="s">
        <v>27</v>
      </c>
      <c r="F50" s="170">
        <v>14501.153445600001</v>
      </c>
      <c r="G50" s="170">
        <v>7989.7968703707538</v>
      </c>
      <c r="H50" s="170">
        <v>39.988399999999999</v>
      </c>
      <c r="I50" s="170">
        <v>0</v>
      </c>
      <c r="J50" s="170">
        <v>7989.7968703707538</v>
      </c>
      <c r="K50" s="170">
        <v>55.1</v>
      </c>
      <c r="L50" s="170">
        <v>99.929999999999993</v>
      </c>
      <c r="M50" s="174">
        <v>0.5</v>
      </c>
      <c r="N50" s="170">
        <v>0</v>
      </c>
      <c r="O50" s="188">
        <v>99.929999999999993</v>
      </c>
      <c r="Q50" s="13"/>
      <c r="R50" s="14"/>
      <c r="S50" s="15"/>
    </row>
    <row r="51" spans="1:19" ht="12.75" customHeight="1" x14ac:dyDescent="0.25">
      <c r="A51" s="10">
        <v>37</v>
      </c>
      <c r="B51" s="9">
        <v>2014</v>
      </c>
      <c r="C51" s="173">
        <v>321</v>
      </c>
      <c r="D51" s="179" t="s">
        <v>773</v>
      </c>
      <c r="E51" s="192" t="s">
        <v>27</v>
      </c>
      <c r="F51" s="170">
        <v>1174.3393427999999</v>
      </c>
      <c r="G51" s="170">
        <v>567.10977145850995</v>
      </c>
      <c r="H51" s="170">
        <v>0</v>
      </c>
      <c r="I51" s="170">
        <v>0</v>
      </c>
      <c r="J51" s="170">
        <v>567.10977145850995</v>
      </c>
      <c r="K51" s="170">
        <v>48.3</v>
      </c>
      <c r="L51" s="170">
        <v>49.207630484016569</v>
      </c>
      <c r="M51" s="174">
        <v>0</v>
      </c>
      <c r="N51" s="170">
        <v>0</v>
      </c>
      <c r="O51" s="188">
        <v>49.207630484016569</v>
      </c>
      <c r="Q51" s="13"/>
      <c r="R51" s="14"/>
      <c r="S51" s="15"/>
    </row>
    <row r="52" spans="1:19" ht="12.75" customHeight="1" x14ac:dyDescent="0.25">
      <c r="A52" s="10">
        <v>38</v>
      </c>
      <c r="C52" s="173"/>
      <c r="D52" s="176" t="s">
        <v>56</v>
      </c>
      <c r="E52" s="192"/>
      <c r="F52" s="169">
        <f>SUBTOTAL(9,F53:F60)</f>
        <v>57288.92783153239</v>
      </c>
      <c r="G52" s="169">
        <f>SUBTOTAL(9,G53:G60)</f>
        <v>2152.0799075351724</v>
      </c>
      <c r="H52" s="177">
        <f>SUBTOTAL(9,H53:H60)</f>
        <v>2749.1052082227993</v>
      </c>
      <c r="I52" s="169">
        <f>SUBTOTAL(9,I53:I60)</f>
        <v>0</v>
      </c>
      <c r="J52" s="169">
        <f>SUBTOTAL(9,J53:J60)</f>
        <v>2152.0799075351724</v>
      </c>
      <c r="K52" s="169">
        <f t="shared" si="2"/>
        <v>3.8</v>
      </c>
      <c r="L52" s="170"/>
      <c r="M52" s="174"/>
      <c r="N52" s="170"/>
      <c r="O52" s="188"/>
      <c r="R52" s="19"/>
    </row>
    <row r="53" spans="1:19" ht="27" x14ac:dyDescent="0.25">
      <c r="A53" s="10">
        <v>39</v>
      </c>
      <c r="B53" s="9">
        <v>2015</v>
      </c>
      <c r="C53" s="173">
        <v>323</v>
      </c>
      <c r="D53" s="175" t="s">
        <v>57</v>
      </c>
      <c r="E53" s="192" t="s">
        <v>36</v>
      </c>
      <c r="F53" s="170">
        <v>17273.309287200002</v>
      </c>
      <c r="G53" s="170">
        <v>0</v>
      </c>
      <c r="H53" s="170">
        <v>385.33524036419999</v>
      </c>
      <c r="I53" s="170">
        <v>0</v>
      </c>
      <c r="J53" s="170">
        <v>0</v>
      </c>
      <c r="K53" s="170">
        <v>0</v>
      </c>
      <c r="L53" s="170">
        <v>0</v>
      </c>
      <c r="M53" s="174">
        <v>12.12</v>
      </c>
      <c r="N53" s="170">
        <v>0</v>
      </c>
      <c r="O53" s="188">
        <v>0</v>
      </c>
      <c r="Q53" s="13"/>
      <c r="R53" s="14"/>
      <c r="S53" s="15"/>
    </row>
    <row r="54" spans="1:19" ht="27" x14ac:dyDescent="0.25">
      <c r="A54" s="10">
        <v>40</v>
      </c>
      <c r="B54" s="9">
        <v>2015</v>
      </c>
      <c r="C54" s="173">
        <v>325</v>
      </c>
      <c r="D54" s="175" t="s">
        <v>58</v>
      </c>
      <c r="E54" s="192" t="s">
        <v>36</v>
      </c>
      <c r="F54" s="170">
        <v>20114.805014400001</v>
      </c>
      <c r="G54" s="170">
        <v>0</v>
      </c>
      <c r="H54" s="170">
        <v>258.64918997619998</v>
      </c>
      <c r="I54" s="170">
        <v>0</v>
      </c>
      <c r="J54" s="170">
        <v>0</v>
      </c>
      <c r="K54" s="170">
        <v>0</v>
      </c>
      <c r="L54" s="170">
        <v>0</v>
      </c>
      <c r="M54" s="174">
        <v>21</v>
      </c>
      <c r="N54" s="170">
        <v>0</v>
      </c>
      <c r="O54" s="188">
        <v>0</v>
      </c>
      <c r="Q54" s="13"/>
      <c r="R54" s="14"/>
      <c r="S54" s="15"/>
    </row>
    <row r="55" spans="1:19" s="11" customFormat="1" ht="27" x14ac:dyDescent="0.25">
      <c r="A55" s="10">
        <v>42</v>
      </c>
      <c r="B55" s="9">
        <v>2015</v>
      </c>
      <c r="C55" s="173">
        <v>329</v>
      </c>
      <c r="D55" s="175" t="s">
        <v>59</v>
      </c>
      <c r="E55" s="192" t="s">
        <v>36</v>
      </c>
      <c r="F55" s="170">
        <v>1301.8953008415999</v>
      </c>
      <c r="G55" s="170">
        <v>0</v>
      </c>
      <c r="H55" s="170">
        <v>964.85940960300002</v>
      </c>
      <c r="I55" s="170">
        <v>0</v>
      </c>
      <c r="J55" s="170">
        <v>0</v>
      </c>
      <c r="K55" s="170">
        <v>0</v>
      </c>
      <c r="L55" s="170">
        <v>0</v>
      </c>
      <c r="M55" s="174">
        <v>37.08</v>
      </c>
      <c r="N55" s="170">
        <v>0</v>
      </c>
      <c r="O55" s="188">
        <v>0</v>
      </c>
      <c r="Q55" s="16"/>
      <c r="R55" s="14"/>
      <c r="S55" s="14"/>
    </row>
    <row r="56" spans="1:19" s="11" customFormat="1" ht="27" x14ac:dyDescent="0.25">
      <c r="A56" s="10">
        <v>43</v>
      </c>
      <c r="B56" s="9">
        <v>2015</v>
      </c>
      <c r="C56" s="173">
        <v>330</v>
      </c>
      <c r="D56" s="175" t="s">
        <v>60</v>
      </c>
      <c r="E56" s="192" t="s">
        <v>36</v>
      </c>
      <c r="F56" s="170">
        <v>11721.4732666908</v>
      </c>
      <c r="G56" s="170">
        <v>0</v>
      </c>
      <c r="H56" s="170">
        <v>632.66029529219998</v>
      </c>
      <c r="I56" s="170">
        <v>0</v>
      </c>
      <c r="J56" s="170">
        <v>0</v>
      </c>
      <c r="K56" s="170">
        <v>0</v>
      </c>
      <c r="L56" s="170">
        <v>0</v>
      </c>
      <c r="M56" s="174">
        <v>28.49</v>
      </c>
      <c r="N56" s="170">
        <v>0</v>
      </c>
      <c r="O56" s="188">
        <v>0</v>
      </c>
      <c r="Q56" s="16"/>
      <c r="R56" s="14"/>
      <c r="S56" s="14"/>
    </row>
    <row r="57" spans="1:19" s="11" customFormat="1" ht="27" x14ac:dyDescent="0.25">
      <c r="A57" s="10">
        <v>44</v>
      </c>
      <c r="B57" s="9">
        <v>2015</v>
      </c>
      <c r="C57" s="173">
        <v>331</v>
      </c>
      <c r="D57" s="175" t="s">
        <v>61</v>
      </c>
      <c r="E57" s="192" t="s">
        <v>36</v>
      </c>
      <c r="F57" s="170">
        <v>538.24386400000003</v>
      </c>
      <c r="G57" s="170">
        <v>0</v>
      </c>
      <c r="H57" s="170">
        <v>479.86079999999998</v>
      </c>
      <c r="I57" s="170">
        <v>0</v>
      </c>
      <c r="J57" s="170">
        <v>0</v>
      </c>
      <c r="K57" s="170">
        <v>0</v>
      </c>
      <c r="L57" s="170">
        <v>0</v>
      </c>
      <c r="M57" s="174">
        <v>0</v>
      </c>
      <c r="N57" s="170">
        <v>0</v>
      </c>
      <c r="O57" s="188">
        <v>0</v>
      </c>
      <c r="Q57" s="16"/>
      <c r="R57" s="14"/>
      <c r="S57" s="14"/>
    </row>
    <row r="58" spans="1:19" s="11" customFormat="1" ht="27" x14ac:dyDescent="0.25">
      <c r="A58" s="10">
        <v>45</v>
      </c>
      <c r="B58" s="9">
        <v>2015</v>
      </c>
      <c r="C58" s="173">
        <v>334</v>
      </c>
      <c r="D58" s="175" t="s">
        <v>62</v>
      </c>
      <c r="E58" s="192" t="s">
        <v>36</v>
      </c>
      <c r="F58" s="170">
        <v>102.25033879999999</v>
      </c>
      <c r="G58" s="170">
        <v>0</v>
      </c>
      <c r="H58" s="170">
        <v>6.7802731504000002</v>
      </c>
      <c r="I58" s="170">
        <v>0</v>
      </c>
      <c r="J58" s="170">
        <v>0</v>
      </c>
      <c r="K58" s="170">
        <v>0</v>
      </c>
      <c r="L58" s="170">
        <v>0</v>
      </c>
      <c r="M58" s="174">
        <v>93</v>
      </c>
      <c r="N58" s="170">
        <v>0</v>
      </c>
      <c r="O58" s="188">
        <v>0</v>
      </c>
      <c r="Q58" s="16"/>
      <c r="R58" s="14"/>
      <c r="S58" s="14"/>
    </row>
    <row r="59" spans="1:19" s="11" customFormat="1" ht="12.75" customHeight="1" x14ac:dyDescent="0.25">
      <c r="A59" s="10">
        <v>46</v>
      </c>
      <c r="B59" s="9">
        <v>2015</v>
      </c>
      <c r="C59" s="173">
        <v>337</v>
      </c>
      <c r="D59" s="175" t="s">
        <v>63</v>
      </c>
      <c r="E59" s="192" t="s">
        <v>27</v>
      </c>
      <c r="F59" s="170">
        <v>2906.1169816000001</v>
      </c>
      <c r="G59" s="170">
        <v>1508.6122731423725</v>
      </c>
      <c r="H59" s="170">
        <v>20.959999836799998</v>
      </c>
      <c r="I59" s="170">
        <v>0</v>
      </c>
      <c r="J59" s="170">
        <v>1508.6122731423725</v>
      </c>
      <c r="K59" s="170">
        <v>51.9</v>
      </c>
      <c r="L59" s="170">
        <v>99.899999999999991</v>
      </c>
      <c r="M59" s="174">
        <v>1</v>
      </c>
      <c r="N59" s="170">
        <v>0</v>
      </c>
      <c r="O59" s="188">
        <v>99.899999999999991</v>
      </c>
      <c r="Q59" s="16"/>
      <c r="R59" s="14"/>
      <c r="S59" s="14"/>
    </row>
    <row r="60" spans="1:19" s="11" customFormat="1" ht="12.75" customHeight="1" x14ac:dyDescent="0.25">
      <c r="A60" s="10">
        <v>47</v>
      </c>
      <c r="B60" s="9">
        <v>2015</v>
      </c>
      <c r="C60" s="173">
        <v>338</v>
      </c>
      <c r="D60" s="175" t="s">
        <v>774</v>
      </c>
      <c r="E60" s="192" t="s">
        <v>27</v>
      </c>
      <c r="F60" s="170">
        <v>3330.8337780000002</v>
      </c>
      <c r="G60" s="170">
        <v>643.46763439279994</v>
      </c>
      <c r="H60" s="170">
        <v>0</v>
      </c>
      <c r="I60" s="170">
        <v>0</v>
      </c>
      <c r="J60" s="170">
        <v>643.46763439279994</v>
      </c>
      <c r="K60" s="170">
        <v>19.3</v>
      </c>
      <c r="L60" s="170">
        <v>19.260925013096497</v>
      </c>
      <c r="M60" s="174">
        <v>0</v>
      </c>
      <c r="N60" s="170">
        <v>0</v>
      </c>
      <c r="O60" s="188">
        <v>19.260925013096497</v>
      </c>
      <c r="Q60" s="16"/>
      <c r="R60" s="14"/>
      <c r="S60" s="14"/>
    </row>
    <row r="61" spans="1:19" s="11" customFormat="1" ht="12.75" customHeight="1" x14ac:dyDescent="0.25">
      <c r="A61" s="10">
        <v>48</v>
      </c>
      <c r="B61"/>
      <c r="C61" s="173"/>
      <c r="D61" s="176" t="s">
        <v>64</v>
      </c>
      <c r="E61" s="192"/>
      <c r="F61" s="169">
        <f>SUBTOTAL(9,F62:F66)</f>
        <v>52720.98447938</v>
      </c>
      <c r="G61" s="169">
        <f>SUBTOTAL(9,G62:G66)</f>
        <v>436.33924353923817</v>
      </c>
      <c r="H61" s="169">
        <f>SUBTOTAL(9,H62:H66)</f>
        <v>3225.2037995798</v>
      </c>
      <c r="I61" s="169">
        <f>SUBTOTAL(9,I62:I66)</f>
        <v>13.924385870879615</v>
      </c>
      <c r="J61" s="169">
        <f>SUBTOTAL(9,J62:J66)</f>
        <v>450.2636294101178</v>
      </c>
      <c r="K61" s="169">
        <f t="shared" si="2"/>
        <v>0.9</v>
      </c>
      <c r="L61" s="170"/>
      <c r="M61" s="174"/>
      <c r="N61" s="170"/>
      <c r="O61" s="188"/>
      <c r="Q61" s="12"/>
    </row>
    <row r="62" spans="1:19" s="11" customFormat="1" ht="27" x14ac:dyDescent="0.25">
      <c r="A62" s="17">
        <v>49</v>
      </c>
      <c r="B62" s="18">
        <v>2016</v>
      </c>
      <c r="C62" s="173">
        <v>340</v>
      </c>
      <c r="D62" s="175" t="s">
        <v>65</v>
      </c>
      <c r="E62" s="192" t="s">
        <v>36</v>
      </c>
      <c r="F62" s="170">
        <v>6489.1156105799992</v>
      </c>
      <c r="G62" s="170">
        <v>0</v>
      </c>
      <c r="H62" s="170">
        <v>1187.5081627344</v>
      </c>
      <c r="I62" s="170">
        <v>0</v>
      </c>
      <c r="J62" s="170">
        <v>0</v>
      </c>
      <c r="K62" s="170">
        <v>0</v>
      </c>
      <c r="L62" s="170">
        <v>0</v>
      </c>
      <c r="M62" s="174">
        <v>10</v>
      </c>
      <c r="N62" s="170">
        <v>0</v>
      </c>
      <c r="O62" s="188">
        <v>0</v>
      </c>
      <c r="Q62" s="16"/>
      <c r="R62" s="14"/>
      <c r="S62" s="14"/>
    </row>
    <row r="63" spans="1:19" ht="27" x14ac:dyDescent="0.25">
      <c r="A63" s="17">
        <v>51</v>
      </c>
      <c r="B63" s="18">
        <v>2016</v>
      </c>
      <c r="C63" s="173">
        <v>342</v>
      </c>
      <c r="D63" s="175" t="s">
        <v>66</v>
      </c>
      <c r="E63" s="192" t="s">
        <v>36</v>
      </c>
      <c r="F63" s="170">
        <v>17912.4438844</v>
      </c>
      <c r="G63" s="170">
        <v>0</v>
      </c>
      <c r="H63" s="170">
        <v>1366.0942777375999</v>
      </c>
      <c r="I63" s="170">
        <v>0</v>
      </c>
      <c r="J63" s="170">
        <v>0</v>
      </c>
      <c r="K63" s="170">
        <v>0</v>
      </c>
      <c r="L63" s="170">
        <v>0</v>
      </c>
      <c r="M63" s="174">
        <v>24.94</v>
      </c>
      <c r="N63" s="170">
        <v>0</v>
      </c>
      <c r="O63" s="188">
        <v>0</v>
      </c>
      <c r="Q63" s="13"/>
      <c r="R63" s="14"/>
      <c r="S63" s="15"/>
    </row>
    <row r="64" spans="1:19" ht="27" x14ac:dyDescent="0.25">
      <c r="A64" s="17">
        <v>53</v>
      </c>
      <c r="B64" s="18">
        <v>2016</v>
      </c>
      <c r="C64" s="173">
        <v>346</v>
      </c>
      <c r="D64" s="175" t="s">
        <v>67</v>
      </c>
      <c r="E64" s="192" t="s">
        <v>36</v>
      </c>
      <c r="F64" s="170">
        <v>13439.741344399999</v>
      </c>
      <c r="G64" s="170">
        <v>0</v>
      </c>
      <c r="H64" s="170">
        <v>296.74321950299998</v>
      </c>
      <c r="I64" s="170">
        <v>0</v>
      </c>
      <c r="J64" s="170">
        <v>0</v>
      </c>
      <c r="K64" s="170">
        <v>0</v>
      </c>
      <c r="L64" s="170">
        <v>0</v>
      </c>
      <c r="M64" s="174">
        <v>10</v>
      </c>
      <c r="N64" s="170">
        <v>0</v>
      </c>
      <c r="O64" s="188">
        <v>0</v>
      </c>
      <c r="Q64" s="13"/>
      <c r="R64" s="14"/>
      <c r="S64" s="15"/>
    </row>
    <row r="65" spans="1:19" ht="27" x14ac:dyDescent="0.25">
      <c r="A65" s="17">
        <v>54</v>
      </c>
      <c r="B65" s="18">
        <v>2016</v>
      </c>
      <c r="C65" s="173">
        <v>347</v>
      </c>
      <c r="D65" s="175" t="s">
        <v>68</v>
      </c>
      <c r="E65" s="192" t="s">
        <v>36</v>
      </c>
      <c r="F65" s="170">
        <v>13220.1250516</v>
      </c>
      <c r="G65" s="170">
        <v>0</v>
      </c>
      <c r="H65" s="170">
        <v>34.785449293399999</v>
      </c>
      <c r="I65" s="170">
        <v>0</v>
      </c>
      <c r="J65" s="170">
        <v>0</v>
      </c>
      <c r="K65" s="170">
        <v>0</v>
      </c>
      <c r="L65" s="170">
        <v>0</v>
      </c>
      <c r="M65" s="174">
        <v>10</v>
      </c>
      <c r="N65" s="170">
        <v>0</v>
      </c>
      <c r="O65" s="188">
        <v>0</v>
      </c>
      <c r="Q65" s="13"/>
      <c r="R65" s="14"/>
      <c r="S65" s="15"/>
    </row>
    <row r="66" spans="1:19" ht="12.75" customHeight="1" x14ac:dyDescent="0.25">
      <c r="A66" s="17">
        <v>56</v>
      </c>
      <c r="B66" s="18">
        <v>2016</v>
      </c>
      <c r="C66" s="173">
        <v>349</v>
      </c>
      <c r="D66" s="175" t="s">
        <v>69</v>
      </c>
      <c r="E66" s="192" t="s">
        <v>27</v>
      </c>
      <c r="F66" s="170">
        <v>1659.5585884</v>
      </c>
      <c r="G66" s="170">
        <v>436.33924353923817</v>
      </c>
      <c r="H66" s="170">
        <v>340.07269031139998</v>
      </c>
      <c r="I66" s="170">
        <v>13.924385870879615</v>
      </c>
      <c r="J66" s="170">
        <v>450.2636294101178</v>
      </c>
      <c r="K66" s="170">
        <v>27.1</v>
      </c>
      <c r="L66" s="170">
        <v>26.284575149448223</v>
      </c>
      <c r="M66" s="174">
        <v>20.49</v>
      </c>
      <c r="N66" s="170">
        <v>0.78140584677959524</v>
      </c>
      <c r="O66" s="188">
        <v>27.065980996227818</v>
      </c>
      <c r="Q66" s="13"/>
      <c r="R66" s="14"/>
      <c r="S66" s="15"/>
    </row>
    <row r="67" spans="1:19" ht="12.75" customHeight="1" x14ac:dyDescent="0.25">
      <c r="A67" s="10">
        <v>57</v>
      </c>
      <c r="C67" s="173"/>
      <c r="D67" s="176" t="s">
        <v>70</v>
      </c>
      <c r="E67" s="192"/>
      <c r="F67" s="169">
        <f>SUBTOTAL(9,F68:F68)</f>
        <v>2759.92339004</v>
      </c>
      <c r="G67" s="169">
        <f>SUBTOTAL(9,G68:G68)</f>
        <v>0</v>
      </c>
      <c r="H67" s="169">
        <f>SUBTOTAL(9,H68:H68)</f>
        <v>25.433102260799998</v>
      </c>
      <c r="I67" s="169">
        <f>SUBTOTAL(9,I68:I68)</f>
        <v>0</v>
      </c>
      <c r="J67" s="169">
        <f>SUBTOTAL(9,J68:J68)</f>
        <v>0</v>
      </c>
      <c r="K67" s="169">
        <f t="shared" si="2"/>
        <v>0</v>
      </c>
      <c r="L67" s="170"/>
      <c r="M67" s="174"/>
      <c r="N67" s="170"/>
      <c r="O67" s="188"/>
      <c r="R67" s="11"/>
    </row>
    <row r="68" spans="1:19" ht="28.5" customHeight="1" x14ac:dyDescent="0.25">
      <c r="A68" s="17">
        <v>58</v>
      </c>
      <c r="B68" s="18">
        <v>2021</v>
      </c>
      <c r="C68" s="173">
        <v>351</v>
      </c>
      <c r="D68" s="175" t="s">
        <v>71</v>
      </c>
      <c r="E68" s="192" t="s">
        <v>36</v>
      </c>
      <c r="F68" s="170">
        <v>2759.92339004</v>
      </c>
      <c r="G68" s="170">
        <v>0</v>
      </c>
      <c r="H68" s="170">
        <v>25.433102260799998</v>
      </c>
      <c r="I68" s="170">
        <v>0</v>
      </c>
      <c r="J68" s="170">
        <v>0</v>
      </c>
      <c r="K68" s="170">
        <v>0</v>
      </c>
      <c r="L68" s="170">
        <v>0</v>
      </c>
      <c r="M68" s="174">
        <v>13</v>
      </c>
      <c r="N68" s="170">
        <v>0</v>
      </c>
      <c r="O68" s="188">
        <v>0</v>
      </c>
      <c r="P68" s="20"/>
      <c r="Q68" s="13"/>
      <c r="R68" s="14"/>
      <c r="S68" s="15"/>
    </row>
    <row r="69" spans="1:19" ht="12.75" customHeight="1" x14ac:dyDescent="0.25">
      <c r="A69" s="10">
        <v>59</v>
      </c>
      <c r="C69" s="173"/>
      <c r="D69" s="176" t="s">
        <v>72</v>
      </c>
      <c r="E69" s="192"/>
      <c r="F69" s="169">
        <f>SUBTOTAL(9,F70:F73)</f>
        <v>8664.4932500134419</v>
      </c>
      <c r="G69" s="169">
        <f>SUBTOTAL(9,G70:G73)</f>
        <v>0</v>
      </c>
      <c r="H69" s="169">
        <f>SUBTOTAL(9,H70:H73)</f>
        <v>2802.2711856167998</v>
      </c>
      <c r="I69" s="169">
        <f>SUBTOTAL(9,I70:I73)</f>
        <v>0</v>
      </c>
      <c r="J69" s="169">
        <f>SUBTOTAL(9,J70:J73)</f>
        <v>0</v>
      </c>
      <c r="K69" s="169">
        <f t="shared" si="2"/>
        <v>0</v>
      </c>
      <c r="L69" s="170"/>
      <c r="M69" s="174"/>
      <c r="N69" s="170"/>
      <c r="O69" s="188"/>
      <c r="P69" s="21"/>
      <c r="R69" s="11"/>
    </row>
    <row r="70" spans="1:19" ht="27" x14ac:dyDescent="0.25">
      <c r="A70" s="17">
        <v>60</v>
      </c>
      <c r="B70" s="18">
        <v>2021</v>
      </c>
      <c r="C70" s="173">
        <v>352</v>
      </c>
      <c r="D70" s="191" t="s">
        <v>73</v>
      </c>
      <c r="E70" s="192" t="s">
        <v>74</v>
      </c>
      <c r="F70" s="170">
        <v>1674.3909062678626</v>
      </c>
      <c r="G70" s="170">
        <v>0</v>
      </c>
      <c r="H70" s="170">
        <v>790.46915744659998</v>
      </c>
      <c r="I70" s="170">
        <v>0</v>
      </c>
      <c r="J70" s="170">
        <v>0</v>
      </c>
      <c r="K70" s="170">
        <v>0</v>
      </c>
      <c r="L70" s="170">
        <v>0</v>
      </c>
      <c r="M70" s="174">
        <v>47.21</v>
      </c>
      <c r="N70" s="170">
        <v>0</v>
      </c>
      <c r="O70" s="188">
        <v>0</v>
      </c>
      <c r="P70" s="20"/>
      <c r="Q70" s="13"/>
      <c r="R70" s="14"/>
      <c r="S70" s="15"/>
    </row>
    <row r="71" spans="1:19" ht="27" x14ac:dyDescent="0.25">
      <c r="A71" s="10">
        <v>61</v>
      </c>
      <c r="B71" s="9">
        <v>2021</v>
      </c>
      <c r="C71" s="173">
        <v>353</v>
      </c>
      <c r="D71" s="191" t="s">
        <v>75</v>
      </c>
      <c r="E71" s="192" t="s">
        <v>74</v>
      </c>
      <c r="F71" s="170">
        <v>1271.6628912714625</v>
      </c>
      <c r="G71" s="170">
        <v>0</v>
      </c>
      <c r="H71" s="170">
        <v>1011.6208248588</v>
      </c>
      <c r="I71" s="170">
        <v>0</v>
      </c>
      <c r="J71" s="170">
        <v>0</v>
      </c>
      <c r="K71" s="170">
        <v>0</v>
      </c>
      <c r="L71" s="170">
        <v>0</v>
      </c>
      <c r="M71" s="174">
        <v>79.55</v>
      </c>
      <c r="N71" s="170">
        <v>0</v>
      </c>
      <c r="O71" s="188">
        <v>0</v>
      </c>
      <c r="P71" s="20"/>
      <c r="Q71" s="13"/>
      <c r="R71" s="14"/>
      <c r="S71" s="15"/>
    </row>
    <row r="72" spans="1:19" ht="17.25" customHeight="1" x14ac:dyDescent="0.25">
      <c r="A72" s="10">
        <v>62</v>
      </c>
      <c r="B72" s="9">
        <v>2021</v>
      </c>
      <c r="C72" s="173">
        <v>354</v>
      </c>
      <c r="D72" s="191" t="s">
        <v>76</v>
      </c>
      <c r="E72" s="192" t="s">
        <v>74</v>
      </c>
      <c r="F72" s="170">
        <v>2804.3753157298588</v>
      </c>
      <c r="G72" s="170">
        <v>0</v>
      </c>
      <c r="H72" s="170">
        <v>150.2539937018</v>
      </c>
      <c r="I72" s="170">
        <v>0</v>
      </c>
      <c r="J72" s="170">
        <v>0</v>
      </c>
      <c r="K72" s="170">
        <v>0</v>
      </c>
      <c r="L72" s="170">
        <v>0</v>
      </c>
      <c r="M72" s="174">
        <v>5.36</v>
      </c>
      <c r="N72" s="170">
        <v>0</v>
      </c>
      <c r="O72" s="188">
        <v>0</v>
      </c>
      <c r="P72" s="20"/>
      <c r="Q72" s="13"/>
      <c r="R72" s="14"/>
      <c r="S72" s="15"/>
    </row>
    <row r="73" spans="1:19" ht="13.5" customHeight="1" x14ac:dyDescent="0.25">
      <c r="A73" s="10">
        <v>63</v>
      </c>
      <c r="B73" s="9">
        <v>2021</v>
      </c>
      <c r="C73" s="173">
        <v>355</v>
      </c>
      <c r="D73" s="191" t="s">
        <v>77</v>
      </c>
      <c r="E73" s="192" t="s">
        <v>74</v>
      </c>
      <c r="F73" s="170">
        <v>2914.0641367442586</v>
      </c>
      <c r="G73" s="170">
        <v>0</v>
      </c>
      <c r="H73" s="170">
        <v>849.92720960959991</v>
      </c>
      <c r="I73" s="170">
        <v>0</v>
      </c>
      <c r="J73" s="170">
        <v>0</v>
      </c>
      <c r="K73" s="170">
        <v>0</v>
      </c>
      <c r="L73" s="170">
        <v>0</v>
      </c>
      <c r="M73" s="174">
        <v>29.17</v>
      </c>
      <c r="N73" s="170">
        <v>0</v>
      </c>
      <c r="O73" s="188">
        <v>0</v>
      </c>
      <c r="P73" s="20"/>
      <c r="Q73" s="13"/>
      <c r="R73" s="14"/>
      <c r="S73" s="15"/>
    </row>
    <row r="74" spans="1:19" ht="12.75" customHeight="1" x14ac:dyDescent="0.25">
      <c r="A74" s="10">
        <v>64</v>
      </c>
      <c r="C74" s="173"/>
      <c r="D74" s="176" t="s">
        <v>78</v>
      </c>
      <c r="E74" s="192"/>
      <c r="F74" s="169">
        <f>SUBTOTAL(9,F75:F78)</f>
        <v>25527.373414722657</v>
      </c>
      <c r="G74" s="169">
        <f>SUBTOTAL(9,G75:G78)</f>
        <v>0</v>
      </c>
      <c r="H74" s="169">
        <f>SUBTOTAL(9,H75:H78)</f>
        <v>5382.2750074672003</v>
      </c>
      <c r="I74" s="169">
        <f>SUBTOTAL(9,I75:I78)</f>
        <v>0</v>
      </c>
      <c r="J74" s="169">
        <f>SUBTOTAL(9,J75:J78)</f>
        <v>0</v>
      </c>
      <c r="K74" s="169">
        <f t="shared" si="2"/>
        <v>0</v>
      </c>
      <c r="L74" s="170"/>
      <c r="M74" s="174"/>
      <c r="N74" s="170"/>
      <c r="O74" s="188"/>
      <c r="P74" s="21"/>
      <c r="R74" s="11"/>
    </row>
    <row r="75" spans="1:19" ht="27" x14ac:dyDescent="0.25">
      <c r="A75" s="10">
        <v>65</v>
      </c>
      <c r="B75" s="9">
        <v>2022</v>
      </c>
      <c r="C75" s="173">
        <v>356</v>
      </c>
      <c r="D75" s="191" t="s">
        <v>79</v>
      </c>
      <c r="E75" s="192" t="s">
        <v>74</v>
      </c>
      <c r="F75" s="170">
        <v>1995.9889952799999</v>
      </c>
      <c r="G75" s="170">
        <v>0</v>
      </c>
      <c r="H75" s="170">
        <v>583.53872467999997</v>
      </c>
      <c r="I75" s="170">
        <v>0</v>
      </c>
      <c r="J75" s="170">
        <v>0</v>
      </c>
      <c r="K75" s="170">
        <v>0</v>
      </c>
      <c r="L75" s="170">
        <v>0</v>
      </c>
      <c r="M75" s="174">
        <v>0</v>
      </c>
      <c r="N75" s="170">
        <v>0</v>
      </c>
      <c r="O75" s="188">
        <v>0</v>
      </c>
      <c r="P75" s="20"/>
      <c r="Q75" s="13"/>
      <c r="R75" s="14"/>
      <c r="S75" s="15"/>
    </row>
    <row r="76" spans="1:19" ht="27" x14ac:dyDescent="0.25">
      <c r="A76" s="10">
        <v>66</v>
      </c>
      <c r="B76" s="9">
        <v>2022</v>
      </c>
      <c r="C76" s="173">
        <v>357</v>
      </c>
      <c r="D76" s="191" t="s">
        <v>80</v>
      </c>
      <c r="E76" s="192" t="s">
        <v>74</v>
      </c>
      <c r="F76" s="170">
        <v>1893.4027539199999</v>
      </c>
      <c r="G76" s="170">
        <v>0</v>
      </c>
      <c r="H76" s="170">
        <v>549.76452203999997</v>
      </c>
      <c r="I76" s="170">
        <v>0</v>
      </c>
      <c r="J76" s="170">
        <v>0</v>
      </c>
      <c r="K76" s="170">
        <v>0</v>
      </c>
      <c r="L76" s="170">
        <v>0</v>
      </c>
      <c r="M76" s="174">
        <v>0</v>
      </c>
      <c r="N76" s="170">
        <v>0</v>
      </c>
      <c r="O76" s="188">
        <v>0</v>
      </c>
      <c r="P76" s="20"/>
      <c r="Q76" s="13"/>
      <c r="R76" s="14"/>
      <c r="S76" s="15"/>
    </row>
    <row r="77" spans="1:19" ht="20.25" customHeight="1" x14ac:dyDescent="0.25">
      <c r="A77" s="10">
        <v>67</v>
      </c>
      <c r="B77" s="9">
        <v>2022</v>
      </c>
      <c r="C77" s="173">
        <v>358</v>
      </c>
      <c r="D77" s="191" t="s">
        <v>81</v>
      </c>
      <c r="E77" s="192" t="s">
        <v>74</v>
      </c>
      <c r="F77" s="170">
        <v>6787.9410460651998</v>
      </c>
      <c r="G77" s="170">
        <v>0</v>
      </c>
      <c r="H77" s="170">
        <v>2119.7958608737999</v>
      </c>
      <c r="I77" s="170">
        <v>0</v>
      </c>
      <c r="J77" s="170">
        <v>0</v>
      </c>
      <c r="K77" s="170">
        <v>0</v>
      </c>
      <c r="L77" s="170">
        <v>0</v>
      </c>
      <c r="M77" s="174">
        <v>0</v>
      </c>
      <c r="N77" s="170">
        <v>0</v>
      </c>
      <c r="O77" s="188">
        <v>0</v>
      </c>
      <c r="P77" s="20"/>
      <c r="Q77" s="13"/>
      <c r="R77" s="14"/>
      <c r="S77" s="15"/>
    </row>
    <row r="78" spans="1:19" ht="27" x14ac:dyDescent="0.25">
      <c r="A78" s="10">
        <v>68</v>
      </c>
      <c r="B78" s="9">
        <v>2022</v>
      </c>
      <c r="C78" s="173">
        <v>359</v>
      </c>
      <c r="D78" s="191" t="s">
        <v>778</v>
      </c>
      <c r="E78" s="192" t="s">
        <v>74</v>
      </c>
      <c r="F78" s="170">
        <v>14850.040619457457</v>
      </c>
      <c r="G78" s="170">
        <v>0</v>
      </c>
      <c r="H78" s="170">
        <v>2129.1758998733999</v>
      </c>
      <c r="I78" s="170">
        <v>0</v>
      </c>
      <c r="J78" s="170">
        <v>0</v>
      </c>
      <c r="K78" s="170">
        <v>0</v>
      </c>
      <c r="L78" s="170">
        <v>0</v>
      </c>
      <c r="M78" s="174">
        <v>0</v>
      </c>
      <c r="N78" s="170">
        <v>0</v>
      </c>
      <c r="O78" s="188">
        <v>0</v>
      </c>
      <c r="P78" s="20"/>
      <c r="Q78" s="13"/>
      <c r="R78" s="14"/>
      <c r="S78" s="15"/>
    </row>
    <row r="79" spans="1:19" ht="12.75" customHeight="1" x14ac:dyDescent="0.25">
      <c r="A79" s="10">
        <v>70</v>
      </c>
      <c r="B79" s="9"/>
      <c r="C79" s="181"/>
      <c r="D79" s="172" t="s">
        <v>82</v>
      </c>
      <c r="E79" s="192"/>
      <c r="F79" s="169">
        <f>+F83+F81</f>
        <v>56465.156415030258</v>
      </c>
      <c r="G79" s="169">
        <f>+G83+G81</f>
        <v>10626.457953249199</v>
      </c>
      <c r="H79" s="169">
        <f>+H83+H81</f>
        <v>15015.644199999999</v>
      </c>
      <c r="I79" s="169">
        <f>+I83+I81</f>
        <v>0</v>
      </c>
      <c r="J79" s="169">
        <f>+J83+J81</f>
        <v>10626.457953249199</v>
      </c>
      <c r="K79" s="169">
        <f>ROUND((J79/F79)*100,1)</f>
        <v>18.8</v>
      </c>
      <c r="L79" s="182"/>
      <c r="M79" s="174"/>
      <c r="N79" s="170"/>
      <c r="O79" s="188"/>
      <c r="P79" s="21"/>
      <c r="R79" s="19"/>
    </row>
    <row r="80" spans="1:19" ht="3.75" customHeight="1" x14ac:dyDescent="0.25">
      <c r="A80" s="10">
        <v>71</v>
      </c>
      <c r="B80" s="9"/>
      <c r="C80" s="181"/>
      <c r="D80" s="172"/>
      <c r="E80" s="192"/>
      <c r="F80" s="169"/>
      <c r="G80" s="169"/>
      <c r="H80" s="183"/>
      <c r="I80" s="169"/>
      <c r="J80" s="169"/>
      <c r="K80" s="169"/>
      <c r="L80" s="182"/>
      <c r="M80" s="174"/>
      <c r="N80" s="170"/>
      <c r="O80" s="188"/>
      <c r="P80" s="21"/>
      <c r="R80" s="11"/>
    </row>
    <row r="81" spans="1:19" s="1" customFormat="1" ht="12.75" customHeight="1" x14ac:dyDescent="0.25">
      <c r="A81" s="10">
        <v>72</v>
      </c>
      <c r="B81" s="9"/>
      <c r="C81" s="181"/>
      <c r="D81" s="172" t="s">
        <v>83</v>
      </c>
      <c r="E81" s="192"/>
      <c r="F81" s="169">
        <f>SUM(F82)</f>
        <v>11253.832041985999</v>
      </c>
      <c r="G81" s="169">
        <f>SUM(G82)</f>
        <v>3131.0917199999999</v>
      </c>
      <c r="H81" s="169">
        <f>SUM(H82)</f>
        <v>0</v>
      </c>
      <c r="I81" s="169">
        <f>SUM(I82)</f>
        <v>0</v>
      </c>
      <c r="J81" s="169">
        <f>SUM(J82)</f>
        <v>3131.0917199999999</v>
      </c>
      <c r="K81" s="169">
        <f>ROUND((J81/F81)*100,1)</f>
        <v>27.8</v>
      </c>
      <c r="L81" s="169"/>
      <c r="M81" s="174"/>
      <c r="N81" s="169"/>
      <c r="O81" s="188"/>
      <c r="P81" s="21"/>
      <c r="R81" s="11"/>
    </row>
    <row r="82" spans="1:19" ht="12.75" customHeight="1" x14ac:dyDescent="0.25">
      <c r="A82" s="17">
        <v>73</v>
      </c>
      <c r="B82" s="18">
        <v>2011</v>
      </c>
      <c r="C82" s="173">
        <v>40</v>
      </c>
      <c r="D82" s="175" t="s">
        <v>775</v>
      </c>
      <c r="E82" s="192" t="s">
        <v>27</v>
      </c>
      <c r="F82" s="170">
        <v>11253.832041985999</v>
      </c>
      <c r="G82" s="170">
        <v>3131.0917199999999</v>
      </c>
      <c r="H82" s="170">
        <v>0</v>
      </c>
      <c r="I82" s="170">
        <v>0</v>
      </c>
      <c r="J82" s="170">
        <v>3131.0917199999999</v>
      </c>
      <c r="K82" s="170">
        <v>27.8</v>
      </c>
      <c r="L82" s="170">
        <v>34.5</v>
      </c>
      <c r="M82" s="174">
        <v>0</v>
      </c>
      <c r="N82" s="170">
        <v>0</v>
      </c>
      <c r="O82" s="188">
        <v>34.5</v>
      </c>
      <c r="P82" s="20"/>
      <c r="Q82" s="13"/>
      <c r="R82" s="14"/>
      <c r="S82" s="15"/>
    </row>
    <row r="83" spans="1:19" s="1" customFormat="1" ht="12.75" customHeight="1" x14ac:dyDescent="0.25">
      <c r="A83" s="10">
        <v>74</v>
      </c>
      <c r="B83" s="9"/>
      <c r="C83" s="181"/>
      <c r="D83" s="172" t="s">
        <v>84</v>
      </c>
      <c r="E83" s="192"/>
      <c r="F83" s="169">
        <f>SUM(F84:F85)</f>
        <v>45211.324373044255</v>
      </c>
      <c r="G83" s="169">
        <f>SUM(G84:G85)</f>
        <v>7495.3662332491995</v>
      </c>
      <c r="H83" s="169">
        <f>SUM(H84:H85)</f>
        <v>15015.644199999999</v>
      </c>
      <c r="I83" s="169">
        <f>SUM(I84:I85)</f>
        <v>0</v>
      </c>
      <c r="J83" s="169">
        <f>SUM(J84:J85)</f>
        <v>7495.3662332491995</v>
      </c>
      <c r="K83" s="169">
        <f>ROUND((J83/F83)*100,1)</f>
        <v>16.600000000000001</v>
      </c>
      <c r="L83" s="169"/>
      <c r="M83" s="174"/>
      <c r="N83" s="169"/>
      <c r="O83" s="188"/>
      <c r="P83" s="21"/>
      <c r="R83" s="19"/>
    </row>
    <row r="84" spans="1:19" ht="12.75" customHeight="1" x14ac:dyDescent="0.25">
      <c r="A84" s="10">
        <v>75</v>
      </c>
      <c r="B84" s="9">
        <v>2013</v>
      </c>
      <c r="C84" s="173">
        <v>45</v>
      </c>
      <c r="D84" s="175" t="s">
        <v>776</v>
      </c>
      <c r="E84" s="192" t="s">
        <v>38</v>
      </c>
      <c r="F84" s="170">
        <v>12613.811013676801</v>
      </c>
      <c r="G84" s="170">
        <v>7495.3662332491995</v>
      </c>
      <c r="H84" s="170">
        <v>0</v>
      </c>
      <c r="I84" s="170">
        <v>0</v>
      </c>
      <c r="J84" s="170">
        <v>7495.3662332491995</v>
      </c>
      <c r="K84" s="170">
        <v>59.4</v>
      </c>
      <c r="L84" s="170">
        <v>100</v>
      </c>
      <c r="M84" s="174">
        <v>0</v>
      </c>
      <c r="N84" s="170">
        <v>0</v>
      </c>
      <c r="O84" s="188">
        <v>100</v>
      </c>
      <c r="P84" s="20"/>
      <c r="Q84" s="13"/>
      <c r="R84" s="14"/>
      <c r="S84" s="15"/>
    </row>
    <row r="85" spans="1:19" ht="27" customHeight="1" thickBot="1" x14ac:dyDescent="0.3">
      <c r="A85" s="10">
        <v>76</v>
      </c>
      <c r="B85" s="9">
        <v>2013</v>
      </c>
      <c r="C85" s="189">
        <v>303</v>
      </c>
      <c r="D85" s="190" t="s">
        <v>85</v>
      </c>
      <c r="E85" s="194" t="s">
        <v>36</v>
      </c>
      <c r="F85" s="184">
        <v>32597.513359367455</v>
      </c>
      <c r="G85" s="184">
        <v>0</v>
      </c>
      <c r="H85" s="184">
        <v>15015.644199999999</v>
      </c>
      <c r="I85" s="184">
        <v>0</v>
      </c>
      <c r="J85" s="184">
        <v>0</v>
      </c>
      <c r="K85" s="184">
        <v>0</v>
      </c>
      <c r="L85" s="184">
        <v>0</v>
      </c>
      <c r="M85" s="185">
        <v>40.4</v>
      </c>
      <c r="N85" s="184">
        <v>0</v>
      </c>
      <c r="O85" s="186">
        <v>0</v>
      </c>
      <c r="P85" s="20"/>
      <c r="Q85" s="13"/>
      <c r="R85" s="14"/>
      <c r="S85" s="15"/>
    </row>
    <row r="86" spans="1:19" ht="20.25" customHeight="1" x14ac:dyDescent="0.25">
      <c r="A86" s="10"/>
      <c r="B86" s="9"/>
      <c r="C86" s="437" t="s">
        <v>779</v>
      </c>
      <c r="D86" s="437"/>
      <c r="E86" s="437"/>
      <c r="F86" s="437"/>
      <c r="G86" s="437"/>
      <c r="H86" s="437"/>
      <c r="I86" s="437"/>
      <c r="J86" s="437"/>
      <c r="K86" s="437"/>
      <c r="L86" s="437"/>
      <c r="M86" s="437"/>
      <c r="N86" s="437"/>
      <c r="O86" s="437"/>
      <c r="P86" s="20"/>
      <c r="Q86" s="13"/>
      <c r="R86" s="14"/>
      <c r="S86" s="15"/>
    </row>
    <row r="87" spans="1:19" ht="28.5" customHeight="1" x14ac:dyDescent="0.25">
      <c r="A87" s="10">
        <v>78</v>
      </c>
      <c r="B87" s="9"/>
      <c r="C87" s="437" t="s">
        <v>86</v>
      </c>
      <c r="D87" s="437"/>
      <c r="E87" s="437"/>
      <c r="F87" s="437"/>
      <c r="G87" s="437"/>
      <c r="H87" s="437"/>
      <c r="I87" s="437"/>
      <c r="J87" s="437"/>
      <c r="K87" s="437"/>
      <c r="L87" s="437"/>
      <c r="M87" s="437"/>
      <c r="N87" s="437"/>
      <c r="O87" s="437"/>
      <c r="Q87" s="21"/>
    </row>
    <row r="88" spans="1:19" x14ac:dyDescent="0.25">
      <c r="A88" s="10">
        <v>79</v>
      </c>
      <c r="B88" s="1"/>
      <c r="C88" s="437" t="s">
        <v>87</v>
      </c>
      <c r="D88" s="437"/>
      <c r="E88" s="437"/>
      <c r="F88" s="437"/>
      <c r="G88" s="437"/>
      <c r="H88" s="437"/>
      <c r="I88" s="437"/>
      <c r="J88" s="437"/>
      <c r="K88" s="437"/>
      <c r="L88" s="437"/>
      <c r="M88" s="437"/>
      <c r="N88" s="437"/>
      <c r="O88" s="437"/>
      <c r="Q88" s="21"/>
    </row>
    <row r="89" spans="1:19" x14ac:dyDescent="0.25">
      <c r="A89" s="1"/>
      <c r="B89" s="22"/>
      <c r="C89" s="436" t="s">
        <v>777</v>
      </c>
      <c r="D89" s="436"/>
      <c r="E89" s="436"/>
      <c r="F89" s="436"/>
      <c r="G89" s="436"/>
      <c r="H89" s="436"/>
      <c r="I89" s="436"/>
      <c r="J89" s="436"/>
      <c r="K89" s="436"/>
      <c r="L89" s="436"/>
      <c r="M89" s="436"/>
      <c r="N89" s="436"/>
      <c r="O89" s="436"/>
    </row>
    <row r="90" spans="1:19" ht="29.25" customHeight="1" x14ac:dyDescent="0.25">
      <c r="A90" s="1"/>
      <c r="B90" s="22"/>
      <c r="C90" s="437" t="s">
        <v>754</v>
      </c>
      <c r="D90" s="437"/>
      <c r="E90" s="437"/>
      <c r="F90" s="437"/>
      <c r="G90" s="437"/>
      <c r="H90" s="437"/>
      <c r="I90" s="437"/>
      <c r="J90" s="437"/>
      <c r="K90" s="437"/>
      <c r="L90" s="437"/>
      <c r="M90" s="437"/>
      <c r="N90" s="437"/>
      <c r="O90" s="437"/>
    </row>
    <row r="91" spans="1:19" s="23" customFormat="1" x14ac:dyDescent="0.25">
      <c r="C91" s="438" t="s">
        <v>88</v>
      </c>
      <c r="D91" s="438"/>
      <c r="E91" s="438"/>
      <c r="F91" s="438"/>
      <c r="G91" s="438"/>
      <c r="H91" s="438"/>
      <c r="I91" s="438"/>
      <c r="J91" s="438"/>
      <c r="K91" s="438"/>
      <c r="L91" s="438"/>
      <c r="M91" s="438"/>
      <c r="N91" s="438"/>
      <c r="O91" s="438"/>
    </row>
    <row r="92" spans="1:19" s="23" customFormat="1" x14ac:dyDescent="0.25">
      <c r="C92" s="158"/>
      <c r="D92" s="159"/>
      <c r="E92" s="160"/>
      <c r="F92" s="161"/>
      <c r="G92" s="161"/>
      <c r="H92" s="161"/>
      <c r="I92" s="161"/>
      <c r="J92" s="161"/>
      <c r="K92" s="162"/>
      <c r="L92" s="162"/>
      <c r="M92" s="162"/>
      <c r="N92" s="162"/>
      <c r="O92" s="162"/>
    </row>
    <row r="93" spans="1:19" s="23" customFormat="1" ht="30" customHeight="1" x14ac:dyDescent="0.25">
      <c r="C93" s="436"/>
      <c r="D93" s="436"/>
      <c r="E93" s="436"/>
      <c r="F93" s="436"/>
      <c r="G93" s="436"/>
      <c r="H93" s="436"/>
      <c r="I93" s="436"/>
      <c r="J93" s="436"/>
      <c r="K93" s="436"/>
      <c r="L93" s="436"/>
      <c r="M93" s="436"/>
      <c r="N93" s="436"/>
      <c r="O93" s="436"/>
    </row>
    <row r="94" spans="1:19" s="23" customFormat="1" x14ac:dyDescent="0.25">
      <c r="C94" s="163"/>
      <c r="D94" s="159"/>
      <c r="E94" s="164"/>
      <c r="F94" s="161"/>
      <c r="G94" s="161"/>
      <c r="H94" s="161"/>
      <c r="I94" s="161"/>
      <c r="J94" s="161"/>
      <c r="K94" s="162"/>
      <c r="L94" s="162"/>
      <c r="M94" s="162"/>
      <c r="N94" s="162"/>
      <c r="O94" s="162"/>
    </row>
    <row r="95" spans="1:19" s="23" customFormat="1" x14ac:dyDescent="0.25">
      <c r="C95" s="163"/>
      <c r="D95" s="162"/>
      <c r="E95" s="165"/>
      <c r="F95" s="161"/>
      <c r="G95" s="161"/>
      <c r="H95" s="161"/>
      <c r="I95" s="161"/>
      <c r="J95" s="161"/>
      <c r="K95" s="162"/>
      <c r="L95" s="162"/>
      <c r="M95" s="162"/>
      <c r="N95" s="162"/>
      <c r="O95" s="162"/>
    </row>
    <row r="96" spans="1:19" s="23" customFormat="1" x14ac:dyDescent="0.25">
      <c r="C96" s="163"/>
      <c r="D96" s="162"/>
      <c r="E96" s="165"/>
      <c r="F96" s="161"/>
      <c r="G96" s="161"/>
      <c r="H96" s="161"/>
      <c r="I96" s="161"/>
      <c r="J96" s="161"/>
      <c r="K96" s="162"/>
      <c r="L96" s="162"/>
      <c r="M96" s="162"/>
      <c r="N96" s="162"/>
      <c r="O96" s="162"/>
    </row>
    <row r="97" spans="3:17" s="23" customFormat="1" x14ac:dyDescent="0.25">
      <c r="C97" s="163"/>
      <c r="D97" s="162"/>
      <c r="E97" s="165"/>
      <c r="F97" s="161"/>
      <c r="G97" s="161"/>
      <c r="H97" s="161"/>
      <c r="I97" s="161"/>
      <c r="J97" s="161"/>
      <c r="K97" s="162"/>
      <c r="L97" s="162"/>
      <c r="M97" s="162"/>
      <c r="N97" s="162"/>
      <c r="O97" s="162"/>
    </row>
    <row r="98" spans="3:17" s="23" customFormat="1" x14ac:dyDescent="0.25">
      <c r="C98" s="163"/>
      <c r="D98" s="162"/>
      <c r="E98" s="164"/>
      <c r="F98" s="161"/>
      <c r="G98" s="161"/>
      <c r="H98" s="161"/>
      <c r="I98" s="161"/>
      <c r="J98" s="161"/>
      <c r="K98" s="162"/>
      <c r="L98" s="162"/>
      <c r="M98" s="162"/>
      <c r="N98" s="162"/>
      <c r="O98" s="162"/>
    </row>
    <row r="99" spans="3:17" s="23" customFormat="1" x14ac:dyDescent="0.25">
      <c r="C99" s="163"/>
      <c r="D99" s="162"/>
      <c r="E99" s="164"/>
      <c r="F99" s="161"/>
      <c r="G99" s="161"/>
      <c r="H99" s="161"/>
      <c r="I99" s="161"/>
      <c r="J99" s="161"/>
      <c r="K99" s="162"/>
      <c r="L99" s="162"/>
      <c r="M99" s="162"/>
      <c r="N99" s="162"/>
      <c r="O99" s="162"/>
    </row>
    <row r="100" spans="3:17" s="23" customFormat="1" x14ac:dyDescent="0.25">
      <c r="C100" s="163"/>
      <c r="D100" s="162"/>
      <c r="E100" s="166"/>
      <c r="F100" s="161"/>
      <c r="G100" s="161"/>
      <c r="H100" s="161"/>
      <c r="I100" s="161"/>
      <c r="J100" s="161"/>
      <c r="K100" s="162"/>
      <c r="L100" s="162"/>
      <c r="M100" s="162"/>
      <c r="N100" s="162"/>
      <c r="O100" s="162"/>
    </row>
    <row r="101" spans="3:17" s="23" customFormat="1" x14ac:dyDescent="0.25">
      <c r="C101" s="163"/>
      <c r="D101" s="162"/>
      <c r="E101" s="164"/>
      <c r="F101" s="161"/>
      <c r="G101" s="161"/>
      <c r="H101" s="161"/>
      <c r="I101" s="161"/>
      <c r="J101" s="161"/>
      <c r="K101" s="162"/>
      <c r="L101" s="162"/>
      <c r="M101" s="162"/>
      <c r="N101" s="162"/>
      <c r="O101" s="162"/>
    </row>
    <row r="102" spans="3:17" s="23" customFormat="1" x14ac:dyDescent="0.25">
      <c r="C102" s="163"/>
      <c r="D102" s="162"/>
      <c r="E102" s="165"/>
      <c r="F102" s="161"/>
      <c r="G102" s="161"/>
      <c r="H102" s="161"/>
      <c r="I102" s="161"/>
      <c r="J102" s="161"/>
      <c r="K102" s="162"/>
      <c r="L102" s="162"/>
      <c r="M102" s="162"/>
      <c r="N102" s="162"/>
      <c r="O102" s="162"/>
    </row>
    <row r="103" spans="3:17" s="23" customFormat="1" x14ac:dyDescent="0.25">
      <c r="C103" s="163"/>
      <c r="D103" s="162"/>
      <c r="E103" s="165"/>
      <c r="F103" s="161"/>
      <c r="G103" s="161"/>
      <c r="H103" s="161"/>
      <c r="I103" s="161"/>
      <c r="J103" s="161"/>
      <c r="K103" s="162"/>
      <c r="L103" s="162"/>
      <c r="M103" s="162"/>
      <c r="N103" s="162"/>
      <c r="O103" s="162"/>
    </row>
    <row r="104" spans="3:17" s="23" customFormat="1" x14ac:dyDescent="0.25">
      <c r="C104" s="163"/>
      <c r="D104" s="162"/>
      <c r="E104" s="165"/>
      <c r="F104" s="161"/>
      <c r="G104" s="161"/>
      <c r="H104" s="161"/>
      <c r="I104" s="161"/>
      <c r="J104" s="161"/>
      <c r="K104" s="162"/>
      <c r="L104" s="162"/>
      <c r="M104" s="162"/>
      <c r="N104" s="162"/>
      <c r="O104" s="162"/>
    </row>
    <row r="105" spans="3:17" s="23" customFormat="1" x14ac:dyDescent="0.25">
      <c r="C105" s="26"/>
      <c r="E105" s="27"/>
      <c r="F105" s="25"/>
      <c r="G105" s="25"/>
      <c r="H105" s="25"/>
      <c r="I105" s="25"/>
      <c r="J105" s="25"/>
    </row>
    <row r="106" spans="3:17" s="23" customFormat="1" x14ac:dyDescent="0.25">
      <c r="C106" s="26"/>
      <c r="E106" s="28"/>
      <c r="Q106" s="24"/>
    </row>
  </sheetData>
  <mergeCells count="23">
    <mergeCell ref="C87:O87"/>
    <mergeCell ref="N3:P3"/>
    <mergeCell ref="C86:O86"/>
    <mergeCell ref="A1:D1"/>
    <mergeCell ref="A2:K2"/>
    <mergeCell ref="A3:F3"/>
    <mergeCell ref="G3:K3"/>
    <mergeCell ref="L3:M3"/>
    <mergeCell ref="H9:K9"/>
    <mergeCell ref="L9:L11"/>
    <mergeCell ref="M9:O9"/>
    <mergeCell ref="H10:K10"/>
    <mergeCell ref="M10:O10"/>
    <mergeCell ref="C9:C11"/>
    <mergeCell ref="D9:D11"/>
    <mergeCell ref="E9:E11"/>
    <mergeCell ref="F9:F11"/>
    <mergeCell ref="G9:G11"/>
    <mergeCell ref="C89:O89"/>
    <mergeCell ref="C90:O90"/>
    <mergeCell ref="C91:O91"/>
    <mergeCell ref="C93:O93"/>
    <mergeCell ref="C88:O88"/>
  </mergeCells>
  <conditionalFormatting sqref="K80 O40 K40 K47 O47 O51:O54 K51:K54 O17 K19 O19 K34:K35 O34:O35 O25 K25 O37 K37 O58:O63 K58:K63 K66 O66 K85 O28:O30 K28:K30 O69:O70 K69:K70 K17 O79:O80 O91 K91">
    <cfRule type="cellIs" dxfId="115" priority="118" stopIfTrue="1" operator="greaterThan">
      <formula>100</formula>
    </cfRule>
  </conditionalFormatting>
  <conditionalFormatting sqref="K80 K40 K47 K51:K54 K17 K19 K34:K35 K25 K37 K58:K63 K66 K85 K28:K30 K69:K70">
    <cfRule type="cellIs" dxfId="114" priority="116" stopIfTrue="1" operator="greaterThan">
      <formula>100</formula>
    </cfRule>
    <cfRule type="cellIs" dxfId="113" priority="117" stopIfTrue="1" operator="greaterThan">
      <formula>100</formula>
    </cfRule>
  </conditionalFormatting>
  <conditionalFormatting sqref="O20 K20 K22 O22">
    <cfRule type="cellIs" dxfId="112" priority="115" stopIfTrue="1" operator="greaterThan">
      <formula>100</formula>
    </cfRule>
  </conditionalFormatting>
  <conditionalFormatting sqref="K20 K22">
    <cfRule type="cellIs" dxfId="111" priority="113" stopIfTrue="1" operator="greaterThan">
      <formula>100</formula>
    </cfRule>
    <cfRule type="cellIs" dxfId="110" priority="114" stopIfTrue="1" operator="greaterThan">
      <formula>100</formula>
    </cfRule>
  </conditionalFormatting>
  <conditionalFormatting sqref="O31 K31 K33 O33">
    <cfRule type="cellIs" dxfId="109" priority="112" stopIfTrue="1" operator="greaterThan">
      <formula>100</formula>
    </cfRule>
  </conditionalFormatting>
  <conditionalFormatting sqref="K31 K33">
    <cfRule type="cellIs" dxfId="108" priority="110" stopIfTrue="1" operator="greaterThan">
      <formula>100</formula>
    </cfRule>
    <cfRule type="cellIs" dxfId="107" priority="111" stopIfTrue="1" operator="greaterThan">
      <formula>100</formula>
    </cfRule>
  </conditionalFormatting>
  <conditionalFormatting sqref="O39 K39">
    <cfRule type="cellIs" dxfId="106" priority="109" stopIfTrue="1" operator="greaterThan">
      <formula>100</formula>
    </cfRule>
  </conditionalFormatting>
  <conditionalFormatting sqref="K39">
    <cfRule type="cellIs" dxfId="105" priority="107" stopIfTrue="1" operator="greaterThan">
      <formula>100</formula>
    </cfRule>
    <cfRule type="cellIs" dxfId="104" priority="108" stopIfTrue="1" operator="greaterThan">
      <formula>100</formula>
    </cfRule>
  </conditionalFormatting>
  <conditionalFormatting sqref="K41:K45 O41:O46">
    <cfRule type="cellIs" dxfId="103" priority="106" stopIfTrue="1" operator="greaterThan">
      <formula>100</formula>
    </cfRule>
  </conditionalFormatting>
  <conditionalFormatting sqref="K41:K45">
    <cfRule type="cellIs" dxfId="102" priority="104" stopIfTrue="1" operator="greaterThan">
      <formula>100</formula>
    </cfRule>
    <cfRule type="cellIs" dxfId="101" priority="105" stopIfTrue="1" operator="greaterThan">
      <formula>100</formula>
    </cfRule>
  </conditionalFormatting>
  <conditionalFormatting sqref="O48:O50 K49:K50">
    <cfRule type="cellIs" dxfId="100" priority="103" stopIfTrue="1" operator="greaterThan">
      <formula>100</formula>
    </cfRule>
  </conditionalFormatting>
  <conditionalFormatting sqref="K49:K50">
    <cfRule type="cellIs" dxfId="99" priority="101" stopIfTrue="1" operator="greaterThan">
      <formula>100</formula>
    </cfRule>
    <cfRule type="cellIs" dxfId="98" priority="102" stopIfTrue="1" operator="greaterThan">
      <formula>100</formula>
    </cfRule>
  </conditionalFormatting>
  <conditionalFormatting sqref="K46">
    <cfRule type="cellIs" dxfId="97" priority="100" stopIfTrue="1" operator="greaterThan">
      <formula>100</formula>
    </cfRule>
  </conditionalFormatting>
  <conditionalFormatting sqref="K46">
    <cfRule type="cellIs" dxfId="96" priority="98" stopIfTrue="1" operator="greaterThan">
      <formula>100</formula>
    </cfRule>
    <cfRule type="cellIs" dxfId="95" priority="99" stopIfTrue="1" operator="greaterThan">
      <formula>100</formula>
    </cfRule>
  </conditionalFormatting>
  <conditionalFormatting sqref="K56:K57">
    <cfRule type="cellIs" dxfId="94" priority="97" stopIfTrue="1" operator="greaterThan">
      <formula>100</formula>
    </cfRule>
  </conditionalFormatting>
  <conditionalFormatting sqref="K55">
    <cfRule type="cellIs" dxfId="93" priority="96" stopIfTrue="1" operator="greaterThan">
      <formula>100</formula>
    </cfRule>
  </conditionalFormatting>
  <conditionalFormatting sqref="K55">
    <cfRule type="cellIs" dxfId="92" priority="94" stopIfTrue="1" operator="greaterThan">
      <formula>100</formula>
    </cfRule>
    <cfRule type="cellIs" dxfId="91" priority="95" stopIfTrue="1" operator="greaterThan">
      <formula>100</formula>
    </cfRule>
  </conditionalFormatting>
  <conditionalFormatting sqref="K83 O83">
    <cfRule type="cellIs" dxfId="90" priority="93" stopIfTrue="1" operator="greaterThan">
      <formula>100</formula>
    </cfRule>
  </conditionalFormatting>
  <conditionalFormatting sqref="K83">
    <cfRule type="cellIs" dxfId="89" priority="91" stopIfTrue="1" operator="greaterThan">
      <formula>100</formula>
    </cfRule>
    <cfRule type="cellIs" dxfId="88" priority="92" stopIfTrue="1" operator="greaterThan">
      <formula>100</formula>
    </cfRule>
  </conditionalFormatting>
  <conditionalFormatting sqref="K48">
    <cfRule type="cellIs" dxfId="87" priority="90" stopIfTrue="1" operator="greaterThan">
      <formula>100</formula>
    </cfRule>
  </conditionalFormatting>
  <conditionalFormatting sqref="K48">
    <cfRule type="cellIs" dxfId="86" priority="88" stopIfTrue="1" operator="greaterThan">
      <formula>100</formula>
    </cfRule>
    <cfRule type="cellIs" dxfId="85" priority="89" stopIfTrue="1" operator="greaterThan">
      <formula>100</formula>
    </cfRule>
  </conditionalFormatting>
  <conditionalFormatting sqref="K80 K17 K19:K20 K25 K85 K33:K35 K37 K66 K83 K22 K28:K31 K39:K63 K69:K70">
    <cfRule type="cellIs" dxfId="84" priority="87" operator="greaterThan">
      <formula>100</formula>
    </cfRule>
  </conditionalFormatting>
  <conditionalFormatting sqref="K79">
    <cfRule type="cellIs" dxfId="83" priority="86" stopIfTrue="1" operator="greaterThan">
      <formula>100</formula>
    </cfRule>
  </conditionalFormatting>
  <conditionalFormatting sqref="K79">
    <cfRule type="cellIs" dxfId="82" priority="84" stopIfTrue="1" operator="greaterThan">
      <formula>100</formula>
    </cfRule>
    <cfRule type="cellIs" dxfId="81" priority="85" stopIfTrue="1" operator="greaterThan">
      <formula>100</formula>
    </cfRule>
  </conditionalFormatting>
  <conditionalFormatting sqref="O18 K18">
    <cfRule type="cellIs" dxfId="80" priority="83" stopIfTrue="1" operator="greaterThan">
      <formula>100</formula>
    </cfRule>
  </conditionalFormatting>
  <conditionalFormatting sqref="K18">
    <cfRule type="cellIs" dxfId="79" priority="81" stopIfTrue="1" operator="greaterThan">
      <formula>100</formula>
    </cfRule>
    <cfRule type="cellIs" dxfId="78" priority="82" stopIfTrue="1" operator="greaterThan">
      <formula>100</formula>
    </cfRule>
  </conditionalFormatting>
  <conditionalFormatting sqref="K18">
    <cfRule type="cellIs" dxfId="77" priority="80" operator="greaterThan">
      <formula>100</formula>
    </cfRule>
  </conditionalFormatting>
  <conditionalFormatting sqref="O23:O24 K23:K24">
    <cfRule type="cellIs" dxfId="76" priority="79" stopIfTrue="1" operator="greaterThan">
      <formula>100</formula>
    </cfRule>
  </conditionalFormatting>
  <conditionalFormatting sqref="K23:K24">
    <cfRule type="cellIs" dxfId="75" priority="77" stopIfTrue="1" operator="greaterThan">
      <formula>100</formula>
    </cfRule>
    <cfRule type="cellIs" dxfId="74" priority="78" stopIfTrue="1" operator="greaterThan">
      <formula>100</formula>
    </cfRule>
  </conditionalFormatting>
  <conditionalFormatting sqref="K23:K24">
    <cfRule type="cellIs" dxfId="73" priority="76" operator="greaterThan">
      <formula>100</formula>
    </cfRule>
  </conditionalFormatting>
  <conditionalFormatting sqref="B89:B90">
    <cfRule type="duplicateValues" dxfId="72" priority="119"/>
  </conditionalFormatting>
  <conditionalFormatting sqref="K84 O84">
    <cfRule type="cellIs" dxfId="71" priority="75" stopIfTrue="1" operator="greaterThan">
      <formula>100</formula>
    </cfRule>
  </conditionalFormatting>
  <conditionalFormatting sqref="K84">
    <cfRule type="cellIs" dxfId="70" priority="73" stopIfTrue="1" operator="greaterThan">
      <formula>100</formula>
    </cfRule>
    <cfRule type="cellIs" dxfId="69" priority="74" stopIfTrue="1" operator="greaterThan">
      <formula>100</formula>
    </cfRule>
  </conditionalFormatting>
  <conditionalFormatting sqref="K84">
    <cfRule type="cellIs" dxfId="68" priority="72" operator="greaterThan">
      <formula>100</formula>
    </cfRule>
  </conditionalFormatting>
  <conditionalFormatting sqref="K32 O32">
    <cfRule type="cellIs" dxfId="67" priority="71" stopIfTrue="1" operator="greaterThan">
      <formula>100</formula>
    </cfRule>
  </conditionalFormatting>
  <conditionalFormatting sqref="K32">
    <cfRule type="cellIs" dxfId="66" priority="69" stopIfTrue="1" operator="greaterThan">
      <formula>100</formula>
    </cfRule>
    <cfRule type="cellIs" dxfId="65" priority="70" stopIfTrue="1" operator="greaterThan">
      <formula>100</formula>
    </cfRule>
  </conditionalFormatting>
  <conditionalFormatting sqref="K32">
    <cfRule type="cellIs" dxfId="64" priority="68" operator="greaterThan">
      <formula>100</formula>
    </cfRule>
  </conditionalFormatting>
  <conditionalFormatting sqref="O36 K36">
    <cfRule type="cellIs" dxfId="63" priority="67" stopIfTrue="1" operator="greaterThan">
      <formula>100</formula>
    </cfRule>
  </conditionalFormatting>
  <conditionalFormatting sqref="K36">
    <cfRule type="cellIs" dxfId="62" priority="65" stopIfTrue="1" operator="greaterThan">
      <formula>100</formula>
    </cfRule>
    <cfRule type="cellIs" dxfId="61" priority="66" stopIfTrue="1" operator="greaterThan">
      <formula>100</formula>
    </cfRule>
  </conditionalFormatting>
  <conditionalFormatting sqref="K36">
    <cfRule type="cellIs" dxfId="60" priority="64" operator="greaterThan">
      <formula>100</formula>
    </cfRule>
  </conditionalFormatting>
  <conditionalFormatting sqref="O38 K38">
    <cfRule type="cellIs" dxfId="59" priority="63" stopIfTrue="1" operator="greaterThan">
      <formula>100</formula>
    </cfRule>
  </conditionalFormatting>
  <conditionalFormatting sqref="K38">
    <cfRule type="cellIs" dxfId="58" priority="61" stopIfTrue="1" operator="greaterThan">
      <formula>100</formula>
    </cfRule>
    <cfRule type="cellIs" dxfId="57" priority="62" stopIfTrue="1" operator="greaterThan">
      <formula>100</formula>
    </cfRule>
  </conditionalFormatting>
  <conditionalFormatting sqref="K38">
    <cfRule type="cellIs" dxfId="56" priority="60" operator="greaterThan">
      <formula>100</formula>
    </cfRule>
  </conditionalFormatting>
  <conditionalFormatting sqref="K81 O81">
    <cfRule type="cellIs" dxfId="55" priority="59" stopIfTrue="1" operator="greaterThan">
      <formula>100</formula>
    </cfRule>
  </conditionalFormatting>
  <conditionalFormatting sqref="K81">
    <cfRule type="cellIs" dxfId="54" priority="57" stopIfTrue="1" operator="greaterThan">
      <formula>100</formula>
    </cfRule>
    <cfRule type="cellIs" dxfId="53" priority="58" stopIfTrue="1" operator="greaterThan">
      <formula>100</formula>
    </cfRule>
  </conditionalFormatting>
  <conditionalFormatting sqref="K81">
    <cfRule type="cellIs" dxfId="52" priority="56" operator="greaterThan">
      <formula>100</formula>
    </cfRule>
  </conditionalFormatting>
  <conditionalFormatting sqref="O82 K82">
    <cfRule type="cellIs" dxfId="51" priority="55" stopIfTrue="1" operator="greaterThan">
      <formula>100</formula>
    </cfRule>
  </conditionalFormatting>
  <conditionalFormatting sqref="K82">
    <cfRule type="cellIs" dxfId="50" priority="53" stopIfTrue="1" operator="greaterThan">
      <formula>100</formula>
    </cfRule>
    <cfRule type="cellIs" dxfId="49" priority="54" stopIfTrue="1" operator="greaterThan">
      <formula>100</formula>
    </cfRule>
  </conditionalFormatting>
  <conditionalFormatting sqref="K82">
    <cfRule type="cellIs" dxfId="48" priority="52" operator="greaterThan">
      <formula>100</formula>
    </cfRule>
  </conditionalFormatting>
  <conditionalFormatting sqref="K74:K75 O74:O75 O77 K77">
    <cfRule type="cellIs" dxfId="47" priority="51" stopIfTrue="1" operator="greaterThan">
      <formula>100</formula>
    </cfRule>
  </conditionalFormatting>
  <conditionalFormatting sqref="K74:K75 K77">
    <cfRule type="cellIs" dxfId="46" priority="49" stopIfTrue="1" operator="greaterThan">
      <formula>100</formula>
    </cfRule>
    <cfRule type="cellIs" dxfId="45" priority="50" stopIfTrue="1" operator="greaterThan">
      <formula>100</formula>
    </cfRule>
  </conditionalFormatting>
  <conditionalFormatting sqref="K74:K75 K77">
    <cfRule type="cellIs" dxfId="44" priority="48" operator="greaterThan">
      <formula>100</formula>
    </cfRule>
  </conditionalFormatting>
  <conditionalFormatting sqref="O76 K76">
    <cfRule type="cellIs" dxfId="43" priority="47" stopIfTrue="1" operator="greaterThan">
      <formula>100</formula>
    </cfRule>
  </conditionalFormatting>
  <conditionalFormatting sqref="K76">
    <cfRule type="cellIs" dxfId="42" priority="45" stopIfTrue="1" operator="greaterThan">
      <formula>100</formula>
    </cfRule>
    <cfRule type="cellIs" dxfId="41" priority="46" stopIfTrue="1" operator="greaterThan">
      <formula>100</formula>
    </cfRule>
  </conditionalFormatting>
  <conditionalFormatting sqref="K76">
    <cfRule type="cellIs" dxfId="40" priority="44" operator="greaterThan">
      <formula>100</formula>
    </cfRule>
  </conditionalFormatting>
  <conditionalFormatting sqref="O78 K78">
    <cfRule type="cellIs" dxfId="39" priority="43" stopIfTrue="1" operator="greaterThan">
      <formula>100</formula>
    </cfRule>
  </conditionalFormatting>
  <conditionalFormatting sqref="K78">
    <cfRule type="cellIs" dxfId="38" priority="41" stopIfTrue="1" operator="greaterThan">
      <formula>100</formula>
    </cfRule>
    <cfRule type="cellIs" dxfId="37" priority="42" stopIfTrue="1" operator="greaterThan">
      <formula>100</formula>
    </cfRule>
  </conditionalFormatting>
  <conditionalFormatting sqref="K78">
    <cfRule type="cellIs" dxfId="36" priority="40" operator="greaterThan">
      <formula>100</formula>
    </cfRule>
  </conditionalFormatting>
  <conditionalFormatting sqref="K21 O21">
    <cfRule type="cellIs" dxfId="35" priority="39" stopIfTrue="1" operator="greaterThan">
      <formula>100</formula>
    </cfRule>
  </conditionalFormatting>
  <conditionalFormatting sqref="K21">
    <cfRule type="cellIs" dxfId="34" priority="37" stopIfTrue="1" operator="greaterThan">
      <formula>100</formula>
    </cfRule>
    <cfRule type="cellIs" dxfId="33" priority="38" stopIfTrue="1" operator="greaterThan">
      <formula>100</formula>
    </cfRule>
  </conditionalFormatting>
  <conditionalFormatting sqref="K21">
    <cfRule type="cellIs" dxfId="32" priority="36" operator="greaterThan">
      <formula>100</formula>
    </cfRule>
  </conditionalFormatting>
  <conditionalFormatting sqref="K26:K27 O26:O27">
    <cfRule type="cellIs" dxfId="31" priority="35" stopIfTrue="1" operator="greaterThan">
      <formula>100</formula>
    </cfRule>
  </conditionalFormatting>
  <conditionalFormatting sqref="K26:K27">
    <cfRule type="cellIs" dxfId="30" priority="33" stopIfTrue="1" operator="greaterThan">
      <formula>100</formula>
    </cfRule>
    <cfRule type="cellIs" dxfId="29" priority="34" stopIfTrue="1" operator="greaterThan">
      <formula>100</formula>
    </cfRule>
  </conditionalFormatting>
  <conditionalFormatting sqref="K26:K27">
    <cfRule type="cellIs" dxfId="28" priority="32" operator="greaterThan">
      <formula>100</formula>
    </cfRule>
  </conditionalFormatting>
  <conditionalFormatting sqref="O64:O65 K64:K65">
    <cfRule type="cellIs" dxfId="27" priority="31" stopIfTrue="1" operator="greaterThan">
      <formula>100</formula>
    </cfRule>
  </conditionalFormatting>
  <conditionalFormatting sqref="K64:K65">
    <cfRule type="cellIs" dxfId="26" priority="29" stopIfTrue="1" operator="greaterThan">
      <formula>100</formula>
    </cfRule>
    <cfRule type="cellIs" dxfId="25" priority="30" stopIfTrue="1" operator="greaterThan">
      <formula>100</formula>
    </cfRule>
  </conditionalFormatting>
  <conditionalFormatting sqref="K64:K65">
    <cfRule type="cellIs" dxfId="24" priority="28" operator="greaterThan">
      <formula>100</formula>
    </cfRule>
  </conditionalFormatting>
  <conditionalFormatting sqref="O67:O68 K67:K68">
    <cfRule type="cellIs" dxfId="23" priority="27" stopIfTrue="1" operator="greaterThan">
      <formula>100</formula>
    </cfRule>
  </conditionalFormatting>
  <conditionalFormatting sqref="K67:K68">
    <cfRule type="cellIs" dxfId="22" priority="25" stopIfTrue="1" operator="greaterThan">
      <formula>100</formula>
    </cfRule>
    <cfRule type="cellIs" dxfId="21" priority="26" stopIfTrue="1" operator="greaterThan">
      <formula>100</formula>
    </cfRule>
  </conditionalFormatting>
  <conditionalFormatting sqref="K67:K68">
    <cfRule type="cellIs" dxfId="20" priority="24" operator="greaterThan">
      <formula>100</formula>
    </cfRule>
  </conditionalFormatting>
  <conditionalFormatting sqref="O71:O73 K71:K73">
    <cfRule type="cellIs" dxfId="19" priority="23" stopIfTrue="1" operator="greaterThan">
      <formula>100</formula>
    </cfRule>
  </conditionalFormatting>
  <conditionalFormatting sqref="K71:K73">
    <cfRule type="cellIs" dxfId="18" priority="21" stopIfTrue="1" operator="greaterThan">
      <formula>100</formula>
    </cfRule>
    <cfRule type="cellIs" dxfId="17" priority="22" stopIfTrue="1" operator="greaterThan">
      <formula>100</formula>
    </cfRule>
  </conditionalFormatting>
  <conditionalFormatting sqref="K71:K73">
    <cfRule type="cellIs" dxfId="16" priority="20" operator="greaterThan">
      <formula>100</formula>
    </cfRule>
  </conditionalFormatting>
  <conditionalFormatting sqref="C92 C4:C12 C94:C1048576 C14:C85">
    <cfRule type="duplicateValues" dxfId="15" priority="19"/>
  </conditionalFormatting>
  <conditionalFormatting sqref="G19:G25 G27:G67">
    <cfRule type="cellIs" dxfId="14" priority="18" operator="equal">
      <formula>$G$17</formula>
    </cfRule>
  </conditionalFormatting>
  <conditionalFormatting sqref="O86:O87">
    <cfRule type="cellIs" dxfId="13" priority="14" stopIfTrue="1" operator="greaterThan">
      <formula>100</formula>
    </cfRule>
  </conditionalFormatting>
  <conditionalFormatting sqref="C86:C87">
    <cfRule type="duplicateValues" dxfId="12" priority="13"/>
  </conditionalFormatting>
  <conditionalFormatting sqref="C86:C87">
    <cfRule type="duplicateValues" dxfId="11" priority="12"/>
  </conditionalFormatting>
  <conditionalFormatting sqref="K88:K89 O88:O89">
    <cfRule type="cellIs" dxfId="10" priority="11" stopIfTrue="1" operator="greaterThan">
      <formula>100</formula>
    </cfRule>
  </conditionalFormatting>
  <conditionalFormatting sqref="K93 O93">
    <cfRule type="cellIs" dxfId="9" priority="8" stopIfTrue="1" operator="greaterThan">
      <formula>100</formula>
    </cfRule>
  </conditionalFormatting>
  <conditionalFormatting sqref="C93">
    <cfRule type="duplicateValues" dxfId="8" priority="7"/>
  </conditionalFormatting>
  <conditionalFormatting sqref="C93">
    <cfRule type="duplicateValues" dxfId="7" priority="6"/>
  </conditionalFormatting>
  <conditionalFormatting sqref="O90">
    <cfRule type="cellIs" dxfId="6" priority="5" stopIfTrue="1" operator="greaterThan">
      <formula>100</formula>
    </cfRule>
  </conditionalFormatting>
  <conditionalFormatting sqref="C90">
    <cfRule type="duplicateValues" dxfId="5" priority="4"/>
  </conditionalFormatting>
  <conditionalFormatting sqref="A17:A88">
    <cfRule type="duplicateValues" dxfId="4" priority="130" stopIfTrue="1"/>
  </conditionalFormatting>
  <conditionalFormatting sqref="C13">
    <cfRule type="duplicateValues" dxfId="3" priority="3"/>
  </conditionalFormatting>
  <conditionalFormatting sqref="O85">
    <cfRule type="cellIs" dxfId="2" priority="1" stopIfTrue="1" operator="greaterThan">
      <formula>100</formula>
    </cfRule>
  </conditionalFormatting>
  <conditionalFormatting sqref="C88:C89 C91">
    <cfRule type="duplicateValues" dxfId="1" priority="136"/>
  </conditionalFormatting>
  <conditionalFormatting sqref="C91 C86:C89">
    <cfRule type="duplicateValues" dxfId="0" priority="138"/>
  </conditionalFormatting>
  <pageMargins left="0.70866141732283472" right="0.70866141732283472" top="0.74803149606299213" bottom="0.74803149606299213" header="0.31496062992125984" footer="0.31496062992125984"/>
  <pageSetup scale="60" fitToHeight="0" orientation="landscape" r:id="rId1"/>
  <ignoredErrors>
    <ignoredError sqref="E12:O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6"/>
  <sheetViews>
    <sheetView showGridLines="0" zoomScale="90" zoomScaleNormal="90" workbookViewId="0">
      <selection activeCell="Q2" sqref="Q2"/>
    </sheetView>
  </sheetViews>
  <sheetFormatPr baseColWidth="10" defaultRowHeight="15" x14ac:dyDescent="0.25"/>
  <cols>
    <col min="1" max="1" width="6.5703125" customWidth="1"/>
    <col min="2" max="2" width="5.7109375" customWidth="1"/>
    <col min="3" max="3" width="54.140625" customWidth="1"/>
    <col min="4" max="4" width="10.7109375" customWidth="1"/>
    <col min="5" max="5" width="19" customWidth="1"/>
    <col min="6" max="6" width="13.28515625" bestFit="1" customWidth="1"/>
    <col min="7" max="7" width="13.28515625" customWidth="1"/>
    <col min="8" max="8" width="10" customWidth="1"/>
    <col min="9" max="9" width="3.28515625" customWidth="1"/>
    <col min="10" max="10" width="10.140625" customWidth="1"/>
    <col min="11" max="11" width="18.85546875" customWidth="1"/>
    <col min="12" max="12" width="15.28515625" customWidth="1"/>
    <col min="13" max="13" width="11.42578125" bestFit="1" customWidth="1"/>
    <col min="14" max="14" width="12.5703125" bestFit="1" customWidth="1"/>
    <col min="15" max="15" width="11.5703125" bestFit="1" customWidth="1"/>
  </cols>
  <sheetData>
    <row r="1" spans="1:22" s="1" customFormat="1" ht="60" customHeight="1" x14ac:dyDescent="0.2">
      <c r="A1" s="448" t="s">
        <v>755</v>
      </c>
      <c r="B1" s="448"/>
      <c r="C1" s="448"/>
      <c r="D1" s="448"/>
      <c r="E1" s="456" t="s">
        <v>757</v>
      </c>
      <c r="F1" s="456"/>
      <c r="G1" s="456"/>
      <c r="H1" s="456"/>
      <c r="I1" s="456"/>
      <c r="J1" s="456"/>
      <c r="K1" s="456"/>
      <c r="L1" s="456"/>
      <c r="M1" s="456"/>
      <c r="N1" s="456"/>
      <c r="O1" s="456"/>
    </row>
    <row r="2" spans="1:22" s="1" customFormat="1" ht="36" customHeight="1" thickBot="1" x14ac:dyDescent="0.45">
      <c r="A2" s="457" t="s">
        <v>756</v>
      </c>
      <c r="B2" s="457"/>
      <c r="C2" s="457"/>
      <c r="D2" s="457"/>
      <c r="E2" s="457"/>
      <c r="F2" s="457"/>
      <c r="G2" s="457"/>
      <c r="H2" s="457"/>
      <c r="I2" s="457"/>
      <c r="J2" s="457"/>
      <c r="K2" s="457"/>
      <c r="L2" s="457"/>
      <c r="M2" s="457"/>
      <c r="N2" s="457"/>
      <c r="O2" s="457"/>
    </row>
    <row r="3" spans="1:22" ht="6" customHeight="1" x14ac:dyDescent="0.4">
      <c r="A3" s="446"/>
      <c r="B3" s="446"/>
      <c r="C3" s="446"/>
      <c r="D3" s="446"/>
      <c r="E3" s="446"/>
      <c r="F3" s="446"/>
      <c r="G3" s="446"/>
      <c r="H3" s="446"/>
      <c r="I3" s="446"/>
      <c r="J3" s="446"/>
      <c r="K3" s="446"/>
      <c r="L3" s="446"/>
      <c r="M3" s="446"/>
      <c r="N3" s="446"/>
      <c r="O3" s="446"/>
    </row>
    <row r="4" spans="1:22" s="30" customFormat="1" ht="21" customHeight="1" x14ac:dyDescent="0.2">
      <c r="A4" s="451" t="s">
        <v>780</v>
      </c>
      <c r="B4" s="451"/>
      <c r="C4" s="451"/>
      <c r="D4" s="451"/>
      <c r="E4" s="451"/>
      <c r="F4" s="451"/>
      <c r="G4" s="451"/>
      <c r="H4" s="451"/>
      <c r="I4" s="451"/>
      <c r="J4" s="451"/>
      <c r="K4" s="451"/>
      <c r="L4" s="451"/>
      <c r="M4" s="451"/>
      <c r="N4" s="195"/>
      <c r="O4" s="195"/>
    </row>
    <row r="5" spans="1:22" s="30" customFormat="1" ht="15" customHeight="1" x14ac:dyDescent="0.2">
      <c r="A5" s="451" t="s">
        <v>89</v>
      </c>
      <c r="B5" s="451"/>
      <c r="C5" s="451"/>
      <c r="D5" s="451"/>
      <c r="E5" s="451"/>
      <c r="F5" s="451"/>
      <c r="G5" s="451"/>
      <c r="H5" s="451"/>
      <c r="I5" s="451"/>
      <c r="J5" s="451"/>
      <c r="K5" s="451"/>
      <c r="L5" s="451"/>
      <c r="M5" s="451"/>
      <c r="N5" s="195"/>
      <c r="O5" s="195"/>
    </row>
    <row r="6" spans="1:22" s="30" customFormat="1" ht="15" customHeight="1" x14ac:dyDescent="0.2">
      <c r="A6" s="451" t="s">
        <v>1</v>
      </c>
      <c r="B6" s="451"/>
      <c r="C6" s="451"/>
      <c r="D6" s="451"/>
      <c r="E6" s="451"/>
      <c r="F6" s="451"/>
      <c r="G6" s="451"/>
      <c r="H6" s="451"/>
      <c r="I6" s="451"/>
      <c r="J6" s="451"/>
      <c r="K6" s="451"/>
      <c r="L6" s="451"/>
      <c r="M6" s="451"/>
      <c r="N6" s="195"/>
      <c r="O6" s="195"/>
    </row>
    <row r="7" spans="1:22" s="30" customFormat="1" ht="15" customHeight="1" x14ac:dyDescent="0.2">
      <c r="A7" s="452" t="s">
        <v>758</v>
      </c>
      <c r="B7" s="452"/>
      <c r="C7" s="452"/>
      <c r="D7" s="452"/>
      <c r="E7" s="452"/>
      <c r="F7" s="452"/>
      <c r="G7" s="452"/>
      <c r="H7" s="452"/>
      <c r="I7" s="452"/>
      <c r="J7" s="452"/>
      <c r="K7" s="452"/>
      <c r="L7" s="452"/>
      <c r="M7" s="452"/>
      <c r="N7" s="195"/>
      <c r="O7" s="195"/>
    </row>
    <row r="8" spans="1:22" s="30" customFormat="1" ht="15" customHeight="1" x14ac:dyDescent="0.2">
      <c r="A8" s="451" t="s">
        <v>759</v>
      </c>
      <c r="B8" s="451"/>
      <c r="C8" s="451"/>
      <c r="D8" s="451"/>
      <c r="E8" s="451"/>
      <c r="F8" s="451"/>
      <c r="G8" s="451"/>
      <c r="H8" s="451"/>
      <c r="I8" s="451"/>
      <c r="J8" s="451"/>
      <c r="K8" s="451"/>
      <c r="L8" s="451"/>
      <c r="M8" s="451"/>
      <c r="N8" s="195"/>
      <c r="O8" s="195"/>
    </row>
    <row r="9" spans="1:22" s="31" customFormat="1" ht="15" customHeight="1" x14ac:dyDescent="0.25">
      <c r="A9" s="450" t="s">
        <v>3</v>
      </c>
      <c r="B9" s="450"/>
      <c r="C9" s="450"/>
      <c r="D9" s="453" t="s">
        <v>90</v>
      </c>
      <c r="E9" s="453"/>
      <c r="F9" s="453"/>
      <c r="G9" s="453"/>
      <c r="H9" s="453"/>
      <c r="I9" s="196"/>
      <c r="J9" s="453" t="s">
        <v>91</v>
      </c>
      <c r="K9" s="453"/>
      <c r="L9" s="453"/>
      <c r="M9" s="453"/>
      <c r="N9" s="453"/>
      <c r="O9" s="197"/>
      <c r="P9" s="434"/>
    </row>
    <row r="10" spans="1:22" s="31" customFormat="1" ht="15" customHeight="1" x14ac:dyDescent="0.25">
      <c r="A10" s="450"/>
      <c r="B10" s="450"/>
      <c r="C10" s="450"/>
      <c r="D10" s="197"/>
      <c r="E10" s="454" t="s">
        <v>92</v>
      </c>
      <c r="F10" s="454"/>
      <c r="G10" s="454"/>
      <c r="H10" s="197"/>
      <c r="I10" s="197"/>
      <c r="J10" s="197"/>
      <c r="K10" s="454" t="s">
        <v>93</v>
      </c>
      <c r="L10" s="454"/>
      <c r="M10" s="454"/>
      <c r="N10" s="197"/>
      <c r="O10" s="197"/>
      <c r="P10" s="434"/>
    </row>
    <row r="11" spans="1:22" s="31" customFormat="1" ht="15" customHeight="1" x14ac:dyDescent="0.25">
      <c r="A11" s="450"/>
      <c r="B11" s="450"/>
      <c r="C11" s="450"/>
      <c r="D11" s="455" t="s">
        <v>94</v>
      </c>
      <c r="E11" s="198" t="s">
        <v>95</v>
      </c>
      <c r="F11" s="196"/>
      <c r="G11" s="196"/>
      <c r="H11" s="455" t="s">
        <v>96</v>
      </c>
      <c r="I11" s="199"/>
      <c r="J11" s="455" t="s">
        <v>94</v>
      </c>
      <c r="K11" s="198" t="s">
        <v>95</v>
      </c>
      <c r="L11" s="196"/>
      <c r="M11" s="196"/>
      <c r="N11" s="455" t="s">
        <v>96</v>
      </c>
      <c r="O11" s="450" t="s">
        <v>97</v>
      </c>
      <c r="P11" s="434"/>
    </row>
    <row r="12" spans="1:22" s="31" customFormat="1" ht="15" customHeight="1" x14ac:dyDescent="0.25">
      <c r="A12" s="450"/>
      <c r="B12" s="450"/>
      <c r="C12" s="450"/>
      <c r="D12" s="455"/>
      <c r="E12" s="196" t="s">
        <v>98</v>
      </c>
      <c r="F12" s="200" t="s">
        <v>99</v>
      </c>
      <c r="G12" s="196" t="s">
        <v>100</v>
      </c>
      <c r="H12" s="455"/>
      <c r="I12" s="199"/>
      <c r="J12" s="455"/>
      <c r="K12" s="196" t="s">
        <v>98</v>
      </c>
      <c r="L12" s="200" t="s">
        <v>99</v>
      </c>
      <c r="M12" s="196" t="s">
        <v>100</v>
      </c>
      <c r="N12" s="455"/>
      <c r="O12" s="450"/>
      <c r="P12" s="434"/>
    </row>
    <row r="13" spans="1:22" s="31" customFormat="1" ht="15" customHeight="1" x14ac:dyDescent="0.25">
      <c r="A13" s="450"/>
      <c r="B13" s="450"/>
      <c r="C13" s="450"/>
      <c r="D13" s="455"/>
      <c r="E13" s="196" t="s">
        <v>101</v>
      </c>
      <c r="F13" s="200" t="s">
        <v>102</v>
      </c>
      <c r="G13" s="196" t="s">
        <v>95</v>
      </c>
      <c r="H13" s="455"/>
      <c r="I13" s="199"/>
      <c r="J13" s="455"/>
      <c r="K13" s="196" t="s">
        <v>101</v>
      </c>
      <c r="L13" s="200" t="s">
        <v>102</v>
      </c>
      <c r="M13" s="196" t="s">
        <v>95</v>
      </c>
      <c r="N13" s="455"/>
      <c r="O13" s="450"/>
      <c r="P13" s="434"/>
    </row>
    <row r="14" spans="1:22" s="31" customFormat="1" ht="15" customHeight="1" x14ac:dyDescent="0.25">
      <c r="A14" s="450"/>
      <c r="B14" s="450"/>
      <c r="C14" s="450"/>
      <c r="D14" s="455"/>
      <c r="E14" s="196" t="s">
        <v>103</v>
      </c>
      <c r="F14" s="200" t="s">
        <v>104</v>
      </c>
      <c r="G14" s="196"/>
      <c r="H14" s="455"/>
      <c r="I14" s="199"/>
      <c r="J14" s="455"/>
      <c r="K14" s="196" t="s">
        <v>103</v>
      </c>
      <c r="L14" s="200" t="s">
        <v>104</v>
      </c>
      <c r="M14" s="196"/>
      <c r="N14" s="455"/>
      <c r="O14" s="450"/>
      <c r="P14" s="434"/>
    </row>
    <row r="15" spans="1:22" s="31" customFormat="1" ht="15" customHeight="1" thickBot="1" x14ac:dyDescent="0.3">
      <c r="A15" s="450"/>
      <c r="B15" s="450"/>
      <c r="C15" s="450"/>
      <c r="D15" s="213" t="s">
        <v>105</v>
      </c>
      <c r="E15" s="213" t="s">
        <v>106</v>
      </c>
      <c r="F15" s="214" t="s">
        <v>107</v>
      </c>
      <c r="G15" s="213" t="s">
        <v>108</v>
      </c>
      <c r="H15" s="196" t="s">
        <v>109</v>
      </c>
      <c r="I15" s="196"/>
      <c r="J15" s="213" t="s">
        <v>110</v>
      </c>
      <c r="K15" s="215" t="s">
        <v>111</v>
      </c>
      <c r="L15" s="214" t="s">
        <v>112</v>
      </c>
      <c r="M15" s="215" t="s">
        <v>113</v>
      </c>
      <c r="N15" s="196" t="s">
        <v>114</v>
      </c>
      <c r="O15" s="196" t="s">
        <v>115</v>
      </c>
      <c r="P15" s="434"/>
    </row>
    <row r="16" spans="1:22" s="224" customFormat="1" ht="6.75" customHeight="1" thickBot="1" x14ac:dyDescent="0.35">
      <c r="A16" s="216"/>
      <c r="B16" s="216"/>
      <c r="C16" s="216"/>
      <c r="D16" s="217"/>
      <c r="E16" s="217"/>
      <c r="F16" s="217"/>
      <c r="G16" s="217"/>
      <c r="H16" s="218"/>
      <c r="I16" s="218"/>
      <c r="J16" s="217"/>
      <c r="K16" s="219"/>
      <c r="L16" s="217"/>
      <c r="M16" s="219"/>
      <c r="N16" s="218"/>
      <c r="O16" s="218"/>
      <c r="P16" s="435"/>
      <c r="Q16" s="220"/>
      <c r="R16" s="221"/>
      <c r="S16" s="222"/>
      <c r="T16" s="220"/>
      <c r="U16" s="221"/>
      <c r="V16" s="223"/>
    </row>
    <row r="17" spans="1:20" s="33" customFormat="1" ht="15" customHeight="1" x14ac:dyDescent="0.25">
      <c r="A17" s="225"/>
      <c r="B17" s="225"/>
      <c r="C17" s="225" t="s">
        <v>116</v>
      </c>
      <c r="D17" s="226">
        <f t="shared" ref="D17:N17" si="0">SUM(D18:D277)</f>
        <v>14676.273625166663</v>
      </c>
      <c r="E17" s="226">
        <f t="shared" si="0"/>
        <v>5620.1064775445657</v>
      </c>
      <c r="F17" s="226">
        <f t="shared" si="0"/>
        <v>0</v>
      </c>
      <c r="G17" s="226">
        <f t="shared" si="0"/>
        <v>1129.2892703857997</v>
      </c>
      <c r="H17" s="226">
        <f t="shared" si="0"/>
        <v>7926.8778772363003</v>
      </c>
      <c r="I17" s="226"/>
      <c r="J17" s="226">
        <f t="shared" si="0"/>
        <v>29014.115435626089</v>
      </c>
      <c r="K17" s="226">
        <f t="shared" si="0"/>
        <v>6903.4323645030099</v>
      </c>
      <c r="L17" s="226">
        <f t="shared" si="0"/>
        <v>0</v>
      </c>
      <c r="M17" s="226">
        <f t="shared" si="0"/>
        <v>2172.9816109999997</v>
      </c>
      <c r="N17" s="226">
        <f t="shared" si="0"/>
        <v>19937.701460123073</v>
      </c>
      <c r="O17" s="227">
        <f>IF(OR(H17=0,N17=0),"N.A.",IF((((N17-H17)/H17))*100&gt;=500,"500&lt;",IF((((N17-H17)/H17))*100&lt;=-500,"&lt;-500",(((N17-H17)/H17))*100)))</f>
        <v>151.52022989250767</v>
      </c>
      <c r="P17" s="201"/>
      <c r="Q17" s="32"/>
      <c r="R17" s="32"/>
      <c r="S17" s="32"/>
      <c r="T17" s="32"/>
    </row>
    <row r="18" spans="1:20" s="34" customFormat="1" ht="18" customHeight="1" x14ac:dyDescent="0.25">
      <c r="A18" s="180">
        <v>1</v>
      </c>
      <c r="B18" s="228" t="s">
        <v>117</v>
      </c>
      <c r="C18" s="180" t="s">
        <v>118</v>
      </c>
      <c r="D18" s="229">
        <v>0</v>
      </c>
      <c r="E18" s="230">
        <v>0</v>
      </c>
      <c r="F18" s="231">
        <v>0</v>
      </c>
      <c r="G18" s="232">
        <v>0</v>
      </c>
      <c r="H18" s="233">
        <f>D18-E18-G18</f>
        <v>0</v>
      </c>
      <c r="I18" s="233"/>
      <c r="J18" s="231">
        <v>0</v>
      </c>
      <c r="K18" s="234">
        <v>0</v>
      </c>
      <c r="L18" s="231">
        <v>0</v>
      </c>
      <c r="M18" s="231">
        <v>0</v>
      </c>
      <c r="N18" s="234">
        <f t="shared" ref="N18:N81" si="1">J18-K18-M18</f>
        <v>0</v>
      </c>
      <c r="O18" s="233" t="str">
        <f t="shared" ref="O18:O81" si="2">IF(OR(H18=0,N18=0),"N.A.",IF((((N18-H18)/H18))*100&gt;=500,"500&lt;",IF((((N18-H18)/H18))*100&lt;=-500,"&lt;-500",(((N18-H18)/H18))*100)))</f>
        <v>N.A.</v>
      </c>
      <c r="P18" s="202"/>
    </row>
    <row r="19" spans="1:20" s="34" customFormat="1" ht="18" customHeight="1" x14ac:dyDescent="0.25">
      <c r="A19" s="180">
        <v>2</v>
      </c>
      <c r="B19" s="228" t="s">
        <v>119</v>
      </c>
      <c r="C19" s="180" t="s">
        <v>120</v>
      </c>
      <c r="D19" s="229">
        <v>0</v>
      </c>
      <c r="E19" s="230">
        <v>0</v>
      </c>
      <c r="F19" s="231">
        <v>0</v>
      </c>
      <c r="G19" s="232">
        <v>0</v>
      </c>
      <c r="H19" s="233">
        <f t="shared" ref="H19:H82" si="3">D19-E19-G19</f>
        <v>0</v>
      </c>
      <c r="I19" s="233"/>
      <c r="J19" s="231">
        <v>0</v>
      </c>
      <c r="K19" s="234">
        <v>0</v>
      </c>
      <c r="L19" s="231">
        <v>0</v>
      </c>
      <c r="M19" s="231">
        <v>0</v>
      </c>
      <c r="N19" s="234">
        <f t="shared" si="1"/>
        <v>0</v>
      </c>
      <c r="O19" s="233" t="str">
        <f t="shared" si="2"/>
        <v>N.A.</v>
      </c>
      <c r="P19" s="202"/>
    </row>
    <row r="20" spans="1:20" s="34" customFormat="1" ht="18" customHeight="1" x14ac:dyDescent="0.25">
      <c r="A20" s="180">
        <v>3</v>
      </c>
      <c r="B20" s="228" t="s">
        <v>121</v>
      </c>
      <c r="C20" s="180" t="s">
        <v>122</v>
      </c>
      <c r="D20" s="229">
        <v>0</v>
      </c>
      <c r="E20" s="230">
        <v>0</v>
      </c>
      <c r="F20" s="231">
        <v>0</v>
      </c>
      <c r="G20" s="232">
        <v>0</v>
      </c>
      <c r="H20" s="233">
        <f t="shared" si="3"/>
        <v>0</v>
      </c>
      <c r="I20" s="233"/>
      <c r="J20" s="231">
        <v>0</v>
      </c>
      <c r="K20" s="234">
        <v>0</v>
      </c>
      <c r="L20" s="231">
        <v>0</v>
      </c>
      <c r="M20" s="231">
        <v>0</v>
      </c>
      <c r="N20" s="234">
        <f t="shared" si="1"/>
        <v>0</v>
      </c>
      <c r="O20" s="233" t="str">
        <f t="shared" si="2"/>
        <v>N.A.</v>
      </c>
      <c r="P20" s="202"/>
    </row>
    <row r="21" spans="1:20" s="34" customFormat="1" ht="18" customHeight="1" x14ac:dyDescent="0.25">
      <c r="A21" s="180">
        <v>4</v>
      </c>
      <c r="B21" s="228" t="s">
        <v>119</v>
      </c>
      <c r="C21" s="180" t="s">
        <v>123</v>
      </c>
      <c r="D21" s="229">
        <v>0</v>
      </c>
      <c r="E21" s="230">
        <v>0</v>
      </c>
      <c r="F21" s="231">
        <v>0</v>
      </c>
      <c r="G21" s="232">
        <v>0</v>
      </c>
      <c r="H21" s="233">
        <f t="shared" si="3"/>
        <v>0</v>
      </c>
      <c r="I21" s="233"/>
      <c r="J21" s="231">
        <v>0</v>
      </c>
      <c r="K21" s="234">
        <v>0</v>
      </c>
      <c r="L21" s="231">
        <v>0</v>
      </c>
      <c r="M21" s="231">
        <v>0</v>
      </c>
      <c r="N21" s="234">
        <f t="shared" si="1"/>
        <v>0</v>
      </c>
      <c r="O21" s="233" t="str">
        <f t="shared" si="2"/>
        <v>N.A.</v>
      </c>
      <c r="P21" s="202"/>
    </row>
    <row r="22" spans="1:20" s="34" customFormat="1" ht="18" customHeight="1" x14ac:dyDescent="0.25">
      <c r="A22" s="180">
        <v>5</v>
      </c>
      <c r="B22" s="228" t="s">
        <v>124</v>
      </c>
      <c r="C22" s="180" t="s">
        <v>125</v>
      </c>
      <c r="D22" s="229">
        <v>0</v>
      </c>
      <c r="E22" s="230">
        <v>0</v>
      </c>
      <c r="F22" s="231">
        <v>0</v>
      </c>
      <c r="G22" s="232">
        <v>0</v>
      </c>
      <c r="H22" s="233">
        <f t="shared" si="3"/>
        <v>0</v>
      </c>
      <c r="I22" s="233"/>
      <c r="J22" s="231">
        <v>0</v>
      </c>
      <c r="K22" s="234">
        <v>0</v>
      </c>
      <c r="L22" s="231">
        <v>0</v>
      </c>
      <c r="M22" s="231">
        <v>0</v>
      </c>
      <c r="N22" s="234">
        <f t="shared" si="1"/>
        <v>0</v>
      </c>
      <c r="O22" s="233" t="str">
        <f t="shared" si="2"/>
        <v>N.A.</v>
      </c>
      <c r="P22" s="202"/>
    </row>
    <row r="23" spans="1:20" s="34" customFormat="1" ht="18" customHeight="1" x14ac:dyDescent="0.25">
      <c r="A23" s="180">
        <v>6</v>
      </c>
      <c r="B23" s="228" t="s">
        <v>119</v>
      </c>
      <c r="C23" s="180" t="s">
        <v>126</v>
      </c>
      <c r="D23" s="229">
        <v>0</v>
      </c>
      <c r="E23" s="230">
        <v>0</v>
      </c>
      <c r="F23" s="231">
        <v>0</v>
      </c>
      <c r="G23" s="232">
        <v>0</v>
      </c>
      <c r="H23" s="233">
        <f t="shared" si="3"/>
        <v>0</v>
      </c>
      <c r="I23" s="233"/>
      <c r="J23" s="231">
        <v>0</v>
      </c>
      <c r="K23" s="234">
        <v>0</v>
      </c>
      <c r="L23" s="231">
        <v>0</v>
      </c>
      <c r="M23" s="231">
        <v>0</v>
      </c>
      <c r="N23" s="234">
        <f t="shared" si="1"/>
        <v>0</v>
      </c>
      <c r="O23" s="233" t="str">
        <f t="shared" si="2"/>
        <v>N.A.</v>
      </c>
      <c r="P23" s="202"/>
    </row>
    <row r="24" spans="1:20" s="34" customFormat="1" ht="18" customHeight="1" x14ac:dyDescent="0.25">
      <c r="A24" s="180">
        <v>7</v>
      </c>
      <c r="B24" s="228" t="s">
        <v>127</v>
      </c>
      <c r="C24" s="180" t="s">
        <v>128</v>
      </c>
      <c r="D24" s="229">
        <v>0</v>
      </c>
      <c r="E24" s="230">
        <v>0</v>
      </c>
      <c r="F24" s="231">
        <v>0</v>
      </c>
      <c r="G24" s="232">
        <v>0</v>
      </c>
      <c r="H24" s="233">
        <f t="shared" si="3"/>
        <v>0</v>
      </c>
      <c r="I24" s="233"/>
      <c r="J24" s="231">
        <v>118.87348582000003</v>
      </c>
      <c r="K24" s="234">
        <v>98.980412000000001</v>
      </c>
      <c r="L24" s="231">
        <v>0</v>
      </c>
      <c r="M24" s="231">
        <v>0</v>
      </c>
      <c r="N24" s="234">
        <f t="shared" si="1"/>
        <v>19.893073820000026</v>
      </c>
      <c r="O24" s="233" t="str">
        <f t="shared" si="2"/>
        <v>N.A.</v>
      </c>
      <c r="P24" s="202"/>
    </row>
    <row r="25" spans="1:20" s="34" customFormat="1" ht="18" customHeight="1" x14ac:dyDescent="0.25">
      <c r="A25" s="180">
        <v>9</v>
      </c>
      <c r="B25" s="228" t="s">
        <v>129</v>
      </c>
      <c r="C25" s="180" t="s">
        <v>130</v>
      </c>
      <c r="D25" s="229">
        <v>0</v>
      </c>
      <c r="E25" s="230">
        <v>0</v>
      </c>
      <c r="F25" s="231">
        <v>0</v>
      </c>
      <c r="G25" s="232">
        <v>0</v>
      </c>
      <c r="H25" s="233">
        <f t="shared" si="3"/>
        <v>0</v>
      </c>
      <c r="I25" s="233"/>
      <c r="J25" s="231">
        <v>0</v>
      </c>
      <c r="K25" s="234">
        <v>0</v>
      </c>
      <c r="L25" s="231">
        <v>0</v>
      </c>
      <c r="M25" s="231">
        <v>0</v>
      </c>
      <c r="N25" s="234">
        <f t="shared" si="1"/>
        <v>0</v>
      </c>
      <c r="O25" s="233" t="str">
        <f t="shared" si="2"/>
        <v>N.A.</v>
      </c>
      <c r="P25" s="202"/>
    </row>
    <row r="26" spans="1:20" s="34" customFormat="1" ht="18" customHeight="1" x14ac:dyDescent="0.25">
      <c r="A26" s="180">
        <v>10</v>
      </c>
      <c r="B26" s="228" t="s">
        <v>129</v>
      </c>
      <c r="C26" s="180" t="s">
        <v>131</v>
      </c>
      <c r="D26" s="229">
        <v>0</v>
      </c>
      <c r="E26" s="230">
        <v>0</v>
      </c>
      <c r="F26" s="231">
        <v>0</v>
      </c>
      <c r="G26" s="232">
        <v>0</v>
      </c>
      <c r="H26" s="233">
        <f t="shared" si="3"/>
        <v>0</v>
      </c>
      <c r="I26" s="233"/>
      <c r="J26" s="231">
        <v>0</v>
      </c>
      <c r="K26" s="234">
        <v>0</v>
      </c>
      <c r="L26" s="231">
        <v>0</v>
      </c>
      <c r="M26" s="231">
        <v>0</v>
      </c>
      <c r="N26" s="234">
        <f t="shared" si="1"/>
        <v>0</v>
      </c>
      <c r="O26" s="233" t="str">
        <f t="shared" si="2"/>
        <v>N.A.</v>
      </c>
      <c r="P26" s="202"/>
    </row>
    <row r="27" spans="1:20" s="34" customFormat="1" ht="18" customHeight="1" x14ac:dyDescent="0.25">
      <c r="A27" s="180">
        <v>11</v>
      </c>
      <c r="B27" s="228" t="s">
        <v>129</v>
      </c>
      <c r="C27" s="180" t="s">
        <v>132</v>
      </c>
      <c r="D27" s="229">
        <v>0</v>
      </c>
      <c r="E27" s="230">
        <v>0</v>
      </c>
      <c r="F27" s="231">
        <v>0</v>
      </c>
      <c r="G27" s="232">
        <v>0</v>
      </c>
      <c r="H27" s="233">
        <f t="shared" si="3"/>
        <v>0</v>
      </c>
      <c r="I27" s="233"/>
      <c r="J27" s="231">
        <v>0</v>
      </c>
      <c r="K27" s="234">
        <v>0</v>
      </c>
      <c r="L27" s="231">
        <v>0</v>
      </c>
      <c r="M27" s="231">
        <v>0</v>
      </c>
      <c r="N27" s="234">
        <f t="shared" si="1"/>
        <v>0</v>
      </c>
      <c r="O27" s="233" t="str">
        <f t="shared" si="2"/>
        <v>N.A.</v>
      </c>
      <c r="P27" s="202"/>
    </row>
    <row r="28" spans="1:20" s="34" customFormat="1" ht="18" customHeight="1" x14ac:dyDescent="0.25">
      <c r="A28" s="180">
        <v>12</v>
      </c>
      <c r="B28" s="228" t="s">
        <v>133</v>
      </c>
      <c r="C28" s="180" t="s">
        <v>134</v>
      </c>
      <c r="D28" s="229">
        <v>0</v>
      </c>
      <c r="E28" s="230">
        <v>0</v>
      </c>
      <c r="F28" s="231">
        <v>0</v>
      </c>
      <c r="G28" s="232">
        <v>0</v>
      </c>
      <c r="H28" s="233">
        <f t="shared" si="3"/>
        <v>0</v>
      </c>
      <c r="I28" s="233"/>
      <c r="J28" s="231">
        <v>0</v>
      </c>
      <c r="K28" s="234">
        <v>0</v>
      </c>
      <c r="L28" s="231">
        <v>0</v>
      </c>
      <c r="M28" s="231">
        <v>0</v>
      </c>
      <c r="N28" s="234">
        <f t="shared" si="1"/>
        <v>0</v>
      </c>
      <c r="O28" s="233" t="str">
        <f t="shared" si="2"/>
        <v>N.A.</v>
      </c>
      <c r="P28" s="202"/>
    </row>
    <row r="29" spans="1:20" s="34" customFormat="1" ht="18" customHeight="1" x14ac:dyDescent="0.25">
      <c r="A29" s="180">
        <v>13</v>
      </c>
      <c r="B29" s="228" t="s">
        <v>133</v>
      </c>
      <c r="C29" s="180" t="s">
        <v>135</v>
      </c>
      <c r="D29" s="229">
        <v>0</v>
      </c>
      <c r="E29" s="230">
        <v>0</v>
      </c>
      <c r="F29" s="231">
        <v>0</v>
      </c>
      <c r="G29" s="232">
        <v>0</v>
      </c>
      <c r="H29" s="233">
        <f t="shared" si="3"/>
        <v>0</v>
      </c>
      <c r="I29" s="233"/>
      <c r="J29" s="231">
        <v>0</v>
      </c>
      <c r="K29" s="234">
        <v>0</v>
      </c>
      <c r="L29" s="231">
        <v>0</v>
      </c>
      <c r="M29" s="231">
        <v>0</v>
      </c>
      <c r="N29" s="234">
        <f t="shared" si="1"/>
        <v>0</v>
      </c>
      <c r="O29" s="233" t="str">
        <f t="shared" si="2"/>
        <v>N.A.</v>
      </c>
      <c r="P29" s="202"/>
    </row>
    <row r="30" spans="1:20" s="34" customFormat="1" ht="18" customHeight="1" x14ac:dyDescent="0.25">
      <c r="A30" s="180">
        <v>14</v>
      </c>
      <c r="B30" s="228" t="s">
        <v>133</v>
      </c>
      <c r="C30" s="180" t="s">
        <v>136</v>
      </c>
      <c r="D30" s="229">
        <v>0</v>
      </c>
      <c r="E30" s="230">
        <v>0</v>
      </c>
      <c r="F30" s="231">
        <v>0</v>
      </c>
      <c r="G30" s="232">
        <v>0</v>
      </c>
      <c r="H30" s="233">
        <f t="shared" si="3"/>
        <v>0</v>
      </c>
      <c r="I30" s="233"/>
      <c r="J30" s="231">
        <v>0</v>
      </c>
      <c r="K30" s="234">
        <v>0</v>
      </c>
      <c r="L30" s="231">
        <v>0</v>
      </c>
      <c r="M30" s="231">
        <v>0</v>
      </c>
      <c r="N30" s="234">
        <f t="shared" si="1"/>
        <v>0</v>
      </c>
      <c r="O30" s="233" t="str">
        <f t="shared" si="2"/>
        <v>N.A.</v>
      </c>
      <c r="P30" s="202"/>
    </row>
    <row r="31" spans="1:20" s="34" customFormat="1" ht="18" customHeight="1" x14ac:dyDescent="0.25">
      <c r="A31" s="180">
        <v>15</v>
      </c>
      <c r="B31" s="228" t="s">
        <v>133</v>
      </c>
      <c r="C31" s="180" t="s">
        <v>137</v>
      </c>
      <c r="D31" s="229">
        <v>0</v>
      </c>
      <c r="E31" s="230">
        <v>0</v>
      </c>
      <c r="F31" s="231">
        <v>0</v>
      </c>
      <c r="G31" s="232">
        <v>0</v>
      </c>
      <c r="H31" s="233">
        <f t="shared" si="3"/>
        <v>0</v>
      </c>
      <c r="I31" s="233"/>
      <c r="J31" s="231">
        <v>0</v>
      </c>
      <c r="K31" s="234">
        <v>0</v>
      </c>
      <c r="L31" s="231">
        <v>0</v>
      </c>
      <c r="M31" s="231">
        <v>0</v>
      </c>
      <c r="N31" s="234">
        <f t="shared" si="1"/>
        <v>0</v>
      </c>
      <c r="O31" s="233" t="str">
        <f t="shared" si="2"/>
        <v>N.A.</v>
      </c>
      <c r="P31" s="202"/>
    </row>
    <row r="32" spans="1:20" s="34" customFormat="1" ht="18" customHeight="1" x14ac:dyDescent="0.25">
      <c r="A32" s="180">
        <v>16</v>
      </c>
      <c r="B32" s="228" t="s">
        <v>133</v>
      </c>
      <c r="C32" s="180" t="s">
        <v>138</v>
      </c>
      <c r="D32" s="229">
        <v>0</v>
      </c>
      <c r="E32" s="230">
        <v>0</v>
      </c>
      <c r="F32" s="231">
        <v>0</v>
      </c>
      <c r="G32" s="232">
        <v>0</v>
      </c>
      <c r="H32" s="233">
        <f t="shared" si="3"/>
        <v>0</v>
      </c>
      <c r="I32" s="233"/>
      <c r="J32" s="231">
        <v>0</v>
      </c>
      <c r="K32" s="234">
        <v>0</v>
      </c>
      <c r="L32" s="231">
        <v>0</v>
      </c>
      <c r="M32" s="231">
        <v>0</v>
      </c>
      <c r="N32" s="234">
        <f t="shared" si="1"/>
        <v>0</v>
      </c>
      <c r="O32" s="233" t="str">
        <f t="shared" si="2"/>
        <v>N.A.</v>
      </c>
      <c r="P32" s="202"/>
    </row>
    <row r="33" spans="1:16" s="34" customFormat="1" ht="18" customHeight="1" x14ac:dyDescent="0.25">
      <c r="A33" s="180">
        <v>17</v>
      </c>
      <c r="B33" s="228" t="s">
        <v>129</v>
      </c>
      <c r="C33" s="180" t="s">
        <v>139</v>
      </c>
      <c r="D33" s="229">
        <v>0</v>
      </c>
      <c r="E33" s="230">
        <v>0</v>
      </c>
      <c r="F33" s="231">
        <v>0</v>
      </c>
      <c r="G33" s="232">
        <v>0</v>
      </c>
      <c r="H33" s="233">
        <f t="shared" si="3"/>
        <v>0</v>
      </c>
      <c r="I33" s="233"/>
      <c r="J33" s="231">
        <v>0</v>
      </c>
      <c r="K33" s="234">
        <v>0</v>
      </c>
      <c r="L33" s="231">
        <v>0</v>
      </c>
      <c r="M33" s="231">
        <v>0</v>
      </c>
      <c r="N33" s="234">
        <f t="shared" si="1"/>
        <v>0</v>
      </c>
      <c r="O33" s="233" t="str">
        <f t="shared" si="2"/>
        <v>N.A.</v>
      </c>
      <c r="P33" s="202"/>
    </row>
    <row r="34" spans="1:16" s="34" customFormat="1" ht="18" customHeight="1" x14ac:dyDescent="0.25">
      <c r="A34" s="180">
        <v>18</v>
      </c>
      <c r="B34" s="228" t="s">
        <v>129</v>
      </c>
      <c r="C34" s="180" t="s">
        <v>140</v>
      </c>
      <c r="D34" s="229">
        <v>0</v>
      </c>
      <c r="E34" s="230">
        <v>0</v>
      </c>
      <c r="F34" s="231">
        <v>0</v>
      </c>
      <c r="G34" s="232">
        <v>0</v>
      </c>
      <c r="H34" s="233">
        <f t="shared" si="3"/>
        <v>0</v>
      </c>
      <c r="I34" s="233"/>
      <c r="J34" s="231">
        <v>0</v>
      </c>
      <c r="K34" s="234">
        <v>0</v>
      </c>
      <c r="L34" s="231">
        <v>0</v>
      </c>
      <c r="M34" s="231">
        <v>0</v>
      </c>
      <c r="N34" s="234">
        <f t="shared" si="1"/>
        <v>0</v>
      </c>
      <c r="O34" s="233" t="str">
        <f t="shared" si="2"/>
        <v>N.A.</v>
      </c>
      <c r="P34" s="202"/>
    </row>
    <row r="35" spans="1:16" s="34" customFormat="1" ht="18" customHeight="1" x14ac:dyDescent="0.25">
      <c r="A35" s="180">
        <v>19</v>
      </c>
      <c r="B35" s="228" t="s">
        <v>129</v>
      </c>
      <c r="C35" s="180" t="s">
        <v>141</v>
      </c>
      <c r="D35" s="229">
        <v>0</v>
      </c>
      <c r="E35" s="230">
        <v>0</v>
      </c>
      <c r="F35" s="231">
        <v>0</v>
      </c>
      <c r="G35" s="232">
        <v>0</v>
      </c>
      <c r="H35" s="233">
        <f t="shared" si="3"/>
        <v>0</v>
      </c>
      <c r="I35" s="233"/>
      <c r="J35" s="231">
        <v>0</v>
      </c>
      <c r="K35" s="234">
        <v>0</v>
      </c>
      <c r="L35" s="231">
        <v>0</v>
      </c>
      <c r="M35" s="231">
        <v>0</v>
      </c>
      <c r="N35" s="234">
        <f t="shared" si="1"/>
        <v>0</v>
      </c>
      <c r="O35" s="233" t="str">
        <f t="shared" si="2"/>
        <v>N.A.</v>
      </c>
      <c r="P35" s="202"/>
    </row>
    <row r="36" spans="1:16" s="34" customFormat="1" ht="18" customHeight="1" x14ac:dyDescent="0.25">
      <c r="A36" s="180">
        <v>20</v>
      </c>
      <c r="B36" s="228" t="s">
        <v>129</v>
      </c>
      <c r="C36" s="180" t="s">
        <v>142</v>
      </c>
      <c r="D36" s="229">
        <v>0</v>
      </c>
      <c r="E36" s="230">
        <v>0</v>
      </c>
      <c r="F36" s="231">
        <v>0</v>
      </c>
      <c r="G36" s="232">
        <v>0</v>
      </c>
      <c r="H36" s="233">
        <f t="shared" si="3"/>
        <v>0</v>
      </c>
      <c r="I36" s="233"/>
      <c r="J36" s="231">
        <v>0</v>
      </c>
      <c r="K36" s="234">
        <v>0</v>
      </c>
      <c r="L36" s="231">
        <v>0</v>
      </c>
      <c r="M36" s="231">
        <v>0</v>
      </c>
      <c r="N36" s="234">
        <f t="shared" si="1"/>
        <v>0</v>
      </c>
      <c r="O36" s="233" t="str">
        <f t="shared" si="2"/>
        <v>N.A.</v>
      </c>
      <c r="P36" s="202"/>
    </row>
    <row r="37" spans="1:16" s="34" customFormat="1" ht="18" customHeight="1" x14ac:dyDescent="0.25">
      <c r="A37" s="180">
        <v>21</v>
      </c>
      <c r="B37" s="228" t="s">
        <v>133</v>
      </c>
      <c r="C37" s="180" t="s">
        <v>143</v>
      </c>
      <c r="D37" s="229">
        <v>0</v>
      </c>
      <c r="E37" s="230">
        <v>0</v>
      </c>
      <c r="F37" s="231">
        <v>0</v>
      </c>
      <c r="G37" s="232">
        <v>0</v>
      </c>
      <c r="H37" s="233">
        <f t="shared" si="3"/>
        <v>0</v>
      </c>
      <c r="I37" s="233"/>
      <c r="J37" s="231">
        <v>0</v>
      </c>
      <c r="K37" s="234">
        <v>0</v>
      </c>
      <c r="L37" s="231">
        <v>0</v>
      </c>
      <c r="M37" s="231">
        <v>0</v>
      </c>
      <c r="N37" s="234">
        <f t="shared" si="1"/>
        <v>0</v>
      </c>
      <c r="O37" s="233" t="str">
        <f t="shared" si="2"/>
        <v>N.A.</v>
      </c>
      <c r="P37" s="202"/>
    </row>
    <row r="38" spans="1:16" s="34" customFormat="1" ht="18" customHeight="1" x14ac:dyDescent="0.25">
      <c r="A38" s="180">
        <v>22</v>
      </c>
      <c r="B38" s="228" t="s">
        <v>133</v>
      </c>
      <c r="C38" s="180" t="s">
        <v>144</v>
      </c>
      <c r="D38" s="229">
        <v>0</v>
      </c>
      <c r="E38" s="230">
        <v>0</v>
      </c>
      <c r="F38" s="231">
        <v>0</v>
      </c>
      <c r="G38" s="232">
        <v>0</v>
      </c>
      <c r="H38" s="233">
        <f t="shared" si="3"/>
        <v>0</v>
      </c>
      <c r="I38" s="233"/>
      <c r="J38" s="231">
        <v>0</v>
      </c>
      <c r="K38" s="234">
        <v>0</v>
      </c>
      <c r="L38" s="231">
        <v>0</v>
      </c>
      <c r="M38" s="231">
        <v>0</v>
      </c>
      <c r="N38" s="234">
        <f t="shared" si="1"/>
        <v>0</v>
      </c>
      <c r="O38" s="233" t="str">
        <f t="shared" si="2"/>
        <v>N.A.</v>
      </c>
      <c r="P38" s="202"/>
    </row>
    <row r="39" spans="1:16" s="34" customFormat="1" ht="18" customHeight="1" x14ac:dyDescent="0.25">
      <c r="A39" s="180">
        <v>23</v>
      </c>
      <c r="B39" s="228" t="s">
        <v>133</v>
      </c>
      <c r="C39" s="180" t="s">
        <v>145</v>
      </c>
      <c r="D39" s="229">
        <v>0</v>
      </c>
      <c r="E39" s="230">
        <v>0</v>
      </c>
      <c r="F39" s="231">
        <v>0</v>
      </c>
      <c r="G39" s="232">
        <v>0</v>
      </c>
      <c r="H39" s="233">
        <f t="shared" si="3"/>
        <v>0</v>
      </c>
      <c r="I39" s="233"/>
      <c r="J39" s="231">
        <v>0</v>
      </c>
      <c r="K39" s="234">
        <v>0</v>
      </c>
      <c r="L39" s="231">
        <v>0</v>
      </c>
      <c r="M39" s="231">
        <v>0</v>
      </c>
      <c r="N39" s="234">
        <f t="shared" si="1"/>
        <v>0</v>
      </c>
      <c r="O39" s="233" t="str">
        <f t="shared" si="2"/>
        <v>N.A.</v>
      </c>
      <c r="P39" s="202"/>
    </row>
    <row r="40" spans="1:16" s="34" customFormat="1" ht="18" customHeight="1" x14ac:dyDescent="0.25">
      <c r="A40" s="180">
        <v>24</v>
      </c>
      <c r="B40" s="228" t="s">
        <v>133</v>
      </c>
      <c r="C40" s="180" t="s">
        <v>146</v>
      </c>
      <c r="D40" s="229">
        <v>0</v>
      </c>
      <c r="E40" s="230">
        <v>0</v>
      </c>
      <c r="F40" s="231">
        <v>0</v>
      </c>
      <c r="G40" s="232">
        <v>0</v>
      </c>
      <c r="H40" s="233">
        <f t="shared" si="3"/>
        <v>0</v>
      </c>
      <c r="I40" s="233"/>
      <c r="J40" s="231">
        <v>0</v>
      </c>
      <c r="K40" s="234">
        <v>0</v>
      </c>
      <c r="L40" s="231">
        <v>0</v>
      </c>
      <c r="M40" s="231">
        <v>0</v>
      </c>
      <c r="N40" s="234">
        <f t="shared" si="1"/>
        <v>0</v>
      </c>
      <c r="O40" s="233" t="str">
        <f t="shared" si="2"/>
        <v>N.A.</v>
      </c>
      <c r="P40" s="202"/>
    </row>
    <row r="41" spans="1:16" s="34" customFormat="1" ht="18" customHeight="1" x14ac:dyDescent="0.25">
      <c r="A41" s="180">
        <v>25</v>
      </c>
      <c r="B41" s="228" t="s">
        <v>117</v>
      </c>
      <c r="C41" s="180" t="s">
        <v>147</v>
      </c>
      <c r="D41" s="229">
        <v>0</v>
      </c>
      <c r="E41" s="230">
        <v>0</v>
      </c>
      <c r="F41" s="231">
        <v>0</v>
      </c>
      <c r="G41" s="232">
        <v>0</v>
      </c>
      <c r="H41" s="233">
        <f t="shared" si="3"/>
        <v>0</v>
      </c>
      <c r="I41" s="233"/>
      <c r="J41" s="231">
        <v>0</v>
      </c>
      <c r="K41" s="234">
        <v>0</v>
      </c>
      <c r="L41" s="231">
        <v>0</v>
      </c>
      <c r="M41" s="231">
        <v>0</v>
      </c>
      <c r="N41" s="234">
        <f t="shared" si="1"/>
        <v>0</v>
      </c>
      <c r="O41" s="233" t="str">
        <f t="shared" si="2"/>
        <v>N.A.</v>
      </c>
      <c r="P41" s="202"/>
    </row>
    <row r="42" spans="1:16" s="34" customFormat="1" ht="18" customHeight="1" x14ac:dyDescent="0.25">
      <c r="A42" s="180">
        <v>26</v>
      </c>
      <c r="B42" s="228" t="s">
        <v>148</v>
      </c>
      <c r="C42" s="180" t="s">
        <v>149</v>
      </c>
      <c r="D42" s="229">
        <v>0</v>
      </c>
      <c r="E42" s="230">
        <v>0</v>
      </c>
      <c r="F42" s="231">
        <v>0</v>
      </c>
      <c r="G42" s="232">
        <v>0</v>
      </c>
      <c r="H42" s="233">
        <f t="shared" si="3"/>
        <v>0</v>
      </c>
      <c r="I42" s="233"/>
      <c r="J42" s="231">
        <v>0</v>
      </c>
      <c r="K42" s="234">
        <v>0</v>
      </c>
      <c r="L42" s="231">
        <v>0</v>
      </c>
      <c r="M42" s="231">
        <v>0</v>
      </c>
      <c r="N42" s="234">
        <f t="shared" si="1"/>
        <v>0</v>
      </c>
      <c r="O42" s="233" t="str">
        <f t="shared" si="2"/>
        <v>N.A.</v>
      </c>
      <c r="P42" s="202"/>
    </row>
    <row r="43" spans="1:16" s="34" customFormat="1" ht="18" customHeight="1" x14ac:dyDescent="0.25">
      <c r="A43" s="180">
        <v>27</v>
      </c>
      <c r="B43" s="228" t="s">
        <v>129</v>
      </c>
      <c r="C43" s="180" t="s">
        <v>150</v>
      </c>
      <c r="D43" s="229">
        <v>0</v>
      </c>
      <c r="E43" s="230">
        <v>0</v>
      </c>
      <c r="F43" s="231">
        <v>0</v>
      </c>
      <c r="G43" s="232">
        <v>0</v>
      </c>
      <c r="H43" s="233">
        <f t="shared" si="3"/>
        <v>0</v>
      </c>
      <c r="I43" s="233"/>
      <c r="J43" s="231">
        <v>0</v>
      </c>
      <c r="K43" s="234">
        <v>0</v>
      </c>
      <c r="L43" s="231">
        <v>0</v>
      </c>
      <c r="M43" s="231">
        <v>0</v>
      </c>
      <c r="N43" s="234">
        <f t="shared" si="1"/>
        <v>0</v>
      </c>
      <c r="O43" s="233" t="str">
        <f t="shared" si="2"/>
        <v>N.A.</v>
      </c>
      <c r="P43" s="202"/>
    </row>
    <row r="44" spans="1:16" s="34" customFormat="1" ht="18" customHeight="1" x14ac:dyDescent="0.25">
      <c r="A44" s="180">
        <v>28</v>
      </c>
      <c r="B44" s="228" t="s">
        <v>129</v>
      </c>
      <c r="C44" s="180" t="s">
        <v>151</v>
      </c>
      <c r="D44" s="229">
        <v>0</v>
      </c>
      <c r="E44" s="230">
        <v>0</v>
      </c>
      <c r="F44" s="231">
        <v>0</v>
      </c>
      <c r="G44" s="232">
        <v>0</v>
      </c>
      <c r="H44" s="233">
        <f t="shared" si="3"/>
        <v>0</v>
      </c>
      <c r="I44" s="233"/>
      <c r="J44" s="231">
        <v>0</v>
      </c>
      <c r="K44" s="234">
        <v>0</v>
      </c>
      <c r="L44" s="231">
        <v>0</v>
      </c>
      <c r="M44" s="231">
        <v>0</v>
      </c>
      <c r="N44" s="234">
        <f t="shared" si="1"/>
        <v>0</v>
      </c>
      <c r="O44" s="233" t="str">
        <f t="shared" si="2"/>
        <v>N.A.</v>
      </c>
      <c r="P44" s="202"/>
    </row>
    <row r="45" spans="1:16" s="34" customFormat="1" ht="18" customHeight="1" x14ac:dyDescent="0.25">
      <c r="A45" s="180">
        <v>29</v>
      </c>
      <c r="B45" s="228" t="s">
        <v>129</v>
      </c>
      <c r="C45" s="180" t="s">
        <v>152</v>
      </c>
      <c r="D45" s="229">
        <v>0</v>
      </c>
      <c r="E45" s="230">
        <v>0</v>
      </c>
      <c r="F45" s="231">
        <v>0</v>
      </c>
      <c r="G45" s="232">
        <v>0</v>
      </c>
      <c r="H45" s="233">
        <f t="shared" si="3"/>
        <v>0</v>
      </c>
      <c r="I45" s="233"/>
      <c r="J45" s="231">
        <v>0</v>
      </c>
      <c r="K45" s="234">
        <v>0</v>
      </c>
      <c r="L45" s="231">
        <v>0</v>
      </c>
      <c r="M45" s="231">
        <v>0</v>
      </c>
      <c r="N45" s="234">
        <f t="shared" si="1"/>
        <v>0</v>
      </c>
      <c r="O45" s="233" t="str">
        <f t="shared" si="2"/>
        <v>N.A.</v>
      </c>
      <c r="P45" s="202"/>
    </row>
    <row r="46" spans="1:16" s="34" customFormat="1" ht="18" customHeight="1" x14ac:dyDescent="0.25">
      <c r="A46" s="180">
        <v>30</v>
      </c>
      <c r="B46" s="228" t="s">
        <v>129</v>
      </c>
      <c r="C46" s="180" t="s">
        <v>153</v>
      </c>
      <c r="D46" s="229">
        <v>0</v>
      </c>
      <c r="E46" s="230">
        <v>0</v>
      </c>
      <c r="F46" s="231">
        <v>0</v>
      </c>
      <c r="G46" s="232">
        <v>0</v>
      </c>
      <c r="H46" s="233">
        <f t="shared" si="3"/>
        <v>0</v>
      </c>
      <c r="I46" s="233"/>
      <c r="J46" s="231">
        <v>0</v>
      </c>
      <c r="K46" s="234">
        <v>0</v>
      </c>
      <c r="L46" s="231">
        <v>0</v>
      </c>
      <c r="M46" s="231">
        <v>0</v>
      </c>
      <c r="N46" s="234">
        <f t="shared" si="1"/>
        <v>0</v>
      </c>
      <c r="O46" s="233" t="str">
        <f t="shared" si="2"/>
        <v>N.A.</v>
      </c>
      <c r="P46" s="202"/>
    </row>
    <row r="47" spans="1:16" s="34" customFormat="1" ht="18" customHeight="1" x14ac:dyDescent="0.25">
      <c r="A47" s="180">
        <v>31</v>
      </c>
      <c r="B47" s="228" t="s">
        <v>129</v>
      </c>
      <c r="C47" s="180" t="s">
        <v>154</v>
      </c>
      <c r="D47" s="229">
        <v>0</v>
      </c>
      <c r="E47" s="230">
        <v>0</v>
      </c>
      <c r="F47" s="231">
        <v>0</v>
      </c>
      <c r="G47" s="232">
        <v>0</v>
      </c>
      <c r="H47" s="233">
        <f t="shared" si="3"/>
        <v>0</v>
      </c>
      <c r="I47" s="233"/>
      <c r="J47" s="231">
        <v>0</v>
      </c>
      <c r="K47" s="234">
        <v>0</v>
      </c>
      <c r="L47" s="231">
        <v>0</v>
      </c>
      <c r="M47" s="231">
        <v>0</v>
      </c>
      <c r="N47" s="234">
        <f t="shared" si="1"/>
        <v>0</v>
      </c>
      <c r="O47" s="233" t="str">
        <f t="shared" si="2"/>
        <v>N.A.</v>
      </c>
      <c r="P47" s="202"/>
    </row>
    <row r="48" spans="1:16" s="34" customFormat="1" ht="18" customHeight="1" x14ac:dyDescent="0.25">
      <c r="A48" s="180">
        <v>32</v>
      </c>
      <c r="B48" s="228" t="s">
        <v>133</v>
      </c>
      <c r="C48" s="180" t="s">
        <v>155</v>
      </c>
      <c r="D48" s="229">
        <v>0</v>
      </c>
      <c r="E48" s="230">
        <v>0</v>
      </c>
      <c r="F48" s="231">
        <v>0</v>
      </c>
      <c r="G48" s="232">
        <v>0</v>
      </c>
      <c r="H48" s="233">
        <f t="shared" si="3"/>
        <v>0</v>
      </c>
      <c r="I48" s="233"/>
      <c r="J48" s="231">
        <v>0</v>
      </c>
      <c r="K48" s="234">
        <v>0</v>
      </c>
      <c r="L48" s="231">
        <v>0</v>
      </c>
      <c r="M48" s="231">
        <v>0</v>
      </c>
      <c r="N48" s="234">
        <f t="shared" si="1"/>
        <v>0</v>
      </c>
      <c r="O48" s="233" t="str">
        <f t="shared" si="2"/>
        <v>N.A.</v>
      </c>
      <c r="P48" s="202"/>
    </row>
    <row r="49" spans="1:16" s="34" customFormat="1" ht="18" customHeight="1" x14ac:dyDescent="0.25">
      <c r="A49" s="180">
        <v>33</v>
      </c>
      <c r="B49" s="228" t="s">
        <v>133</v>
      </c>
      <c r="C49" s="180" t="s">
        <v>156</v>
      </c>
      <c r="D49" s="229">
        <v>0</v>
      </c>
      <c r="E49" s="230">
        <v>0</v>
      </c>
      <c r="F49" s="231">
        <v>0</v>
      </c>
      <c r="G49" s="232">
        <v>0</v>
      </c>
      <c r="H49" s="233">
        <f t="shared" si="3"/>
        <v>0</v>
      </c>
      <c r="I49" s="233"/>
      <c r="J49" s="231">
        <v>0</v>
      </c>
      <c r="K49" s="234">
        <v>0</v>
      </c>
      <c r="L49" s="231">
        <v>0</v>
      </c>
      <c r="M49" s="231">
        <v>0</v>
      </c>
      <c r="N49" s="234">
        <f t="shared" si="1"/>
        <v>0</v>
      </c>
      <c r="O49" s="233" t="str">
        <f t="shared" si="2"/>
        <v>N.A.</v>
      </c>
      <c r="P49" s="202"/>
    </row>
    <row r="50" spans="1:16" s="34" customFormat="1" ht="18" customHeight="1" x14ac:dyDescent="0.25">
      <c r="A50" s="180">
        <v>34</v>
      </c>
      <c r="B50" s="228" t="s">
        <v>133</v>
      </c>
      <c r="C50" s="180" t="s">
        <v>157</v>
      </c>
      <c r="D50" s="229">
        <v>0</v>
      </c>
      <c r="E50" s="230">
        <v>0</v>
      </c>
      <c r="F50" s="231">
        <v>0</v>
      </c>
      <c r="G50" s="232">
        <v>0</v>
      </c>
      <c r="H50" s="233">
        <f t="shared" si="3"/>
        <v>0</v>
      </c>
      <c r="I50" s="233"/>
      <c r="J50" s="231">
        <v>0</v>
      </c>
      <c r="K50" s="234">
        <v>0</v>
      </c>
      <c r="L50" s="231">
        <v>0</v>
      </c>
      <c r="M50" s="231">
        <v>0</v>
      </c>
      <c r="N50" s="234">
        <f t="shared" si="1"/>
        <v>0</v>
      </c>
      <c r="O50" s="233" t="str">
        <f t="shared" si="2"/>
        <v>N.A.</v>
      </c>
      <c r="P50" s="202"/>
    </row>
    <row r="51" spans="1:16" s="34" customFormat="1" ht="18" customHeight="1" x14ac:dyDescent="0.25">
      <c r="A51" s="180">
        <v>35</v>
      </c>
      <c r="B51" s="228" t="s">
        <v>133</v>
      </c>
      <c r="C51" s="180" t="s">
        <v>158</v>
      </c>
      <c r="D51" s="229">
        <v>0</v>
      </c>
      <c r="E51" s="230">
        <v>0</v>
      </c>
      <c r="F51" s="231">
        <v>0</v>
      </c>
      <c r="G51" s="232">
        <v>0</v>
      </c>
      <c r="H51" s="233">
        <f t="shared" si="3"/>
        <v>0</v>
      </c>
      <c r="I51" s="233"/>
      <c r="J51" s="231">
        <v>0</v>
      </c>
      <c r="K51" s="234">
        <v>0</v>
      </c>
      <c r="L51" s="231">
        <v>0</v>
      </c>
      <c r="M51" s="231">
        <v>0</v>
      </c>
      <c r="N51" s="234">
        <f t="shared" si="1"/>
        <v>0</v>
      </c>
      <c r="O51" s="233" t="str">
        <f t="shared" si="2"/>
        <v>N.A.</v>
      </c>
      <c r="P51" s="202"/>
    </row>
    <row r="52" spans="1:16" s="34" customFormat="1" ht="18" customHeight="1" x14ac:dyDescent="0.25">
      <c r="A52" s="180">
        <v>36</v>
      </c>
      <c r="B52" s="228" t="s">
        <v>133</v>
      </c>
      <c r="C52" s="180" t="s">
        <v>159</v>
      </c>
      <c r="D52" s="229">
        <v>0</v>
      </c>
      <c r="E52" s="230">
        <v>0</v>
      </c>
      <c r="F52" s="231">
        <v>0</v>
      </c>
      <c r="G52" s="232">
        <v>0</v>
      </c>
      <c r="H52" s="233">
        <f t="shared" si="3"/>
        <v>0</v>
      </c>
      <c r="I52" s="233"/>
      <c r="J52" s="231">
        <v>0</v>
      </c>
      <c r="K52" s="234">
        <v>0</v>
      </c>
      <c r="L52" s="231">
        <v>0</v>
      </c>
      <c r="M52" s="231">
        <v>0</v>
      </c>
      <c r="N52" s="234">
        <f t="shared" si="1"/>
        <v>0</v>
      </c>
      <c r="O52" s="233" t="str">
        <f t="shared" si="2"/>
        <v>N.A.</v>
      </c>
      <c r="P52" s="202"/>
    </row>
    <row r="53" spans="1:16" s="34" customFormat="1" ht="18" customHeight="1" x14ac:dyDescent="0.25">
      <c r="A53" s="180">
        <v>37</v>
      </c>
      <c r="B53" s="228" t="s">
        <v>133</v>
      </c>
      <c r="C53" s="180" t="s">
        <v>160</v>
      </c>
      <c r="D53" s="229">
        <v>0</v>
      </c>
      <c r="E53" s="230">
        <v>0</v>
      </c>
      <c r="F53" s="231">
        <v>0</v>
      </c>
      <c r="G53" s="232">
        <v>0</v>
      </c>
      <c r="H53" s="233">
        <f t="shared" si="3"/>
        <v>0</v>
      </c>
      <c r="I53" s="233"/>
      <c r="J53" s="231">
        <v>0</v>
      </c>
      <c r="K53" s="234">
        <v>0</v>
      </c>
      <c r="L53" s="231">
        <v>0</v>
      </c>
      <c r="M53" s="231">
        <v>0</v>
      </c>
      <c r="N53" s="234">
        <f t="shared" si="1"/>
        <v>0</v>
      </c>
      <c r="O53" s="233" t="str">
        <f t="shared" si="2"/>
        <v>N.A.</v>
      </c>
      <c r="P53" s="202"/>
    </row>
    <row r="54" spans="1:16" s="34" customFormat="1" ht="18" customHeight="1" x14ac:dyDescent="0.25">
      <c r="A54" s="180">
        <v>38</v>
      </c>
      <c r="B54" s="228" t="s">
        <v>119</v>
      </c>
      <c r="C54" s="180" t="s">
        <v>161</v>
      </c>
      <c r="D54" s="229">
        <v>0</v>
      </c>
      <c r="E54" s="230">
        <v>0</v>
      </c>
      <c r="F54" s="231">
        <v>0</v>
      </c>
      <c r="G54" s="232">
        <v>0</v>
      </c>
      <c r="H54" s="233">
        <f t="shared" si="3"/>
        <v>0</v>
      </c>
      <c r="I54" s="233"/>
      <c r="J54" s="231">
        <v>0</v>
      </c>
      <c r="K54" s="234">
        <v>0</v>
      </c>
      <c r="L54" s="231">
        <v>0</v>
      </c>
      <c r="M54" s="231">
        <v>0</v>
      </c>
      <c r="N54" s="234">
        <f t="shared" si="1"/>
        <v>0</v>
      </c>
      <c r="O54" s="233" t="str">
        <f t="shared" si="2"/>
        <v>N.A.</v>
      </c>
      <c r="P54" s="202"/>
    </row>
    <row r="55" spans="1:16" s="34" customFormat="1" ht="18" customHeight="1" x14ac:dyDescent="0.25">
      <c r="A55" s="180">
        <v>39</v>
      </c>
      <c r="B55" s="228" t="s">
        <v>129</v>
      </c>
      <c r="C55" s="180" t="s">
        <v>162</v>
      </c>
      <c r="D55" s="229">
        <v>0</v>
      </c>
      <c r="E55" s="230">
        <v>0</v>
      </c>
      <c r="F55" s="231">
        <v>0</v>
      </c>
      <c r="G55" s="232">
        <v>0</v>
      </c>
      <c r="H55" s="233">
        <f t="shared" si="3"/>
        <v>0</v>
      </c>
      <c r="I55" s="233"/>
      <c r="J55" s="231">
        <v>0</v>
      </c>
      <c r="K55" s="234">
        <v>0</v>
      </c>
      <c r="L55" s="231">
        <v>0</v>
      </c>
      <c r="M55" s="231">
        <v>0</v>
      </c>
      <c r="N55" s="234">
        <f t="shared" si="1"/>
        <v>0</v>
      </c>
      <c r="O55" s="233" t="str">
        <f t="shared" si="2"/>
        <v>N.A.</v>
      </c>
      <c r="P55" s="202"/>
    </row>
    <row r="56" spans="1:16" s="34" customFormat="1" ht="18" customHeight="1" x14ac:dyDescent="0.25">
      <c r="A56" s="180">
        <v>40</v>
      </c>
      <c r="B56" s="228" t="s">
        <v>129</v>
      </c>
      <c r="C56" s="180" t="s">
        <v>163</v>
      </c>
      <c r="D56" s="229">
        <v>0</v>
      </c>
      <c r="E56" s="230">
        <v>0</v>
      </c>
      <c r="F56" s="231">
        <v>0</v>
      </c>
      <c r="G56" s="232">
        <v>0</v>
      </c>
      <c r="H56" s="233">
        <f t="shared" si="3"/>
        <v>0</v>
      </c>
      <c r="I56" s="233"/>
      <c r="J56" s="231">
        <v>0</v>
      </c>
      <c r="K56" s="234">
        <v>0</v>
      </c>
      <c r="L56" s="231">
        <v>0</v>
      </c>
      <c r="M56" s="231">
        <v>0</v>
      </c>
      <c r="N56" s="234">
        <f t="shared" si="1"/>
        <v>0</v>
      </c>
      <c r="O56" s="233" t="str">
        <f t="shared" si="2"/>
        <v>N.A.</v>
      </c>
      <c r="P56" s="202"/>
    </row>
    <row r="57" spans="1:16" s="34" customFormat="1" ht="18" customHeight="1" x14ac:dyDescent="0.25">
      <c r="A57" s="180">
        <v>41</v>
      </c>
      <c r="B57" s="228" t="s">
        <v>129</v>
      </c>
      <c r="C57" s="180" t="s">
        <v>164</v>
      </c>
      <c r="D57" s="229">
        <v>0</v>
      </c>
      <c r="E57" s="230">
        <v>0</v>
      </c>
      <c r="F57" s="231">
        <v>0</v>
      </c>
      <c r="G57" s="232">
        <v>0</v>
      </c>
      <c r="H57" s="233">
        <f t="shared" si="3"/>
        <v>0</v>
      </c>
      <c r="I57" s="233"/>
      <c r="J57" s="231">
        <v>0</v>
      </c>
      <c r="K57" s="234">
        <v>0</v>
      </c>
      <c r="L57" s="231">
        <v>0</v>
      </c>
      <c r="M57" s="231">
        <v>0</v>
      </c>
      <c r="N57" s="234">
        <f t="shared" si="1"/>
        <v>0</v>
      </c>
      <c r="O57" s="233" t="str">
        <f t="shared" si="2"/>
        <v>N.A.</v>
      </c>
      <c r="P57" s="202"/>
    </row>
    <row r="58" spans="1:16" s="34" customFormat="1" ht="18" customHeight="1" x14ac:dyDescent="0.25">
      <c r="A58" s="180">
        <v>42</v>
      </c>
      <c r="B58" s="228" t="s">
        <v>129</v>
      </c>
      <c r="C58" s="180" t="s">
        <v>165</v>
      </c>
      <c r="D58" s="229">
        <v>0</v>
      </c>
      <c r="E58" s="230">
        <v>0</v>
      </c>
      <c r="F58" s="231">
        <v>0</v>
      </c>
      <c r="G58" s="232">
        <v>0</v>
      </c>
      <c r="H58" s="233">
        <f t="shared" si="3"/>
        <v>0</v>
      </c>
      <c r="I58" s="233"/>
      <c r="J58" s="231">
        <v>0</v>
      </c>
      <c r="K58" s="234">
        <v>0</v>
      </c>
      <c r="L58" s="231">
        <v>0</v>
      </c>
      <c r="M58" s="231">
        <v>0</v>
      </c>
      <c r="N58" s="234">
        <f t="shared" si="1"/>
        <v>0</v>
      </c>
      <c r="O58" s="233" t="str">
        <f t="shared" si="2"/>
        <v>N.A.</v>
      </c>
      <c r="P58" s="202"/>
    </row>
    <row r="59" spans="1:16" s="34" customFormat="1" ht="18" customHeight="1" x14ac:dyDescent="0.25">
      <c r="A59" s="180">
        <v>43</v>
      </c>
      <c r="B59" s="228" t="s">
        <v>129</v>
      </c>
      <c r="C59" s="180" t="s">
        <v>166</v>
      </c>
      <c r="D59" s="229">
        <v>0</v>
      </c>
      <c r="E59" s="230">
        <v>0</v>
      </c>
      <c r="F59" s="231">
        <v>0</v>
      </c>
      <c r="G59" s="232">
        <v>0</v>
      </c>
      <c r="H59" s="233">
        <f t="shared" si="3"/>
        <v>0</v>
      </c>
      <c r="I59" s="233"/>
      <c r="J59" s="231">
        <v>0</v>
      </c>
      <c r="K59" s="234">
        <v>0</v>
      </c>
      <c r="L59" s="231">
        <v>0</v>
      </c>
      <c r="M59" s="231">
        <v>0</v>
      </c>
      <c r="N59" s="234">
        <f t="shared" si="1"/>
        <v>0</v>
      </c>
      <c r="O59" s="233" t="str">
        <f t="shared" si="2"/>
        <v>N.A.</v>
      </c>
      <c r="P59" s="202"/>
    </row>
    <row r="60" spans="1:16" s="34" customFormat="1" ht="18" customHeight="1" x14ac:dyDescent="0.25">
      <c r="A60" s="180">
        <v>44</v>
      </c>
      <c r="B60" s="228" t="s">
        <v>133</v>
      </c>
      <c r="C60" s="180" t="s">
        <v>167</v>
      </c>
      <c r="D60" s="229">
        <v>0</v>
      </c>
      <c r="E60" s="230">
        <v>0</v>
      </c>
      <c r="F60" s="231">
        <v>0</v>
      </c>
      <c r="G60" s="232">
        <v>0</v>
      </c>
      <c r="H60" s="233">
        <f t="shared" si="3"/>
        <v>0</v>
      </c>
      <c r="I60" s="233"/>
      <c r="J60" s="231">
        <v>0</v>
      </c>
      <c r="K60" s="234">
        <v>0</v>
      </c>
      <c r="L60" s="231">
        <v>0</v>
      </c>
      <c r="M60" s="231">
        <v>0</v>
      </c>
      <c r="N60" s="234">
        <f t="shared" si="1"/>
        <v>0</v>
      </c>
      <c r="O60" s="233" t="str">
        <f t="shared" si="2"/>
        <v>N.A.</v>
      </c>
      <c r="P60" s="202"/>
    </row>
    <row r="61" spans="1:16" s="34" customFormat="1" ht="18" customHeight="1" x14ac:dyDescent="0.25">
      <c r="A61" s="180">
        <v>45</v>
      </c>
      <c r="B61" s="228" t="s">
        <v>133</v>
      </c>
      <c r="C61" s="180" t="s">
        <v>168</v>
      </c>
      <c r="D61" s="229">
        <v>0</v>
      </c>
      <c r="E61" s="230">
        <v>0</v>
      </c>
      <c r="F61" s="231">
        <v>0</v>
      </c>
      <c r="G61" s="232">
        <v>0</v>
      </c>
      <c r="H61" s="233">
        <f t="shared" si="3"/>
        <v>0</v>
      </c>
      <c r="I61" s="233"/>
      <c r="J61" s="231">
        <v>0</v>
      </c>
      <c r="K61" s="234">
        <v>0</v>
      </c>
      <c r="L61" s="231">
        <v>0</v>
      </c>
      <c r="M61" s="231">
        <v>0</v>
      </c>
      <c r="N61" s="234">
        <f t="shared" si="1"/>
        <v>0</v>
      </c>
      <c r="O61" s="233" t="str">
        <f t="shared" si="2"/>
        <v>N.A.</v>
      </c>
      <c r="P61" s="202"/>
    </row>
    <row r="62" spans="1:16" s="34" customFormat="1" ht="18" customHeight="1" x14ac:dyDescent="0.25">
      <c r="A62" s="180">
        <v>46</v>
      </c>
      <c r="B62" s="228" t="s">
        <v>133</v>
      </c>
      <c r="C62" s="180" t="s">
        <v>169</v>
      </c>
      <c r="D62" s="229">
        <v>0</v>
      </c>
      <c r="E62" s="230">
        <v>0</v>
      </c>
      <c r="F62" s="231">
        <v>0</v>
      </c>
      <c r="G62" s="232">
        <v>0</v>
      </c>
      <c r="H62" s="233">
        <f t="shared" si="3"/>
        <v>0</v>
      </c>
      <c r="I62" s="233"/>
      <c r="J62" s="231">
        <v>0</v>
      </c>
      <c r="K62" s="234">
        <v>0</v>
      </c>
      <c r="L62" s="231">
        <v>0</v>
      </c>
      <c r="M62" s="231">
        <v>0</v>
      </c>
      <c r="N62" s="234">
        <f t="shared" si="1"/>
        <v>0</v>
      </c>
      <c r="O62" s="233" t="str">
        <f t="shared" si="2"/>
        <v>N.A.</v>
      </c>
      <c r="P62" s="202"/>
    </row>
    <row r="63" spans="1:16" s="34" customFormat="1" ht="18" customHeight="1" x14ac:dyDescent="0.25">
      <c r="A63" s="180">
        <v>47</v>
      </c>
      <c r="B63" s="228" t="s">
        <v>133</v>
      </c>
      <c r="C63" s="180" t="s">
        <v>170</v>
      </c>
      <c r="D63" s="229">
        <v>0</v>
      </c>
      <c r="E63" s="230">
        <v>0</v>
      </c>
      <c r="F63" s="231">
        <v>0</v>
      </c>
      <c r="G63" s="232">
        <v>0</v>
      </c>
      <c r="H63" s="233">
        <f t="shared" si="3"/>
        <v>0</v>
      </c>
      <c r="I63" s="233"/>
      <c r="J63" s="231">
        <v>0</v>
      </c>
      <c r="K63" s="234">
        <v>0</v>
      </c>
      <c r="L63" s="231">
        <v>0</v>
      </c>
      <c r="M63" s="231">
        <v>0</v>
      </c>
      <c r="N63" s="234">
        <f t="shared" si="1"/>
        <v>0</v>
      </c>
      <c r="O63" s="233" t="str">
        <f t="shared" si="2"/>
        <v>N.A.</v>
      </c>
      <c r="P63" s="202"/>
    </row>
    <row r="64" spans="1:16" s="34" customFormat="1" ht="18" customHeight="1" x14ac:dyDescent="0.25">
      <c r="A64" s="180">
        <v>48</v>
      </c>
      <c r="B64" s="228" t="s">
        <v>121</v>
      </c>
      <c r="C64" s="180" t="s">
        <v>171</v>
      </c>
      <c r="D64" s="229">
        <v>0</v>
      </c>
      <c r="E64" s="230">
        <v>0</v>
      </c>
      <c r="F64" s="231">
        <v>0</v>
      </c>
      <c r="G64" s="232">
        <v>0</v>
      </c>
      <c r="H64" s="233">
        <f t="shared" si="3"/>
        <v>0</v>
      </c>
      <c r="I64" s="233"/>
      <c r="J64" s="231">
        <v>0</v>
      </c>
      <c r="K64" s="234">
        <v>0</v>
      </c>
      <c r="L64" s="231">
        <v>0</v>
      </c>
      <c r="M64" s="231">
        <v>0</v>
      </c>
      <c r="N64" s="234">
        <f t="shared" si="1"/>
        <v>0</v>
      </c>
      <c r="O64" s="233" t="str">
        <f t="shared" si="2"/>
        <v>N.A.</v>
      </c>
      <c r="P64" s="202"/>
    </row>
    <row r="65" spans="1:16" s="34" customFormat="1" ht="18" customHeight="1" x14ac:dyDescent="0.25">
      <c r="A65" s="180">
        <v>49</v>
      </c>
      <c r="B65" s="228" t="s">
        <v>129</v>
      </c>
      <c r="C65" s="180" t="s">
        <v>172</v>
      </c>
      <c r="D65" s="229">
        <v>0</v>
      </c>
      <c r="E65" s="230">
        <v>0</v>
      </c>
      <c r="F65" s="231">
        <v>0</v>
      </c>
      <c r="G65" s="232">
        <v>0</v>
      </c>
      <c r="H65" s="233">
        <f t="shared" si="3"/>
        <v>0</v>
      </c>
      <c r="I65" s="233"/>
      <c r="J65" s="231">
        <v>0</v>
      </c>
      <c r="K65" s="234">
        <v>0</v>
      </c>
      <c r="L65" s="231">
        <v>0</v>
      </c>
      <c r="M65" s="231">
        <v>0</v>
      </c>
      <c r="N65" s="234">
        <f t="shared" si="1"/>
        <v>0</v>
      </c>
      <c r="O65" s="233" t="str">
        <f t="shared" si="2"/>
        <v>N.A.</v>
      </c>
      <c r="P65" s="202"/>
    </row>
    <row r="66" spans="1:16" s="34" customFormat="1" ht="18" customHeight="1" x14ac:dyDescent="0.25">
      <c r="A66" s="180">
        <v>50</v>
      </c>
      <c r="B66" s="228" t="s">
        <v>129</v>
      </c>
      <c r="C66" s="180" t="s">
        <v>173</v>
      </c>
      <c r="D66" s="229">
        <v>0</v>
      </c>
      <c r="E66" s="230">
        <v>0</v>
      </c>
      <c r="F66" s="231">
        <v>0</v>
      </c>
      <c r="G66" s="232">
        <v>0</v>
      </c>
      <c r="H66" s="233">
        <f t="shared" si="3"/>
        <v>0</v>
      </c>
      <c r="I66" s="233"/>
      <c r="J66" s="231">
        <v>0</v>
      </c>
      <c r="K66" s="234">
        <v>0</v>
      </c>
      <c r="L66" s="231">
        <v>0</v>
      </c>
      <c r="M66" s="231">
        <v>0</v>
      </c>
      <c r="N66" s="234">
        <f t="shared" si="1"/>
        <v>0</v>
      </c>
      <c r="O66" s="233" t="str">
        <f t="shared" si="2"/>
        <v>N.A.</v>
      </c>
      <c r="P66" s="202"/>
    </row>
    <row r="67" spans="1:16" s="34" customFormat="1" ht="18" customHeight="1" x14ac:dyDescent="0.25">
      <c r="A67" s="180">
        <v>51</v>
      </c>
      <c r="B67" s="228" t="s">
        <v>129</v>
      </c>
      <c r="C67" s="180" t="s">
        <v>174</v>
      </c>
      <c r="D67" s="229">
        <v>0</v>
      </c>
      <c r="E67" s="230">
        <v>0</v>
      </c>
      <c r="F67" s="231">
        <v>0</v>
      </c>
      <c r="G67" s="232">
        <v>0</v>
      </c>
      <c r="H67" s="233">
        <f t="shared" si="3"/>
        <v>0</v>
      </c>
      <c r="I67" s="233"/>
      <c r="J67" s="231">
        <v>0</v>
      </c>
      <c r="K67" s="234">
        <v>0</v>
      </c>
      <c r="L67" s="231">
        <v>0</v>
      </c>
      <c r="M67" s="231">
        <v>0</v>
      </c>
      <c r="N67" s="234">
        <f t="shared" si="1"/>
        <v>0</v>
      </c>
      <c r="O67" s="233" t="str">
        <f t="shared" si="2"/>
        <v>N.A.</v>
      </c>
      <c r="P67" s="202"/>
    </row>
    <row r="68" spans="1:16" s="34" customFormat="1" ht="18" customHeight="1" x14ac:dyDescent="0.25">
      <c r="A68" s="180">
        <v>52</v>
      </c>
      <c r="B68" s="228" t="s">
        <v>129</v>
      </c>
      <c r="C68" s="180" t="s">
        <v>175</v>
      </c>
      <c r="D68" s="229">
        <v>0</v>
      </c>
      <c r="E68" s="230">
        <v>0</v>
      </c>
      <c r="F68" s="231">
        <v>0</v>
      </c>
      <c r="G68" s="232">
        <v>0</v>
      </c>
      <c r="H68" s="233">
        <f t="shared" si="3"/>
        <v>0</v>
      </c>
      <c r="I68" s="233"/>
      <c r="J68" s="231">
        <v>0</v>
      </c>
      <c r="K68" s="234">
        <v>0</v>
      </c>
      <c r="L68" s="231">
        <v>0</v>
      </c>
      <c r="M68" s="231">
        <v>0</v>
      </c>
      <c r="N68" s="234">
        <f t="shared" si="1"/>
        <v>0</v>
      </c>
      <c r="O68" s="233" t="str">
        <f t="shared" si="2"/>
        <v>N.A.</v>
      </c>
      <c r="P68" s="202"/>
    </row>
    <row r="69" spans="1:16" s="34" customFormat="1" ht="18" customHeight="1" x14ac:dyDescent="0.25">
      <c r="A69" s="180">
        <v>53</v>
      </c>
      <c r="B69" s="228" t="s">
        <v>129</v>
      </c>
      <c r="C69" s="180" t="s">
        <v>176</v>
      </c>
      <c r="D69" s="229">
        <v>0</v>
      </c>
      <c r="E69" s="230">
        <v>0</v>
      </c>
      <c r="F69" s="231">
        <v>0</v>
      </c>
      <c r="G69" s="232">
        <v>0</v>
      </c>
      <c r="H69" s="233">
        <f t="shared" si="3"/>
        <v>0</v>
      </c>
      <c r="I69" s="233"/>
      <c r="J69" s="231">
        <v>0</v>
      </c>
      <c r="K69" s="234">
        <v>0</v>
      </c>
      <c r="L69" s="231">
        <v>0</v>
      </c>
      <c r="M69" s="231">
        <v>0</v>
      </c>
      <c r="N69" s="234">
        <f t="shared" si="1"/>
        <v>0</v>
      </c>
      <c r="O69" s="233" t="str">
        <f t="shared" si="2"/>
        <v>N.A.</v>
      </c>
      <c r="P69" s="202"/>
    </row>
    <row r="70" spans="1:16" s="34" customFormat="1" ht="18" customHeight="1" x14ac:dyDescent="0.25">
      <c r="A70" s="180">
        <v>54</v>
      </c>
      <c r="B70" s="228" t="s">
        <v>129</v>
      </c>
      <c r="C70" s="180" t="s">
        <v>177</v>
      </c>
      <c r="D70" s="229">
        <v>0</v>
      </c>
      <c r="E70" s="230">
        <v>0</v>
      </c>
      <c r="F70" s="231">
        <v>0</v>
      </c>
      <c r="G70" s="232">
        <v>0</v>
      </c>
      <c r="H70" s="233">
        <f t="shared" si="3"/>
        <v>0</v>
      </c>
      <c r="I70" s="233"/>
      <c r="J70" s="231">
        <v>0</v>
      </c>
      <c r="K70" s="234">
        <v>0</v>
      </c>
      <c r="L70" s="231">
        <v>0</v>
      </c>
      <c r="M70" s="231">
        <v>0</v>
      </c>
      <c r="N70" s="234">
        <f t="shared" si="1"/>
        <v>0</v>
      </c>
      <c r="O70" s="233" t="str">
        <f t="shared" si="2"/>
        <v>N.A.</v>
      </c>
      <c r="P70" s="202"/>
    </row>
    <row r="71" spans="1:16" s="34" customFormat="1" ht="18" customHeight="1" x14ac:dyDescent="0.25">
      <c r="A71" s="180">
        <v>55</v>
      </c>
      <c r="B71" s="228" t="s">
        <v>129</v>
      </c>
      <c r="C71" s="180" t="s">
        <v>178</v>
      </c>
      <c r="D71" s="229">
        <v>0</v>
      </c>
      <c r="E71" s="230">
        <v>0</v>
      </c>
      <c r="F71" s="231">
        <v>0</v>
      </c>
      <c r="G71" s="232">
        <v>0</v>
      </c>
      <c r="H71" s="233">
        <f t="shared" si="3"/>
        <v>0</v>
      </c>
      <c r="I71" s="233"/>
      <c r="J71" s="231">
        <v>0</v>
      </c>
      <c r="K71" s="234">
        <v>0</v>
      </c>
      <c r="L71" s="231">
        <v>0</v>
      </c>
      <c r="M71" s="231">
        <v>0</v>
      </c>
      <c r="N71" s="234">
        <f t="shared" si="1"/>
        <v>0</v>
      </c>
      <c r="O71" s="233" t="str">
        <f t="shared" si="2"/>
        <v>N.A.</v>
      </c>
      <c r="P71" s="202"/>
    </row>
    <row r="72" spans="1:16" s="34" customFormat="1" ht="18" customHeight="1" x14ac:dyDescent="0.25">
      <c r="A72" s="180">
        <v>57</v>
      </c>
      <c r="B72" s="228" t="s">
        <v>129</v>
      </c>
      <c r="C72" s="180" t="s">
        <v>179</v>
      </c>
      <c r="D72" s="229">
        <v>0</v>
      </c>
      <c r="E72" s="230">
        <v>0</v>
      </c>
      <c r="F72" s="231">
        <v>0</v>
      </c>
      <c r="G72" s="232">
        <v>0</v>
      </c>
      <c r="H72" s="233">
        <f t="shared" si="3"/>
        <v>0</v>
      </c>
      <c r="I72" s="233"/>
      <c r="J72" s="231">
        <v>0</v>
      </c>
      <c r="K72" s="234">
        <v>0</v>
      </c>
      <c r="L72" s="231">
        <v>0</v>
      </c>
      <c r="M72" s="231">
        <v>0</v>
      </c>
      <c r="N72" s="234">
        <f t="shared" si="1"/>
        <v>0</v>
      </c>
      <c r="O72" s="233" t="str">
        <f t="shared" si="2"/>
        <v>N.A.</v>
      </c>
      <c r="P72" s="202"/>
    </row>
    <row r="73" spans="1:16" s="34" customFormat="1" ht="18" customHeight="1" x14ac:dyDescent="0.25">
      <c r="A73" s="180">
        <v>58</v>
      </c>
      <c r="B73" s="228" t="s">
        <v>133</v>
      </c>
      <c r="C73" s="180" t="s">
        <v>180</v>
      </c>
      <c r="D73" s="229">
        <v>0</v>
      </c>
      <c r="E73" s="230">
        <v>0</v>
      </c>
      <c r="F73" s="231">
        <v>0</v>
      </c>
      <c r="G73" s="232">
        <v>0</v>
      </c>
      <c r="H73" s="233">
        <f t="shared" si="3"/>
        <v>0</v>
      </c>
      <c r="I73" s="233"/>
      <c r="J73" s="231">
        <v>0</v>
      </c>
      <c r="K73" s="234">
        <v>0</v>
      </c>
      <c r="L73" s="231">
        <v>0</v>
      </c>
      <c r="M73" s="231">
        <v>0</v>
      </c>
      <c r="N73" s="234">
        <f t="shared" si="1"/>
        <v>0</v>
      </c>
      <c r="O73" s="233" t="str">
        <f t="shared" si="2"/>
        <v>N.A.</v>
      </c>
      <c r="P73" s="202"/>
    </row>
    <row r="74" spans="1:16" s="34" customFormat="1" ht="18" customHeight="1" x14ac:dyDescent="0.25">
      <c r="A74" s="180">
        <v>59</v>
      </c>
      <c r="B74" s="228" t="s">
        <v>133</v>
      </c>
      <c r="C74" s="180" t="s">
        <v>181</v>
      </c>
      <c r="D74" s="229">
        <v>0</v>
      </c>
      <c r="E74" s="230">
        <v>0</v>
      </c>
      <c r="F74" s="231">
        <v>0</v>
      </c>
      <c r="G74" s="232">
        <v>0</v>
      </c>
      <c r="H74" s="233">
        <f t="shared" si="3"/>
        <v>0</v>
      </c>
      <c r="I74" s="233"/>
      <c r="J74" s="231">
        <v>0</v>
      </c>
      <c r="K74" s="234">
        <v>0</v>
      </c>
      <c r="L74" s="231">
        <v>0</v>
      </c>
      <c r="M74" s="231">
        <v>0</v>
      </c>
      <c r="N74" s="234">
        <f t="shared" si="1"/>
        <v>0</v>
      </c>
      <c r="O74" s="233" t="str">
        <f t="shared" si="2"/>
        <v>N.A.</v>
      </c>
      <c r="P74" s="202"/>
    </row>
    <row r="75" spans="1:16" s="34" customFormat="1" ht="18" customHeight="1" x14ac:dyDescent="0.25">
      <c r="A75" s="180">
        <v>60</v>
      </c>
      <c r="B75" s="228" t="s">
        <v>182</v>
      </c>
      <c r="C75" s="180" t="s">
        <v>183</v>
      </c>
      <c r="D75" s="229">
        <v>0</v>
      </c>
      <c r="E75" s="230">
        <v>0</v>
      </c>
      <c r="F75" s="231">
        <v>0</v>
      </c>
      <c r="G75" s="232">
        <v>0</v>
      </c>
      <c r="H75" s="233">
        <f t="shared" si="3"/>
        <v>0</v>
      </c>
      <c r="I75" s="233"/>
      <c r="J75" s="231">
        <v>0</v>
      </c>
      <c r="K75" s="234">
        <v>0</v>
      </c>
      <c r="L75" s="231">
        <v>0</v>
      </c>
      <c r="M75" s="231">
        <v>0</v>
      </c>
      <c r="N75" s="234">
        <f t="shared" si="1"/>
        <v>0</v>
      </c>
      <c r="O75" s="233" t="str">
        <f t="shared" si="2"/>
        <v>N.A.</v>
      </c>
      <c r="P75" s="202"/>
    </row>
    <row r="76" spans="1:16" s="34" customFormat="1" ht="18" customHeight="1" x14ac:dyDescent="0.25">
      <c r="A76" s="180">
        <v>61</v>
      </c>
      <c r="B76" s="228" t="s">
        <v>119</v>
      </c>
      <c r="C76" s="180" t="s">
        <v>184</v>
      </c>
      <c r="D76" s="229">
        <v>0</v>
      </c>
      <c r="E76" s="230">
        <v>0</v>
      </c>
      <c r="F76" s="231">
        <v>0</v>
      </c>
      <c r="G76" s="232">
        <v>0</v>
      </c>
      <c r="H76" s="233">
        <f t="shared" si="3"/>
        <v>0</v>
      </c>
      <c r="I76" s="233"/>
      <c r="J76" s="231">
        <v>0</v>
      </c>
      <c r="K76" s="234">
        <v>0</v>
      </c>
      <c r="L76" s="231">
        <v>0</v>
      </c>
      <c r="M76" s="231">
        <v>0</v>
      </c>
      <c r="N76" s="234">
        <f t="shared" si="1"/>
        <v>0</v>
      </c>
      <c r="O76" s="233" t="str">
        <f t="shared" si="2"/>
        <v>N.A.</v>
      </c>
      <c r="P76" s="202"/>
    </row>
    <row r="77" spans="1:16" s="34" customFormat="1" ht="18" customHeight="1" x14ac:dyDescent="0.25">
      <c r="A77" s="180">
        <v>62</v>
      </c>
      <c r="B77" s="228" t="s">
        <v>185</v>
      </c>
      <c r="C77" s="180" t="s">
        <v>186</v>
      </c>
      <c r="D77" s="229">
        <v>274.24941174999998</v>
      </c>
      <c r="E77" s="230">
        <v>56.014148749999997</v>
      </c>
      <c r="F77" s="231">
        <v>0</v>
      </c>
      <c r="G77" s="232">
        <v>0.12242190999999999</v>
      </c>
      <c r="H77" s="233">
        <f t="shared" si="3"/>
        <v>218.11284108999996</v>
      </c>
      <c r="I77" s="233"/>
      <c r="J77" s="231">
        <v>1094.3094875499999</v>
      </c>
      <c r="K77" s="234">
        <v>489.99128506556377</v>
      </c>
      <c r="L77" s="231">
        <v>0</v>
      </c>
      <c r="M77" s="231">
        <v>0.60635163999999997</v>
      </c>
      <c r="N77" s="234">
        <f t="shared" si="1"/>
        <v>603.71185084443619</v>
      </c>
      <c r="O77" s="233">
        <f t="shared" si="2"/>
        <v>176.78877035732455</v>
      </c>
      <c r="P77" s="202"/>
    </row>
    <row r="78" spans="1:16" s="34" customFormat="1" ht="18" customHeight="1" x14ac:dyDescent="0.25">
      <c r="A78" s="180">
        <v>63</v>
      </c>
      <c r="B78" s="228" t="s">
        <v>187</v>
      </c>
      <c r="C78" s="180" t="s">
        <v>188</v>
      </c>
      <c r="D78" s="229">
        <v>208.00632841666666</v>
      </c>
      <c r="E78" s="230">
        <v>4.4479533333333334</v>
      </c>
      <c r="F78" s="231">
        <v>0</v>
      </c>
      <c r="G78" s="232">
        <v>0</v>
      </c>
      <c r="H78" s="233">
        <f t="shared" si="3"/>
        <v>203.55837508333332</v>
      </c>
      <c r="I78" s="233"/>
      <c r="J78" s="231">
        <v>642.67923418627629</v>
      </c>
      <c r="K78" s="234">
        <v>22.369479999999999</v>
      </c>
      <c r="L78" s="231">
        <v>0</v>
      </c>
      <c r="M78" s="231">
        <v>0</v>
      </c>
      <c r="N78" s="234">
        <f t="shared" si="1"/>
        <v>620.30975418627634</v>
      </c>
      <c r="O78" s="233">
        <f t="shared" si="2"/>
        <v>204.73310367717966</v>
      </c>
      <c r="P78" s="202"/>
    </row>
    <row r="79" spans="1:16" s="34" customFormat="1" ht="18" customHeight="1" x14ac:dyDescent="0.25">
      <c r="A79" s="180">
        <v>64</v>
      </c>
      <c r="B79" s="228" t="s">
        <v>129</v>
      </c>
      <c r="C79" s="180" t="s">
        <v>189</v>
      </c>
      <c r="D79" s="229">
        <v>0</v>
      </c>
      <c r="E79" s="230">
        <v>0</v>
      </c>
      <c r="F79" s="231">
        <v>0</v>
      </c>
      <c r="G79" s="232">
        <v>0</v>
      </c>
      <c r="H79" s="233">
        <f t="shared" si="3"/>
        <v>0</v>
      </c>
      <c r="I79" s="233"/>
      <c r="J79" s="231">
        <v>0</v>
      </c>
      <c r="K79" s="234">
        <v>0</v>
      </c>
      <c r="L79" s="231">
        <v>0</v>
      </c>
      <c r="M79" s="231">
        <v>0</v>
      </c>
      <c r="N79" s="234">
        <f t="shared" si="1"/>
        <v>0</v>
      </c>
      <c r="O79" s="233" t="str">
        <f t="shared" si="2"/>
        <v>N.A.</v>
      </c>
      <c r="P79" s="202"/>
    </row>
    <row r="80" spans="1:16" s="34" customFormat="1" ht="18" customHeight="1" x14ac:dyDescent="0.25">
      <c r="A80" s="180">
        <v>65</v>
      </c>
      <c r="B80" s="228" t="s">
        <v>129</v>
      </c>
      <c r="C80" s="180" t="s">
        <v>190</v>
      </c>
      <c r="D80" s="229">
        <v>0</v>
      </c>
      <c r="E80" s="230">
        <v>0</v>
      </c>
      <c r="F80" s="231">
        <v>0</v>
      </c>
      <c r="G80" s="232">
        <v>0</v>
      </c>
      <c r="H80" s="233">
        <f t="shared" si="3"/>
        <v>0</v>
      </c>
      <c r="I80" s="233"/>
      <c r="J80" s="231">
        <v>0</v>
      </c>
      <c r="K80" s="234">
        <v>0</v>
      </c>
      <c r="L80" s="231">
        <v>0</v>
      </c>
      <c r="M80" s="231">
        <v>0</v>
      </c>
      <c r="N80" s="234">
        <f t="shared" si="1"/>
        <v>0</v>
      </c>
      <c r="O80" s="233" t="str">
        <f t="shared" si="2"/>
        <v>N.A.</v>
      </c>
      <c r="P80" s="202"/>
    </row>
    <row r="81" spans="1:16" s="34" customFormat="1" ht="18" customHeight="1" x14ac:dyDescent="0.25">
      <c r="A81" s="180">
        <v>66</v>
      </c>
      <c r="B81" s="228" t="s">
        <v>129</v>
      </c>
      <c r="C81" s="180" t="s">
        <v>191</v>
      </c>
      <c r="D81" s="229">
        <v>0</v>
      </c>
      <c r="E81" s="230">
        <v>0</v>
      </c>
      <c r="F81" s="231">
        <v>0</v>
      </c>
      <c r="G81" s="232">
        <v>0</v>
      </c>
      <c r="H81" s="233">
        <f t="shared" si="3"/>
        <v>0</v>
      </c>
      <c r="I81" s="233"/>
      <c r="J81" s="231">
        <v>0</v>
      </c>
      <c r="K81" s="234">
        <v>0</v>
      </c>
      <c r="L81" s="231">
        <v>0</v>
      </c>
      <c r="M81" s="231">
        <v>0</v>
      </c>
      <c r="N81" s="234">
        <f t="shared" si="1"/>
        <v>0</v>
      </c>
      <c r="O81" s="233" t="str">
        <f t="shared" si="2"/>
        <v>N.A.</v>
      </c>
      <c r="P81" s="202"/>
    </row>
    <row r="82" spans="1:16" s="34" customFormat="1" ht="18" customHeight="1" x14ac:dyDescent="0.25">
      <c r="A82" s="180">
        <v>67</v>
      </c>
      <c r="B82" s="228" t="s">
        <v>129</v>
      </c>
      <c r="C82" s="180" t="s">
        <v>192</v>
      </c>
      <c r="D82" s="229">
        <v>0</v>
      </c>
      <c r="E82" s="230">
        <v>0</v>
      </c>
      <c r="F82" s="231">
        <v>0</v>
      </c>
      <c r="G82" s="232">
        <v>0</v>
      </c>
      <c r="H82" s="233">
        <f t="shared" si="3"/>
        <v>0</v>
      </c>
      <c r="I82" s="233"/>
      <c r="J82" s="231">
        <v>0</v>
      </c>
      <c r="K82" s="234">
        <v>0</v>
      </c>
      <c r="L82" s="231">
        <v>0</v>
      </c>
      <c r="M82" s="231">
        <v>0</v>
      </c>
      <c r="N82" s="234">
        <f t="shared" ref="N82:N145" si="4">J82-K82-M82</f>
        <v>0</v>
      </c>
      <c r="O82" s="233" t="str">
        <f t="shared" ref="O82:O145" si="5">IF(OR(H82=0,N82=0),"N.A.",IF((((N82-H82)/H82))*100&gt;=500,"500&lt;",IF((((N82-H82)/H82))*100&lt;=-500,"&lt;-500",(((N82-H82)/H82))*100)))</f>
        <v>N.A.</v>
      </c>
      <c r="P82" s="202"/>
    </row>
    <row r="83" spans="1:16" s="34" customFormat="1" ht="18" customHeight="1" x14ac:dyDescent="0.25">
      <c r="A83" s="180">
        <v>68</v>
      </c>
      <c r="B83" s="228" t="s">
        <v>129</v>
      </c>
      <c r="C83" s="180" t="s">
        <v>193</v>
      </c>
      <c r="D83" s="229">
        <v>32.817083333333329</v>
      </c>
      <c r="E83" s="230">
        <v>6.8755313833333327</v>
      </c>
      <c r="F83" s="231">
        <v>0</v>
      </c>
      <c r="G83" s="232">
        <v>0.76229986000000005</v>
      </c>
      <c r="H83" s="233">
        <f t="shared" ref="H83:H146" si="6">D83-E83-G83</f>
        <v>25.179252089999999</v>
      </c>
      <c r="I83" s="233"/>
      <c r="J83" s="231">
        <v>19.622094864616891</v>
      </c>
      <c r="K83" s="234">
        <v>17.513224636487145</v>
      </c>
      <c r="L83" s="231">
        <v>0</v>
      </c>
      <c r="M83" s="231">
        <v>1.72412327</v>
      </c>
      <c r="N83" s="234">
        <f t="shared" si="4"/>
        <v>0.3847469581297458</v>
      </c>
      <c r="O83" s="233">
        <f t="shared" si="5"/>
        <v>-98.47196828263796</v>
      </c>
      <c r="P83" s="202"/>
    </row>
    <row r="84" spans="1:16" s="34" customFormat="1" ht="18" customHeight="1" x14ac:dyDescent="0.25">
      <c r="A84" s="180">
        <v>69</v>
      </c>
      <c r="B84" s="228" t="s">
        <v>129</v>
      </c>
      <c r="C84" s="180" t="s">
        <v>194</v>
      </c>
      <c r="D84" s="229">
        <v>0</v>
      </c>
      <c r="E84" s="230">
        <v>0</v>
      </c>
      <c r="F84" s="231">
        <v>0</v>
      </c>
      <c r="G84" s="232">
        <v>0</v>
      </c>
      <c r="H84" s="233">
        <f t="shared" si="6"/>
        <v>0</v>
      </c>
      <c r="I84" s="233"/>
      <c r="J84" s="231">
        <v>0</v>
      </c>
      <c r="K84" s="234">
        <v>0</v>
      </c>
      <c r="L84" s="231">
        <v>0</v>
      </c>
      <c r="M84" s="231">
        <v>0</v>
      </c>
      <c r="N84" s="234">
        <f t="shared" si="4"/>
        <v>0</v>
      </c>
      <c r="O84" s="233" t="str">
        <f t="shared" si="5"/>
        <v>N.A.</v>
      </c>
      <c r="P84" s="202"/>
    </row>
    <row r="85" spans="1:16" s="34" customFormat="1" ht="18" customHeight="1" x14ac:dyDescent="0.25">
      <c r="A85" s="180">
        <v>70</v>
      </c>
      <c r="B85" s="228" t="s">
        <v>129</v>
      </c>
      <c r="C85" s="180" t="s">
        <v>195</v>
      </c>
      <c r="D85" s="229">
        <v>0</v>
      </c>
      <c r="E85" s="230">
        <v>0</v>
      </c>
      <c r="F85" s="231">
        <v>0</v>
      </c>
      <c r="G85" s="232">
        <v>0</v>
      </c>
      <c r="H85" s="233">
        <f t="shared" si="6"/>
        <v>0</v>
      </c>
      <c r="I85" s="233"/>
      <c r="J85" s="231">
        <v>0</v>
      </c>
      <c r="K85" s="234">
        <v>0</v>
      </c>
      <c r="L85" s="231">
        <v>0</v>
      </c>
      <c r="M85" s="231">
        <v>0</v>
      </c>
      <c r="N85" s="234">
        <f t="shared" si="4"/>
        <v>0</v>
      </c>
      <c r="O85" s="233" t="str">
        <f t="shared" si="5"/>
        <v>N.A.</v>
      </c>
      <c r="P85" s="202"/>
    </row>
    <row r="86" spans="1:16" s="34" customFormat="1" ht="18" customHeight="1" x14ac:dyDescent="0.25">
      <c r="A86" s="180">
        <v>71</v>
      </c>
      <c r="B86" s="228" t="s">
        <v>196</v>
      </c>
      <c r="C86" s="180" t="s">
        <v>197</v>
      </c>
      <c r="D86" s="229">
        <v>0</v>
      </c>
      <c r="E86" s="230">
        <v>0</v>
      </c>
      <c r="F86" s="231">
        <v>0</v>
      </c>
      <c r="G86" s="232">
        <v>0</v>
      </c>
      <c r="H86" s="233">
        <f t="shared" si="6"/>
        <v>0</v>
      </c>
      <c r="I86" s="233"/>
      <c r="J86" s="231">
        <v>0</v>
      </c>
      <c r="K86" s="234">
        <v>0</v>
      </c>
      <c r="L86" s="231">
        <v>0</v>
      </c>
      <c r="M86" s="231">
        <v>0</v>
      </c>
      <c r="N86" s="234">
        <f t="shared" si="4"/>
        <v>0</v>
      </c>
      <c r="O86" s="233" t="str">
        <f t="shared" si="5"/>
        <v>N.A.</v>
      </c>
      <c r="P86" s="202"/>
    </row>
    <row r="87" spans="1:16" s="34" customFormat="1" ht="18" customHeight="1" x14ac:dyDescent="0.25">
      <c r="A87" s="180">
        <v>72</v>
      </c>
      <c r="B87" s="228" t="s">
        <v>198</v>
      </c>
      <c r="C87" s="180" t="s">
        <v>199</v>
      </c>
      <c r="D87" s="229">
        <v>0</v>
      </c>
      <c r="E87" s="230">
        <v>0</v>
      </c>
      <c r="F87" s="231">
        <v>0</v>
      </c>
      <c r="G87" s="232">
        <v>0</v>
      </c>
      <c r="H87" s="233">
        <f t="shared" si="6"/>
        <v>0</v>
      </c>
      <c r="I87" s="233"/>
      <c r="J87" s="231">
        <v>0</v>
      </c>
      <c r="K87" s="234">
        <v>0</v>
      </c>
      <c r="L87" s="231">
        <v>0</v>
      </c>
      <c r="M87" s="231">
        <v>0</v>
      </c>
      <c r="N87" s="234">
        <f t="shared" si="4"/>
        <v>0</v>
      </c>
      <c r="O87" s="233" t="str">
        <f t="shared" si="5"/>
        <v>N.A.</v>
      </c>
      <c r="P87" s="202"/>
    </row>
    <row r="88" spans="1:16" s="34" customFormat="1" ht="18" customHeight="1" x14ac:dyDescent="0.25">
      <c r="A88" s="180">
        <v>73</v>
      </c>
      <c r="B88" s="228" t="s">
        <v>198</v>
      </c>
      <c r="C88" s="180" t="s">
        <v>200</v>
      </c>
      <c r="D88" s="229">
        <v>0</v>
      </c>
      <c r="E88" s="230">
        <v>0</v>
      </c>
      <c r="F88" s="231">
        <v>0</v>
      </c>
      <c r="G88" s="232">
        <v>0</v>
      </c>
      <c r="H88" s="233">
        <f t="shared" si="6"/>
        <v>0</v>
      </c>
      <c r="I88" s="233"/>
      <c r="J88" s="231">
        <v>0</v>
      </c>
      <c r="K88" s="234">
        <v>0</v>
      </c>
      <c r="L88" s="231">
        <v>0</v>
      </c>
      <c r="M88" s="231">
        <v>0</v>
      </c>
      <c r="N88" s="234">
        <f t="shared" si="4"/>
        <v>0</v>
      </c>
      <c r="O88" s="233" t="str">
        <f t="shared" si="5"/>
        <v>N.A.</v>
      </c>
      <c r="P88" s="202"/>
    </row>
    <row r="89" spans="1:16" s="34" customFormat="1" ht="18" customHeight="1" x14ac:dyDescent="0.25">
      <c r="A89" s="180">
        <v>74</v>
      </c>
      <c r="B89" s="228" t="s">
        <v>198</v>
      </c>
      <c r="C89" s="180" t="s">
        <v>201</v>
      </c>
      <c r="D89" s="229">
        <v>0</v>
      </c>
      <c r="E89" s="230">
        <v>0</v>
      </c>
      <c r="F89" s="231">
        <v>0</v>
      </c>
      <c r="G89" s="232">
        <v>0</v>
      </c>
      <c r="H89" s="233">
        <f t="shared" si="6"/>
        <v>0</v>
      </c>
      <c r="I89" s="233"/>
      <c r="J89" s="231">
        <v>0</v>
      </c>
      <c r="K89" s="234">
        <v>0</v>
      </c>
      <c r="L89" s="231">
        <v>0</v>
      </c>
      <c r="M89" s="231">
        <v>0</v>
      </c>
      <c r="N89" s="234">
        <f t="shared" si="4"/>
        <v>0</v>
      </c>
      <c r="O89" s="233" t="str">
        <f t="shared" si="5"/>
        <v>N.A.</v>
      </c>
      <c r="P89" s="202"/>
    </row>
    <row r="90" spans="1:16" s="34" customFormat="1" ht="18" customHeight="1" x14ac:dyDescent="0.25">
      <c r="A90" s="180">
        <v>75</v>
      </c>
      <c r="B90" s="228" t="s">
        <v>198</v>
      </c>
      <c r="C90" s="180" t="s">
        <v>202</v>
      </c>
      <c r="D90" s="229">
        <v>0</v>
      </c>
      <c r="E90" s="230">
        <v>0</v>
      </c>
      <c r="F90" s="231">
        <v>0</v>
      </c>
      <c r="G90" s="232">
        <v>0</v>
      </c>
      <c r="H90" s="233">
        <f t="shared" si="6"/>
        <v>0</v>
      </c>
      <c r="I90" s="233"/>
      <c r="J90" s="231">
        <v>0</v>
      </c>
      <c r="K90" s="234">
        <v>0</v>
      </c>
      <c r="L90" s="231">
        <v>0</v>
      </c>
      <c r="M90" s="231">
        <v>0</v>
      </c>
      <c r="N90" s="234">
        <f t="shared" si="4"/>
        <v>0</v>
      </c>
      <c r="O90" s="233" t="str">
        <f t="shared" si="5"/>
        <v>N.A.</v>
      </c>
      <c r="P90" s="202"/>
    </row>
    <row r="91" spans="1:16" s="34" customFormat="1" ht="18" customHeight="1" x14ac:dyDescent="0.25">
      <c r="A91" s="180">
        <v>76</v>
      </c>
      <c r="B91" s="228" t="s">
        <v>198</v>
      </c>
      <c r="C91" s="180" t="s">
        <v>203</v>
      </c>
      <c r="D91" s="229">
        <v>0</v>
      </c>
      <c r="E91" s="230">
        <v>0</v>
      </c>
      <c r="F91" s="231">
        <v>0</v>
      </c>
      <c r="G91" s="232">
        <v>0</v>
      </c>
      <c r="H91" s="233">
        <f t="shared" si="6"/>
        <v>0</v>
      </c>
      <c r="I91" s="233"/>
      <c r="J91" s="231">
        <v>0</v>
      </c>
      <c r="K91" s="234">
        <v>0</v>
      </c>
      <c r="L91" s="231">
        <v>0</v>
      </c>
      <c r="M91" s="231">
        <v>0</v>
      </c>
      <c r="N91" s="234">
        <f t="shared" si="4"/>
        <v>0</v>
      </c>
      <c r="O91" s="233" t="str">
        <f t="shared" si="5"/>
        <v>N.A.</v>
      </c>
      <c r="P91" s="202"/>
    </row>
    <row r="92" spans="1:16" s="34" customFormat="1" ht="18" customHeight="1" x14ac:dyDescent="0.25">
      <c r="A92" s="180">
        <v>77</v>
      </c>
      <c r="B92" s="228" t="s">
        <v>198</v>
      </c>
      <c r="C92" s="180" t="s">
        <v>204</v>
      </c>
      <c r="D92" s="229">
        <v>0</v>
      </c>
      <c r="E92" s="230">
        <v>0</v>
      </c>
      <c r="F92" s="231">
        <v>0</v>
      </c>
      <c r="G92" s="232">
        <v>0</v>
      </c>
      <c r="H92" s="233">
        <f t="shared" si="6"/>
        <v>0</v>
      </c>
      <c r="I92" s="233"/>
      <c r="J92" s="231">
        <v>0</v>
      </c>
      <c r="K92" s="234">
        <v>0</v>
      </c>
      <c r="L92" s="231">
        <v>0</v>
      </c>
      <c r="M92" s="231">
        <v>0</v>
      </c>
      <c r="N92" s="234">
        <f t="shared" si="4"/>
        <v>0</v>
      </c>
      <c r="O92" s="233" t="str">
        <f t="shared" si="5"/>
        <v>N.A.</v>
      </c>
      <c r="P92" s="202"/>
    </row>
    <row r="93" spans="1:16" s="34" customFormat="1" ht="18" customHeight="1" x14ac:dyDescent="0.25">
      <c r="A93" s="180">
        <v>78</v>
      </c>
      <c r="B93" s="228" t="s">
        <v>198</v>
      </c>
      <c r="C93" s="180" t="s">
        <v>205</v>
      </c>
      <c r="D93" s="229">
        <v>0</v>
      </c>
      <c r="E93" s="230">
        <v>0</v>
      </c>
      <c r="F93" s="231">
        <v>0</v>
      </c>
      <c r="G93" s="232">
        <v>0</v>
      </c>
      <c r="H93" s="233">
        <f t="shared" si="6"/>
        <v>0</v>
      </c>
      <c r="I93" s="233"/>
      <c r="J93" s="231">
        <v>0</v>
      </c>
      <c r="K93" s="234">
        <v>0</v>
      </c>
      <c r="L93" s="231">
        <v>0</v>
      </c>
      <c r="M93" s="231">
        <v>0</v>
      </c>
      <c r="N93" s="234">
        <f t="shared" si="4"/>
        <v>0</v>
      </c>
      <c r="O93" s="233" t="str">
        <f t="shared" si="5"/>
        <v>N.A.</v>
      </c>
      <c r="P93" s="202"/>
    </row>
    <row r="94" spans="1:16" s="34" customFormat="1" ht="18" customHeight="1" x14ac:dyDescent="0.25">
      <c r="A94" s="180">
        <v>79</v>
      </c>
      <c r="B94" s="228" t="s">
        <v>206</v>
      </c>
      <c r="C94" s="180" t="s">
        <v>207</v>
      </c>
      <c r="D94" s="229">
        <v>0</v>
      </c>
      <c r="E94" s="230">
        <v>0</v>
      </c>
      <c r="F94" s="231">
        <v>0</v>
      </c>
      <c r="G94" s="232">
        <v>0</v>
      </c>
      <c r="H94" s="233">
        <f t="shared" si="6"/>
        <v>0</v>
      </c>
      <c r="I94" s="233"/>
      <c r="J94" s="231">
        <v>0</v>
      </c>
      <c r="K94" s="234">
        <v>0</v>
      </c>
      <c r="L94" s="231">
        <v>0</v>
      </c>
      <c r="M94" s="231">
        <v>0</v>
      </c>
      <c r="N94" s="234">
        <f t="shared" si="4"/>
        <v>0</v>
      </c>
      <c r="O94" s="233" t="str">
        <f t="shared" si="5"/>
        <v>N.A.</v>
      </c>
      <c r="P94" s="202"/>
    </row>
    <row r="95" spans="1:16" s="34" customFormat="1" ht="18" customHeight="1" x14ac:dyDescent="0.25">
      <c r="A95" s="180">
        <v>80</v>
      </c>
      <c r="B95" s="228" t="s">
        <v>198</v>
      </c>
      <c r="C95" s="180" t="s">
        <v>208</v>
      </c>
      <c r="D95" s="229">
        <v>0</v>
      </c>
      <c r="E95" s="230">
        <v>0</v>
      </c>
      <c r="F95" s="231">
        <v>0</v>
      </c>
      <c r="G95" s="232">
        <v>0</v>
      </c>
      <c r="H95" s="233">
        <f t="shared" si="6"/>
        <v>0</v>
      </c>
      <c r="I95" s="233"/>
      <c r="J95" s="231">
        <v>0</v>
      </c>
      <c r="K95" s="234">
        <v>0</v>
      </c>
      <c r="L95" s="231">
        <v>0</v>
      </c>
      <c r="M95" s="231">
        <v>0</v>
      </c>
      <c r="N95" s="234">
        <f t="shared" si="4"/>
        <v>0</v>
      </c>
      <c r="O95" s="233" t="str">
        <f t="shared" si="5"/>
        <v>N.A.</v>
      </c>
      <c r="P95" s="202"/>
    </row>
    <row r="96" spans="1:16" s="34" customFormat="1" ht="18" customHeight="1" x14ac:dyDescent="0.25">
      <c r="A96" s="180">
        <v>82</v>
      </c>
      <c r="B96" s="228" t="s">
        <v>206</v>
      </c>
      <c r="C96" s="180" t="s">
        <v>209</v>
      </c>
      <c r="D96" s="229">
        <v>0</v>
      </c>
      <c r="E96" s="230">
        <v>0</v>
      </c>
      <c r="F96" s="231">
        <v>0</v>
      </c>
      <c r="G96" s="232">
        <v>0</v>
      </c>
      <c r="H96" s="233">
        <f t="shared" si="6"/>
        <v>0</v>
      </c>
      <c r="I96" s="233"/>
      <c r="J96" s="231">
        <v>0</v>
      </c>
      <c r="K96" s="234">
        <v>0</v>
      </c>
      <c r="L96" s="231">
        <v>0</v>
      </c>
      <c r="M96" s="231">
        <v>0</v>
      </c>
      <c r="N96" s="234">
        <f t="shared" si="4"/>
        <v>0</v>
      </c>
      <c r="O96" s="233" t="str">
        <f t="shared" si="5"/>
        <v>N.A.</v>
      </c>
      <c r="P96" s="202"/>
    </row>
    <row r="97" spans="1:16" s="34" customFormat="1" ht="18" customHeight="1" x14ac:dyDescent="0.25">
      <c r="A97" s="180">
        <v>83</v>
      </c>
      <c r="B97" s="228" t="s">
        <v>198</v>
      </c>
      <c r="C97" s="180" t="s">
        <v>210</v>
      </c>
      <c r="D97" s="229">
        <v>0</v>
      </c>
      <c r="E97" s="230">
        <v>0</v>
      </c>
      <c r="F97" s="231">
        <v>0</v>
      </c>
      <c r="G97" s="232">
        <v>0</v>
      </c>
      <c r="H97" s="233">
        <f t="shared" si="6"/>
        <v>0</v>
      </c>
      <c r="I97" s="233"/>
      <c r="J97" s="231">
        <v>0</v>
      </c>
      <c r="K97" s="234">
        <v>0</v>
      </c>
      <c r="L97" s="231">
        <v>0</v>
      </c>
      <c r="M97" s="231">
        <v>0</v>
      </c>
      <c r="N97" s="234">
        <f t="shared" si="4"/>
        <v>0</v>
      </c>
      <c r="O97" s="233" t="str">
        <f t="shared" si="5"/>
        <v>N.A.</v>
      </c>
      <c r="P97" s="202"/>
    </row>
    <row r="98" spans="1:16" s="34" customFormat="1" ht="18" customHeight="1" x14ac:dyDescent="0.25">
      <c r="A98" s="180">
        <v>84</v>
      </c>
      <c r="B98" s="228" t="s">
        <v>206</v>
      </c>
      <c r="C98" s="180" t="s">
        <v>211</v>
      </c>
      <c r="D98" s="229">
        <v>0</v>
      </c>
      <c r="E98" s="230">
        <v>0</v>
      </c>
      <c r="F98" s="231">
        <v>0</v>
      </c>
      <c r="G98" s="232">
        <v>0</v>
      </c>
      <c r="H98" s="233">
        <f t="shared" si="6"/>
        <v>0</v>
      </c>
      <c r="I98" s="233"/>
      <c r="J98" s="231">
        <v>0</v>
      </c>
      <c r="K98" s="234">
        <v>0</v>
      </c>
      <c r="L98" s="231">
        <v>0</v>
      </c>
      <c r="M98" s="231">
        <v>0</v>
      </c>
      <c r="N98" s="234">
        <f t="shared" si="4"/>
        <v>0</v>
      </c>
      <c r="O98" s="233" t="str">
        <f t="shared" si="5"/>
        <v>N.A.</v>
      </c>
      <c r="P98" s="202"/>
    </row>
    <row r="99" spans="1:16" s="34" customFormat="1" ht="18" customHeight="1" x14ac:dyDescent="0.25">
      <c r="A99" s="180">
        <v>87</v>
      </c>
      <c r="B99" s="228" t="s">
        <v>198</v>
      </c>
      <c r="C99" s="180" t="s">
        <v>212</v>
      </c>
      <c r="D99" s="229">
        <v>0</v>
      </c>
      <c r="E99" s="230">
        <v>0</v>
      </c>
      <c r="F99" s="231">
        <v>0</v>
      </c>
      <c r="G99" s="232">
        <v>0</v>
      </c>
      <c r="H99" s="233">
        <f t="shared" si="6"/>
        <v>0</v>
      </c>
      <c r="I99" s="233"/>
      <c r="J99" s="231">
        <v>0</v>
      </c>
      <c r="K99" s="234">
        <v>0</v>
      </c>
      <c r="L99" s="231">
        <v>0</v>
      </c>
      <c r="M99" s="231">
        <v>0</v>
      </c>
      <c r="N99" s="234">
        <f t="shared" si="4"/>
        <v>0</v>
      </c>
      <c r="O99" s="233" t="str">
        <f t="shared" si="5"/>
        <v>N.A.</v>
      </c>
      <c r="P99" s="202"/>
    </row>
    <row r="100" spans="1:16" s="34" customFormat="1" ht="18" customHeight="1" x14ac:dyDescent="0.25">
      <c r="A100" s="180">
        <v>90</v>
      </c>
      <c r="B100" s="228" t="s">
        <v>198</v>
      </c>
      <c r="C100" s="180" t="s">
        <v>213</v>
      </c>
      <c r="D100" s="229">
        <v>0</v>
      </c>
      <c r="E100" s="230">
        <v>0</v>
      </c>
      <c r="F100" s="231">
        <v>0</v>
      </c>
      <c r="G100" s="232">
        <v>0</v>
      </c>
      <c r="H100" s="233">
        <f t="shared" si="6"/>
        <v>0</v>
      </c>
      <c r="I100" s="233"/>
      <c r="J100" s="231">
        <v>0</v>
      </c>
      <c r="K100" s="234">
        <v>0</v>
      </c>
      <c r="L100" s="231">
        <v>0</v>
      </c>
      <c r="M100" s="231">
        <v>0</v>
      </c>
      <c r="N100" s="234">
        <f t="shared" si="4"/>
        <v>0</v>
      </c>
      <c r="O100" s="233" t="str">
        <f t="shared" si="5"/>
        <v>N.A.</v>
      </c>
      <c r="P100" s="202"/>
    </row>
    <row r="101" spans="1:16" s="34" customFormat="1" ht="18" customHeight="1" x14ac:dyDescent="0.25">
      <c r="A101" s="180">
        <v>91</v>
      </c>
      <c r="B101" s="228" t="s">
        <v>198</v>
      </c>
      <c r="C101" s="180" t="s">
        <v>214</v>
      </c>
      <c r="D101" s="229">
        <v>0</v>
      </c>
      <c r="E101" s="230">
        <v>0</v>
      </c>
      <c r="F101" s="231">
        <v>0</v>
      </c>
      <c r="G101" s="232">
        <v>0</v>
      </c>
      <c r="H101" s="233">
        <f t="shared" si="6"/>
        <v>0</v>
      </c>
      <c r="I101" s="233"/>
      <c r="J101" s="231">
        <v>0</v>
      </c>
      <c r="K101" s="234">
        <v>0</v>
      </c>
      <c r="L101" s="231">
        <v>0</v>
      </c>
      <c r="M101" s="231">
        <v>0</v>
      </c>
      <c r="N101" s="234">
        <f t="shared" si="4"/>
        <v>0</v>
      </c>
      <c r="O101" s="233" t="str">
        <f t="shared" si="5"/>
        <v>N.A.</v>
      </c>
      <c r="P101" s="202"/>
    </row>
    <row r="102" spans="1:16" s="34" customFormat="1" ht="18" customHeight="1" x14ac:dyDescent="0.25">
      <c r="A102" s="180">
        <v>92</v>
      </c>
      <c r="B102" s="228" t="s">
        <v>198</v>
      </c>
      <c r="C102" s="180" t="s">
        <v>215</v>
      </c>
      <c r="D102" s="229">
        <v>0</v>
      </c>
      <c r="E102" s="230">
        <v>0</v>
      </c>
      <c r="F102" s="231">
        <v>0</v>
      </c>
      <c r="G102" s="232">
        <v>0</v>
      </c>
      <c r="H102" s="233">
        <f t="shared" si="6"/>
        <v>0</v>
      </c>
      <c r="I102" s="233"/>
      <c r="J102" s="231">
        <v>0</v>
      </c>
      <c r="K102" s="234">
        <v>0</v>
      </c>
      <c r="L102" s="231">
        <v>0</v>
      </c>
      <c r="M102" s="231">
        <v>0</v>
      </c>
      <c r="N102" s="234">
        <f t="shared" si="4"/>
        <v>0</v>
      </c>
      <c r="O102" s="233" t="str">
        <f t="shared" si="5"/>
        <v>N.A.</v>
      </c>
      <c r="P102" s="202"/>
    </row>
    <row r="103" spans="1:16" s="34" customFormat="1" ht="18" customHeight="1" x14ac:dyDescent="0.25">
      <c r="A103" s="180">
        <v>93</v>
      </c>
      <c r="B103" s="228" t="s">
        <v>198</v>
      </c>
      <c r="C103" s="180" t="s">
        <v>216</v>
      </c>
      <c r="D103" s="229">
        <v>0</v>
      </c>
      <c r="E103" s="230">
        <v>0</v>
      </c>
      <c r="F103" s="231">
        <v>0</v>
      </c>
      <c r="G103" s="232">
        <v>0</v>
      </c>
      <c r="H103" s="233">
        <f t="shared" si="6"/>
        <v>0</v>
      </c>
      <c r="I103" s="233"/>
      <c r="J103" s="231">
        <v>0</v>
      </c>
      <c r="K103" s="234">
        <v>0</v>
      </c>
      <c r="L103" s="231">
        <v>0</v>
      </c>
      <c r="M103" s="231">
        <v>0</v>
      </c>
      <c r="N103" s="234">
        <f t="shared" si="4"/>
        <v>0</v>
      </c>
      <c r="O103" s="233" t="str">
        <f t="shared" si="5"/>
        <v>N.A.</v>
      </c>
      <c r="P103" s="202"/>
    </row>
    <row r="104" spans="1:16" s="34" customFormat="1" ht="18" customHeight="1" x14ac:dyDescent="0.25">
      <c r="A104" s="180">
        <v>94</v>
      </c>
      <c r="B104" s="228" t="s">
        <v>198</v>
      </c>
      <c r="C104" s="180" t="s">
        <v>217</v>
      </c>
      <c r="D104" s="229">
        <v>0</v>
      </c>
      <c r="E104" s="230">
        <v>0</v>
      </c>
      <c r="F104" s="231">
        <v>0</v>
      </c>
      <c r="G104" s="232">
        <v>0</v>
      </c>
      <c r="H104" s="233">
        <f t="shared" si="6"/>
        <v>0</v>
      </c>
      <c r="I104" s="233"/>
      <c r="J104" s="231">
        <v>0</v>
      </c>
      <c r="K104" s="234">
        <v>0</v>
      </c>
      <c r="L104" s="231">
        <v>0</v>
      </c>
      <c r="M104" s="231">
        <v>0</v>
      </c>
      <c r="N104" s="234">
        <f t="shared" si="4"/>
        <v>0</v>
      </c>
      <c r="O104" s="233" t="str">
        <f t="shared" si="5"/>
        <v>N.A.</v>
      </c>
      <c r="P104" s="202"/>
    </row>
    <row r="105" spans="1:16" s="34" customFormat="1" ht="18" customHeight="1" x14ac:dyDescent="0.25">
      <c r="A105" s="180">
        <v>95</v>
      </c>
      <c r="B105" s="228" t="s">
        <v>133</v>
      </c>
      <c r="C105" s="180" t="s">
        <v>218</v>
      </c>
      <c r="D105" s="229">
        <v>0</v>
      </c>
      <c r="E105" s="230">
        <v>0</v>
      </c>
      <c r="F105" s="231">
        <v>0</v>
      </c>
      <c r="G105" s="232">
        <v>0</v>
      </c>
      <c r="H105" s="233">
        <f t="shared" si="6"/>
        <v>0</v>
      </c>
      <c r="I105" s="233"/>
      <c r="J105" s="231">
        <v>0</v>
      </c>
      <c r="K105" s="234">
        <v>0</v>
      </c>
      <c r="L105" s="231">
        <v>0</v>
      </c>
      <c r="M105" s="231">
        <v>0</v>
      </c>
      <c r="N105" s="234">
        <f t="shared" si="4"/>
        <v>0</v>
      </c>
      <c r="O105" s="233" t="str">
        <f t="shared" si="5"/>
        <v>N.A.</v>
      </c>
      <c r="P105" s="202"/>
    </row>
    <row r="106" spans="1:16" s="34" customFormat="1" ht="18" customHeight="1" x14ac:dyDescent="0.25">
      <c r="A106" s="180">
        <v>98</v>
      </c>
      <c r="B106" s="228" t="s">
        <v>133</v>
      </c>
      <c r="C106" s="180" t="s">
        <v>219</v>
      </c>
      <c r="D106" s="229">
        <v>0</v>
      </c>
      <c r="E106" s="230">
        <v>0</v>
      </c>
      <c r="F106" s="231">
        <v>0</v>
      </c>
      <c r="G106" s="232">
        <v>0</v>
      </c>
      <c r="H106" s="233">
        <f t="shared" si="6"/>
        <v>0</v>
      </c>
      <c r="I106" s="233"/>
      <c r="J106" s="231">
        <v>0</v>
      </c>
      <c r="K106" s="234">
        <v>0</v>
      </c>
      <c r="L106" s="231">
        <v>0</v>
      </c>
      <c r="M106" s="231">
        <v>0</v>
      </c>
      <c r="N106" s="234">
        <f t="shared" si="4"/>
        <v>0</v>
      </c>
      <c r="O106" s="233" t="str">
        <f t="shared" si="5"/>
        <v>N.A.</v>
      </c>
      <c r="P106" s="202"/>
    </row>
    <row r="107" spans="1:16" s="34" customFormat="1" ht="18" customHeight="1" x14ac:dyDescent="0.25">
      <c r="A107" s="180">
        <v>99</v>
      </c>
      <c r="B107" s="228" t="s">
        <v>133</v>
      </c>
      <c r="C107" s="180" t="s">
        <v>220</v>
      </c>
      <c r="D107" s="229">
        <v>0</v>
      </c>
      <c r="E107" s="230">
        <v>0</v>
      </c>
      <c r="F107" s="231">
        <v>0</v>
      </c>
      <c r="G107" s="232">
        <v>0</v>
      </c>
      <c r="H107" s="233">
        <f t="shared" si="6"/>
        <v>0</v>
      </c>
      <c r="I107" s="233"/>
      <c r="J107" s="231">
        <v>0</v>
      </c>
      <c r="K107" s="234">
        <v>0</v>
      </c>
      <c r="L107" s="231">
        <v>0</v>
      </c>
      <c r="M107" s="231">
        <v>0</v>
      </c>
      <c r="N107" s="234">
        <f t="shared" si="4"/>
        <v>0</v>
      </c>
      <c r="O107" s="233" t="str">
        <f t="shared" si="5"/>
        <v>N.A.</v>
      </c>
      <c r="P107" s="202"/>
    </row>
    <row r="108" spans="1:16" s="34" customFormat="1" ht="18" customHeight="1" x14ac:dyDescent="0.25">
      <c r="A108" s="180">
        <v>100</v>
      </c>
      <c r="B108" s="228" t="s">
        <v>221</v>
      </c>
      <c r="C108" s="180" t="s">
        <v>222</v>
      </c>
      <c r="D108" s="229">
        <v>0</v>
      </c>
      <c r="E108" s="230">
        <v>0</v>
      </c>
      <c r="F108" s="231">
        <v>0</v>
      </c>
      <c r="G108" s="232">
        <v>0</v>
      </c>
      <c r="H108" s="233">
        <f t="shared" si="6"/>
        <v>0</v>
      </c>
      <c r="I108" s="233"/>
      <c r="J108" s="231">
        <v>0</v>
      </c>
      <c r="K108" s="234">
        <v>0</v>
      </c>
      <c r="L108" s="231">
        <v>0</v>
      </c>
      <c r="M108" s="231">
        <v>0</v>
      </c>
      <c r="N108" s="234">
        <f t="shared" si="4"/>
        <v>0</v>
      </c>
      <c r="O108" s="233" t="str">
        <f t="shared" si="5"/>
        <v>N.A.</v>
      </c>
      <c r="P108" s="202"/>
    </row>
    <row r="109" spans="1:16" s="34" customFormat="1" ht="18" customHeight="1" x14ac:dyDescent="0.25">
      <c r="A109" s="180">
        <v>101</v>
      </c>
      <c r="B109" s="228" t="s">
        <v>221</v>
      </c>
      <c r="C109" s="180" t="s">
        <v>223</v>
      </c>
      <c r="D109" s="229">
        <v>0</v>
      </c>
      <c r="E109" s="230">
        <v>0</v>
      </c>
      <c r="F109" s="231">
        <v>0</v>
      </c>
      <c r="G109" s="232">
        <v>0</v>
      </c>
      <c r="H109" s="233">
        <f t="shared" si="6"/>
        <v>0</v>
      </c>
      <c r="I109" s="233"/>
      <c r="J109" s="231">
        <v>0</v>
      </c>
      <c r="K109" s="234">
        <v>0</v>
      </c>
      <c r="L109" s="231">
        <v>0</v>
      </c>
      <c r="M109" s="231">
        <v>0</v>
      </c>
      <c r="N109" s="234">
        <f t="shared" si="4"/>
        <v>0</v>
      </c>
      <c r="O109" s="233" t="str">
        <f t="shared" si="5"/>
        <v>N.A.</v>
      </c>
      <c r="P109" s="202"/>
    </row>
    <row r="110" spans="1:16" s="34" customFormat="1" ht="18" customHeight="1" x14ac:dyDescent="0.25">
      <c r="A110" s="180">
        <v>102</v>
      </c>
      <c r="B110" s="228" t="s">
        <v>221</v>
      </c>
      <c r="C110" s="180" t="s">
        <v>224</v>
      </c>
      <c r="D110" s="229">
        <v>0</v>
      </c>
      <c r="E110" s="230">
        <v>0</v>
      </c>
      <c r="F110" s="231">
        <v>0</v>
      </c>
      <c r="G110" s="232">
        <v>0</v>
      </c>
      <c r="H110" s="233">
        <f t="shared" si="6"/>
        <v>0</v>
      </c>
      <c r="I110" s="233"/>
      <c r="J110" s="231">
        <v>0</v>
      </c>
      <c r="K110" s="234">
        <v>0</v>
      </c>
      <c r="L110" s="231">
        <v>0</v>
      </c>
      <c r="M110" s="231">
        <v>0</v>
      </c>
      <c r="N110" s="234">
        <f t="shared" si="4"/>
        <v>0</v>
      </c>
      <c r="O110" s="233" t="str">
        <f t="shared" si="5"/>
        <v>N.A.</v>
      </c>
      <c r="P110" s="202"/>
    </row>
    <row r="111" spans="1:16" s="34" customFormat="1" ht="18" customHeight="1" x14ac:dyDescent="0.25">
      <c r="A111" s="180">
        <v>103</v>
      </c>
      <c r="B111" s="228" t="s">
        <v>221</v>
      </c>
      <c r="C111" s="180" t="s">
        <v>225</v>
      </c>
      <c r="D111" s="229">
        <v>0</v>
      </c>
      <c r="E111" s="230">
        <v>0</v>
      </c>
      <c r="F111" s="231">
        <v>0</v>
      </c>
      <c r="G111" s="232">
        <v>0</v>
      </c>
      <c r="H111" s="233">
        <f t="shared" si="6"/>
        <v>0</v>
      </c>
      <c r="I111" s="233"/>
      <c r="J111" s="231">
        <v>0</v>
      </c>
      <c r="K111" s="234">
        <v>0</v>
      </c>
      <c r="L111" s="231">
        <v>0</v>
      </c>
      <c r="M111" s="231">
        <v>0</v>
      </c>
      <c r="N111" s="234">
        <f t="shared" si="4"/>
        <v>0</v>
      </c>
      <c r="O111" s="233" t="str">
        <f t="shared" si="5"/>
        <v>N.A.</v>
      </c>
      <c r="P111" s="202"/>
    </row>
    <row r="112" spans="1:16" s="34" customFormat="1" ht="18" customHeight="1" x14ac:dyDescent="0.25">
      <c r="A112" s="180">
        <v>104</v>
      </c>
      <c r="B112" s="228" t="s">
        <v>221</v>
      </c>
      <c r="C112" s="180" t="s">
        <v>226</v>
      </c>
      <c r="D112" s="229">
        <v>22.674708333333331</v>
      </c>
      <c r="E112" s="230">
        <v>7.6909166666666673</v>
      </c>
      <c r="F112" s="231">
        <v>0</v>
      </c>
      <c r="G112" s="232">
        <v>4.6159752999999997</v>
      </c>
      <c r="H112" s="233">
        <f t="shared" si="6"/>
        <v>10.367816366666666</v>
      </c>
      <c r="I112" s="233"/>
      <c r="J112" s="231">
        <v>27.671212693461829</v>
      </c>
      <c r="K112" s="234">
        <v>22.468518985550809</v>
      </c>
      <c r="L112" s="231">
        <v>0</v>
      </c>
      <c r="M112" s="231">
        <v>4.6601209099999998</v>
      </c>
      <c r="N112" s="234">
        <f t="shared" si="4"/>
        <v>0.54257279791102064</v>
      </c>
      <c r="O112" s="233">
        <f t="shared" si="5"/>
        <v>-94.76675918320241</v>
      </c>
      <c r="P112" s="202"/>
    </row>
    <row r="113" spans="1:16" s="34" customFormat="1" ht="18" customHeight="1" x14ac:dyDescent="0.25">
      <c r="A113" s="180">
        <v>105</v>
      </c>
      <c r="B113" s="228" t="s">
        <v>221</v>
      </c>
      <c r="C113" s="180" t="s">
        <v>227</v>
      </c>
      <c r="D113" s="229">
        <v>0</v>
      </c>
      <c r="E113" s="230">
        <v>0</v>
      </c>
      <c r="F113" s="231">
        <v>0</v>
      </c>
      <c r="G113" s="232">
        <v>0</v>
      </c>
      <c r="H113" s="233">
        <f t="shared" si="6"/>
        <v>0</v>
      </c>
      <c r="I113" s="233"/>
      <c r="J113" s="231">
        <v>0</v>
      </c>
      <c r="K113" s="234">
        <v>0</v>
      </c>
      <c r="L113" s="231">
        <v>0</v>
      </c>
      <c r="M113" s="231">
        <v>0</v>
      </c>
      <c r="N113" s="234">
        <f t="shared" si="4"/>
        <v>0</v>
      </c>
      <c r="O113" s="233" t="str">
        <f t="shared" si="5"/>
        <v>N.A.</v>
      </c>
      <c r="P113" s="202"/>
    </row>
    <row r="114" spans="1:16" s="34" customFormat="1" ht="18" customHeight="1" x14ac:dyDescent="0.25">
      <c r="A114" s="180">
        <v>106</v>
      </c>
      <c r="B114" s="228" t="s">
        <v>119</v>
      </c>
      <c r="C114" s="180" t="s">
        <v>228</v>
      </c>
      <c r="D114" s="229">
        <v>0</v>
      </c>
      <c r="E114" s="230">
        <v>0</v>
      </c>
      <c r="F114" s="231">
        <v>0</v>
      </c>
      <c r="G114" s="232">
        <v>0</v>
      </c>
      <c r="H114" s="233">
        <f t="shared" si="6"/>
        <v>0</v>
      </c>
      <c r="I114" s="233"/>
      <c r="J114" s="231">
        <v>0</v>
      </c>
      <c r="K114" s="234">
        <v>0</v>
      </c>
      <c r="L114" s="231">
        <v>0</v>
      </c>
      <c r="M114" s="231">
        <v>0</v>
      </c>
      <c r="N114" s="234">
        <f t="shared" si="4"/>
        <v>0</v>
      </c>
      <c r="O114" s="233" t="str">
        <f t="shared" si="5"/>
        <v>N.A.</v>
      </c>
      <c r="P114" s="202"/>
    </row>
    <row r="115" spans="1:16" s="34" customFormat="1" ht="18" customHeight="1" x14ac:dyDescent="0.25">
      <c r="A115" s="180">
        <v>107</v>
      </c>
      <c r="B115" s="228" t="s">
        <v>121</v>
      </c>
      <c r="C115" s="180" t="s">
        <v>229</v>
      </c>
      <c r="D115" s="229">
        <v>0</v>
      </c>
      <c r="E115" s="230">
        <v>0</v>
      </c>
      <c r="F115" s="231">
        <v>0</v>
      </c>
      <c r="G115" s="232">
        <v>0</v>
      </c>
      <c r="H115" s="233">
        <f t="shared" si="6"/>
        <v>0</v>
      </c>
      <c r="I115" s="233"/>
      <c r="J115" s="231">
        <v>0</v>
      </c>
      <c r="K115" s="234">
        <v>0</v>
      </c>
      <c r="L115" s="231">
        <v>0</v>
      </c>
      <c r="M115" s="231">
        <v>0</v>
      </c>
      <c r="N115" s="234">
        <f t="shared" si="4"/>
        <v>0</v>
      </c>
      <c r="O115" s="233" t="str">
        <f t="shared" si="5"/>
        <v>N.A.</v>
      </c>
      <c r="P115" s="202"/>
    </row>
    <row r="116" spans="1:16" s="34" customFormat="1" ht="18" customHeight="1" x14ac:dyDescent="0.25">
      <c r="A116" s="180">
        <v>108</v>
      </c>
      <c r="B116" s="228" t="s">
        <v>129</v>
      </c>
      <c r="C116" s="180" t="s">
        <v>230</v>
      </c>
      <c r="D116" s="229">
        <v>0</v>
      </c>
      <c r="E116" s="230">
        <v>0</v>
      </c>
      <c r="F116" s="231">
        <v>0</v>
      </c>
      <c r="G116" s="232">
        <v>0</v>
      </c>
      <c r="H116" s="233">
        <f t="shared" si="6"/>
        <v>0</v>
      </c>
      <c r="I116" s="233"/>
      <c r="J116" s="231">
        <v>0</v>
      </c>
      <c r="K116" s="234">
        <v>0</v>
      </c>
      <c r="L116" s="231">
        <v>0</v>
      </c>
      <c r="M116" s="231">
        <v>0</v>
      </c>
      <c r="N116" s="234">
        <f t="shared" si="4"/>
        <v>0</v>
      </c>
      <c r="O116" s="233" t="str">
        <f t="shared" si="5"/>
        <v>N.A.</v>
      </c>
      <c r="P116" s="202"/>
    </row>
    <row r="117" spans="1:16" s="34" customFormat="1" ht="18" customHeight="1" x14ac:dyDescent="0.25">
      <c r="A117" s="180">
        <v>110</v>
      </c>
      <c r="B117" s="228" t="s">
        <v>206</v>
      </c>
      <c r="C117" s="180" t="s">
        <v>231</v>
      </c>
      <c r="D117" s="229">
        <v>0</v>
      </c>
      <c r="E117" s="230">
        <v>0</v>
      </c>
      <c r="F117" s="231">
        <v>0</v>
      </c>
      <c r="G117" s="232">
        <v>0</v>
      </c>
      <c r="H117" s="233">
        <f t="shared" si="6"/>
        <v>0</v>
      </c>
      <c r="I117" s="233"/>
      <c r="J117" s="231">
        <v>0</v>
      </c>
      <c r="K117" s="234">
        <v>0</v>
      </c>
      <c r="L117" s="231">
        <v>0</v>
      </c>
      <c r="M117" s="231">
        <v>0</v>
      </c>
      <c r="N117" s="234">
        <f t="shared" si="4"/>
        <v>0</v>
      </c>
      <c r="O117" s="233" t="str">
        <f t="shared" si="5"/>
        <v>N.A.</v>
      </c>
      <c r="P117" s="202"/>
    </row>
    <row r="118" spans="1:16" s="34" customFormat="1" ht="18" customHeight="1" x14ac:dyDescent="0.25">
      <c r="A118" s="180">
        <v>111</v>
      </c>
      <c r="B118" s="228" t="s">
        <v>198</v>
      </c>
      <c r="C118" s="180" t="s">
        <v>232</v>
      </c>
      <c r="D118" s="229">
        <v>0</v>
      </c>
      <c r="E118" s="230">
        <v>0</v>
      </c>
      <c r="F118" s="231">
        <v>0</v>
      </c>
      <c r="G118" s="232">
        <v>0</v>
      </c>
      <c r="H118" s="233">
        <f t="shared" si="6"/>
        <v>0</v>
      </c>
      <c r="I118" s="233"/>
      <c r="J118" s="231">
        <v>0</v>
      </c>
      <c r="K118" s="234">
        <v>0</v>
      </c>
      <c r="L118" s="231">
        <v>0</v>
      </c>
      <c r="M118" s="231">
        <v>0</v>
      </c>
      <c r="N118" s="234">
        <f t="shared" si="4"/>
        <v>0</v>
      </c>
      <c r="O118" s="233" t="str">
        <f t="shared" si="5"/>
        <v>N.A.</v>
      </c>
      <c r="P118" s="202"/>
    </row>
    <row r="119" spans="1:16" s="34" customFormat="1" ht="18" customHeight="1" x14ac:dyDescent="0.25">
      <c r="A119" s="180">
        <v>112</v>
      </c>
      <c r="B119" s="228" t="s">
        <v>198</v>
      </c>
      <c r="C119" s="180" t="s">
        <v>233</v>
      </c>
      <c r="D119" s="229">
        <v>0</v>
      </c>
      <c r="E119" s="230">
        <v>0</v>
      </c>
      <c r="F119" s="231">
        <v>0</v>
      </c>
      <c r="G119" s="232">
        <v>0</v>
      </c>
      <c r="H119" s="233">
        <f t="shared" si="6"/>
        <v>0</v>
      </c>
      <c r="I119" s="233"/>
      <c r="J119" s="231">
        <v>0</v>
      </c>
      <c r="K119" s="234">
        <v>0</v>
      </c>
      <c r="L119" s="231">
        <v>0</v>
      </c>
      <c r="M119" s="231">
        <v>0</v>
      </c>
      <c r="N119" s="234">
        <f t="shared" si="4"/>
        <v>0</v>
      </c>
      <c r="O119" s="233" t="str">
        <f t="shared" si="5"/>
        <v>N.A.</v>
      </c>
      <c r="P119" s="202"/>
    </row>
    <row r="120" spans="1:16" s="34" customFormat="1" ht="18" customHeight="1" x14ac:dyDescent="0.25">
      <c r="A120" s="180">
        <v>113</v>
      </c>
      <c r="B120" s="228" t="s">
        <v>206</v>
      </c>
      <c r="C120" s="180" t="s">
        <v>234</v>
      </c>
      <c r="D120" s="229">
        <v>0</v>
      </c>
      <c r="E120" s="230">
        <v>0</v>
      </c>
      <c r="F120" s="231">
        <v>0</v>
      </c>
      <c r="G120" s="232">
        <v>0</v>
      </c>
      <c r="H120" s="233">
        <f t="shared" si="6"/>
        <v>0</v>
      </c>
      <c r="I120" s="233"/>
      <c r="J120" s="231">
        <v>0</v>
      </c>
      <c r="K120" s="234">
        <v>0</v>
      </c>
      <c r="L120" s="231">
        <v>0</v>
      </c>
      <c r="M120" s="231">
        <v>0</v>
      </c>
      <c r="N120" s="234">
        <f t="shared" si="4"/>
        <v>0</v>
      </c>
      <c r="O120" s="233" t="str">
        <f t="shared" si="5"/>
        <v>N.A.</v>
      </c>
      <c r="P120" s="202"/>
    </row>
    <row r="121" spans="1:16" s="34" customFormat="1" ht="18" customHeight="1" x14ac:dyDescent="0.25">
      <c r="A121" s="180">
        <v>114</v>
      </c>
      <c r="B121" s="228" t="s">
        <v>206</v>
      </c>
      <c r="C121" s="180" t="s">
        <v>235</v>
      </c>
      <c r="D121" s="229">
        <v>0</v>
      </c>
      <c r="E121" s="230">
        <v>0</v>
      </c>
      <c r="F121" s="231">
        <v>0</v>
      </c>
      <c r="G121" s="232">
        <v>0</v>
      </c>
      <c r="H121" s="233">
        <f t="shared" si="6"/>
        <v>0</v>
      </c>
      <c r="I121" s="233"/>
      <c r="J121" s="231">
        <v>0</v>
      </c>
      <c r="K121" s="234">
        <v>0</v>
      </c>
      <c r="L121" s="231">
        <v>0</v>
      </c>
      <c r="M121" s="231">
        <v>0</v>
      </c>
      <c r="N121" s="234">
        <f t="shared" si="4"/>
        <v>0</v>
      </c>
      <c r="O121" s="233" t="str">
        <f t="shared" si="5"/>
        <v>N.A.</v>
      </c>
      <c r="P121" s="202"/>
    </row>
    <row r="122" spans="1:16" s="34" customFormat="1" ht="18" customHeight="1" x14ac:dyDescent="0.25">
      <c r="A122" s="180">
        <v>117</v>
      </c>
      <c r="B122" s="228" t="s">
        <v>206</v>
      </c>
      <c r="C122" s="180" t="s">
        <v>236</v>
      </c>
      <c r="D122" s="229">
        <v>0</v>
      </c>
      <c r="E122" s="230">
        <v>0</v>
      </c>
      <c r="F122" s="231">
        <v>0</v>
      </c>
      <c r="G122" s="232">
        <v>0</v>
      </c>
      <c r="H122" s="233">
        <f t="shared" si="6"/>
        <v>0</v>
      </c>
      <c r="I122" s="233"/>
      <c r="J122" s="231">
        <v>0</v>
      </c>
      <c r="K122" s="234">
        <v>0</v>
      </c>
      <c r="L122" s="231">
        <v>0</v>
      </c>
      <c r="M122" s="231">
        <v>0</v>
      </c>
      <c r="N122" s="234">
        <f t="shared" si="4"/>
        <v>0</v>
      </c>
      <c r="O122" s="233" t="str">
        <f t="shared" si="5"/>
        <v>N.A.</v>
      </c>
      <c r="P122" s="202"/>
    </row>
    <row r="123" spans="1:16" s="34" customFormat="1" ht="18" customHeight="1" x14ac:dyDescent="0.25">
      <c r="A123" s="180">
        <v>118</v>
      </c>
      <c r="B123" s="228" t="s">
        <v>198</v>
      </c>
      <c r="C123" s="180" t="s">
        <v>237</v>
      </c>
      <c r="D123" s="229">
        <v>0</v>
      </c>
      <c r="E123" s="230">
        <v>0</v>
      </c>
      <c r="F123" s="231">
        <v>0</v>
      </c>
      <c r="G123" s="232">
        <v>0</v>
      </c>
      <c r="H123" s="233">
        <f t="shared" si="6"/>
        <v>0</v>
      </c>
      <c r="I123" s="233"/>
      <c r="J123" s="231">
        <v>0</v>
      </c>
      <c r="K123" s="234">
        <v>0</v>
      </c>
      <c r="L123" s="231">
        <v>0</v>
      </c>
      <c r="M123" s="231">
        <v>0</v>
      </c>
      <c r="N123" s="234">
        <f t="shared" si="4"/>
        <v>0</v>
      </c>
      <c r="O123" s="233" t="str">
        <f t="shared" si="5"/>
        <v>N.A.</v>
      </c>
      <c r="P123" s="202"/>
    </row>
    <row r="124" spans="1:16" s="34" customFormat="1" ht="18" customHeight="1" x14ac:dyDescent="0.25">
      <c r="A124" s="180">
        <v>122</v>
      </c>
      <c r="B124" s="228" t="s">
        <v>133</v>
      </c>
      <c r="C124" s="180" t="s">
        <v>238</v>
      </c>
      <c r="D124" s="229">
        <v>0</v>
      </c>
      <c r="E124" s="230">
        <v>0</v>
      </c>
      <c r="F124" s="231">
        <v>0</v>
      </c>
      <c r="G124" s="232">
        <v>0</v>
      </c>
      <c r="H124" s="233">
        <f t="shared" si="6"/>
        <v>0</v>
      </c>
      <c r="I124" s="233"/>
      <c r="J124" s="231">
        <v>0</v>
      </c>
      <c r="K124" s="234">
        <v>0</v>
      </c>
      <c r="L124" s="231">
        <v>0</v>
      </c>
      <c r="M124" s="231">
        <v>0</v>
      </c>
      <c r="N124" s="234">
        <f t="shared" si="4"/>
        <v>0</v>
      </c>
      <c r="O124" s="233" t="str">
        <f t="shared" si="5"/>
        <v>N.A.</v>
      </c>
      <c r="P124" s="202"/>
    </row>
    <row r="125" spans="1:16" s="34" customFormat="1" ht="18" customHeight="1" x14ac:dyDescent="0.25">
      <c r="A125" s="180">
        <v>123</v>
      </c>
      <c r="B125" s="228" t="s">
        <v>239</v>
      </c>
      <c r="C125" s="180" t="s">
        <v>240</v>
      </c>
      <c r="D125" s="229">
        <v>0</v>
      </c>
      <c r="E125" s="230">
        <v>0</v>
      </c>
      <c r="F125" s="231">
        <v>0</v>
      </c>
      <c r="G125" s="232">
        <v>0</v>
      </c>
      <c r="H125" s="233">
        <f t="shared" si="6"/>
        <v>0</v>
      </c>
      <c r="I125" s="233"/>
      <c r="J125" s="231">
        <v>0</v>
      </c>
      <c r="K125" s="234">
        <v>0</v>
      </c>
      <c r="L125" s="231">
        <v>0</v>
      </c>
      <c r="M125" s="231">
        <v>0</v>
      </c>
      <c r="N125" s="234">
        <f t="shared" si="4"/>
        <v>0</v>
      </c>
      <c r="O125" s="233" t="str">
        <f t="shared" si="5"/>
        <v>N.A.</v>
      </c>
      <c r="P125" s="202"/>
    </row>
    <row r="126" spans="1:16" s="34" customFormat="1" ht="18" customHeight="1" x14ac:dyDescent="0.25">
      <c r="A126" s="180">
        <v>124</v>
      </c>
      <c r="B126" s="228" t="s">
        <v>133</v>
      </c>
      <c r="C126" s="180" t="s">
        <v>241</v>
      </c>
      <c r="D126" s="229">
        <v>0</v>
      </c>
      <c r="E126" s="230">
        <v>0</v>
      </c>
      <c r="F126" s="231">
        <v>0</v>
      </c>
      <c r="G126" s="232">
        <v>0</v>
      </c>
      <c r="H126" s="233">
        <f t="shared" si="6"/>
        <v>0</v>
      </c>
      <c r="I126" s="233"/>
      <c r="J126" s="231">
        <v>0</v>
      </c>
      <c r="K126" s="234">
        <v>0</v>
      </c>
      <c r="L126" s="231">
        <v>0</v>
      </c>
      <c r="M126" s="231">
        <v>0</v>
      </c>
      <c r="N126" s="234">
        <f t="shared" si="4"/>
        <v>0</v>
      </c>
      <c r="O126" s="233" t="str">
        <f t="shared" si="5"/>
        <v>N.A.</v>
      </c>
      <c r="P126" s="202"/>
    </row>
    <row r="127" spans="1:16" s="34" customFormat="1" ht="18" customHeight="1" x14ac:dyDescent="0.25">
      <c r="A127" s="180">
        <v>126</v>
      </c>
      <c r="B127" s="228" t="s">
        <v>221</v>
      </c>
      <c r="C127" s="180" t="s">
        <v>242</v>
      </c>
      <c r="D127" s="229">
        <v>0</v>
      </c>
      <c r="E127" s="230">
        <v>0</v>
      </c>
      <c r="F127" s="231">
        <v>0</v>
      </c>
      <c r="G127" s="232">
        <v>0</v>
      </c>
      <c r="H127" s="233">
        <f t="shared" si="6"/>
        <v>0</v>
      </c>
      <c r="I127" s="233"/>
      <c r="J127" s="231">
        <v>0</v>
      </c>
      <c r="K127" s="234">
        <v>0</v>
      </c>
      <c r="L127" s="231">
        <v>0</v>
      </c>
      <c r="M127" s="231">
        <v>0</v>
      </c>
      <c r="N127" s="234">
        <f t="shared" si="4"/>
        <v>0</v>
      </c>
      <c r="O127" s="233" t="str">
        <f t="shared" si="5"/>
        <v>N.A.</v>
      </c>
      <c r="P127" s="202"/>
    </row>
    <row r="128" spans="1:16" s="34" customFormat="1" ht="18" customHeight="1" x14ac:dyDescent="0.25">
      <c r="A128" s="180">
        <v>127</v>
      </c>
      <c r="B128" s="228" t="s">
        <v>243</v>
      </c>
      <c r="C128" s="180" t="s">
        <v>244</v>
      </c>
      <c r="D128" s="229">
        <v>0</v>
      </c>
      <c r="E128" s="230">
        <v>0</v>
      </c>
      <c r="F128" s="231">
        <v>0</v>
      </c>
      <c r="G128" s="232">
        <v>0</v>
      </c>
      <c r="H128" s="233">
        <f t="shared" si="6"/>
        <v>0</v>
      </c>
      <c r="I128" s="233"/>
      <c r="J128" s="231">
        <v>0</v>
      </c>
      <c r="K128" s="234">
        <v>0</v>
      </c>
      <c r="L128" s="231">
        <v>0</v>
      </c>
      <c r="M128" s="231">
        <v>0</v>
      </c>
      <c r="N128" s="234">
        <f t="shared" si="4"/>
        <v>0</v>
      </c>
      <c r="O128" s="233" t="str">
        <f t="shared" si="5"/>
        <v>N.A.</v>
      </c>
      <c r="P128" s="202"/>
    </row>
    <row r="129" spans="1:16" s="34" customFormat="1" ht="18" customHeight="1" x14ac:dyDescent="0.25">
      <c r="A129" s="180">
        <v>128</v>
      </c>
      <c r="B129" s="228" t="s">
        <v>221</v>
      </c>
      <c r="C129" s="180" t="s">
        <v>245</v>
      </c>
      <c r="D129" s="229">
        <v>0</v>
      </c>
      <c r="E129" s="230">
        <v>0</v>
      </c>
      <c r="F129" s="231">
        <v>0</v>
      </c>
      <c r="G129" s="232">
        <v>0</v>
      </c>
      <c r="H129" s="233">
        <f t="shared" si="6"/>
        <v>0</v>
      </c>
      <c r="I129" s="233"/>
      <c r="J129" s="231">
        <v>0</v>
      </c>
      <c r="K129" s="234">
        <v>0</v>
      </c>
      <c r="L129" s="231">
        <v>0</v>
      </c>
      <c r="M129" s="231">
        <v>0</v>
      </c>
      <c r="N129" s="234">
        <f t="shared" si="4"/>
        <v>0</v>
      </c>
      <c r="O129" s="233" t="str">
        <f t="shared" si="5"/>
        <v>N.A.</v>
      </c>
      <c r="P129" s="202"/>
    </row>
    <row r="130" spans="1:16" s="34" customFormat="1" ht="18" customHeight="1" x14ac:dyDescent="0.25">
      <c r="A130" s="180">
        <v>130</v>
      </c>
      <c r="B130" s="228" t="s">
        <v>221</v>
      </c>
      <c r="C130" s="180" t="s">
        <v>246</v>
      </c>
      <c r="D130" s="229">
        <v>3.8840359166666665</v>
      </c>
      <c r="E130" s="230">
        <v>3.4188072666666662</v>
      </c>
      <c r="F130" s="231">
        <v>0</v>
      </c>
      <c r="G130" s="232">
        <v>0.23731706</v>
      </c>
      <c r="H130" s="233">
        <f t="shared" si="6"/>
        <v>0.22791159000000025</v>
      </c>
      <c r="I130" s="233"/>
      <c r="J130" s="231">
        <v>8.5286907255893194</v>
      </c>
      <c r="K130" s="234">
        <v>7.8333466756758039</v>
      </c>
      <c r="L130" s="231">
        <v>0</v>
      </c>
      <c r="M130" s="231">
        <v>0.52811481999999998</v>
      </c>
      <c r="N130" s="234">
        <f t="shared" si="4"/>
        <v>0.16722922991351552</v>
      </c>
      <c r="O130" s="233">
        <f t="shared" si="5"/>
        <v>-26.625394560445415</v>
      </c>
      <c r="P130" s="202"/>
    </row>
    <row r="131" spans="1:16" s="34" customFormat="1" ht="18" customHeight="1" x14ac:dyDescent="0.25">
      <c r="A131" s="180">
        <v>132</v>
      </c>
      <c r="B131" s="228" t="s">
        <v>247</v>
      </c>
      <c r="C131" s="180" t="s">
        <v>248</v>
      </c>
      <c r="D131" s="229">
        <v>40.658107833333332</v>
      </c>
      <c r="E131" s="230">
        <v>6.9189601666666674</v>
      </c>
      <c r="F131" s="231">
        <v>0</v>
      </c>
      <c r="G131" s="232">
        <v>0</v>
      </c>
      <c r="H131" s="233">
        <f t="shared" si="6"/>
        <v>33.739147666666668</v>
      </c>
      <c r="I131" s="233"/>
      <c r="J131" s="231">
        <v>34.957462100000001</v>
      </c>
      <c r="K131" s="234">
        <v>47.937599715658671</v>
      </c>
      <c r="L131" s="231">
        <v>0</v>
      </c>
      <c r="M131" s="231">
        <v>0.53600214000000002</v>
      </c>
      <c r="N131" s="234">
        <f t="shared" si="4"/>
        <v>-13.516139755658671</v>
      </c>
      <c r="O131" s="233">
        <f t="shared" si="5"/>
        <v>-140.0607030420399</v>
      </c>
      <c r="P131" s="202"/>
    </row>
    <row r="132" spans="1:16" s="34" customFormat="1" ht="18" customHeight="1" x14ac:dyDescent="0.25">
      <c r="A132" s="180">
        <v>136</v>
      </c>
      <c r="B132" s="228" t="s">
        <v>129</v>
      </c>
      <c r="C132" s="180" t="s">
        <v>249</v>
      </c>
      <c r="D132" s="229">
        <v>0</v>
      </c>
      <c r="E132" s="230">
        <v>0</v>
      </c>
      <c r="F132" s="231">
        <v>0</v>
      </c>
      <c r="G132" s="232">
        <v>0</v>
      </c>
      <c r="H132" s="233">
        <f t="shared" si="6"/>
        <v>0</v>
      </c>
      <c r="I132" s="233"/>
      <c r="J132" s="231">
        <v>0</v>
      </c>
      <c r="K132" s="234">
        <v>0</v>
      </c>
      <c r="L132" s="231">
        <v>0</v>
      </c>
      <c r="M132" s="231">
        <v>0</v>
      </c>
      <c r="N132" s="234">
        <f t="shared" si="4"/>
        <v>0</v>
      </c>
      <c r="O132" s="233" t="str">
        <f t="shared" si="5"/>
        <v>N.A.</v>
      </c>
      <c r="P132" s="202"/>
    </row>
    <row r="133" spans="1:16" s="34" customFormat="1" ht="18" customHeight="1" x14ac:dyDescent="0.25">
      <c r="A133" s="180">
        <v>138</v>
      </c>
      <c r="B133" s="228" t="s">
        <v>133</v>
      </c>
      <c r="C133" s="180" t="s">
        <v>250</v>
      </c>
      <c r="D133" s="229">
        <v>0</v>
      </c>
      <c r="E133" s="230">
        <v>0</v>
      </c>
      <c r="F133" s="231">
        <v>0</v>
      </c>
      <c r="G133" s="232">
        <v>0</v>
      </c>
      <c r="H133" s="233">
        <f t="shared" si="6"/>
        <v>0</v>
      </c>
      <c r="I133" s="233"/>
      <c r="J133" s="231">
        <v>0</v>
      </c>
      <c r="K133" s="234">
        <v>0</v>
      </c>
      <c r="L133" s="231">
        <v>0</v>
      </c>
      <c r="M133" s="231">
        <v>0</v>
      </c>
      <c r="N133" s="234">
        <f t="shared" si="4"/>
        <v>0</v>
      </c>
      <c r="O133" s="233" t="str">
        <f t="shared" si="5"/>
        <v>N.A.</v>
      </c>
      <c r="P133" s="202"/>
    </row>
    <row r="134" spans="1:16" s="34" customFormat="1" ht="18" customHeight="1" x14ac:dyDescent="0.25">
      <c r="A134" s="180">
        <v>139</v>
      </c>
      <c r="B134" s="228" t="s">
        <v>133</v>
      </c>
      <c r="C134" s="180" t="s">
        <v>251</v>
      </c>
      <c r="D134" s="229">
        <v>0</v>
      </c>
      <c r="E134" s="230">
        <v>0</v>
      </c>
      <c r="F134" s="231">
        <v>0</v>
      </c>
      <c r="G134" s="232">
        <v>0</v>
      </c>
      <c r="H134" s="233">
        <f t="shared" si="6"/>
        <v>0</v>
      </c>
      <c r="I134" s="233"/>
      <c r="J134" s="231">
        <v>0</v>
      </c>
      <c r="K134" s="234">
        <v>0</v>
      </c>
      <c r="L134" s="231">
        <v>0</v>
      </c>
      <c r="M134" s="231">
        <v>0</v>
      </c>
      <c r="N134" s="234">
        <f t="shared" si="4"/>
        <v>0</v>
      </c>
      <c r="O134" s="233" t="str">
        <f t="shared" si="5"/>
        <v>N.A.</v>
      </c>
      <c r="P134" s="202"/>
    </row>
    <row r="135" spans="1:16" s="34" customFormat="1" ht="18" customHeight="1" x14ac:dyDescent="0.25">
      <c r="A135" s="180">
        <v>140</v>
      </c>
      <c r="B135" s="228" t="s">
        <v>239</v>
      </c>
      <c r="C135" s="180" t="s">
        <v>252</v>
      </c>
      <c r="D135" s="229">
        <v>5.7196452500000001</v>
      </c>
      <c r="E135" s="230">
        <v>7.9022623266666656</v>
      </c>
      <c r="F135" s="231">
        <v>0</v>
      </c>
      <c r="G135" s="232">
        <v>1.1387763199999998</v>
      </c>
      <c r="H135" s="233">
        <f t="shared" si="6"/>
        <v>-3.3213933966666653</v>
      </c>
      <c r="I135" s="233"/>
      <c r="J135" s="231">
        <v>10.471357066255903</v>
      </c>
      <c r="K135" s="234">
        <v>9.0971378294665701</v>
      </c>
      <c r="L135" s="231">
        <v>0</v>
      </c>
      <c r="M135" s="231">
        <v>1.16889851</v>
      </c>
      <c r="N135" s="234">
        <f t="shared" si="4"/>
        <v>0.20532072678933311</v>
      </c>
      <c r="O135" s="233">
        <f t="shared" si="5"/>
        <v>-106.18176476762409</v>
      </c>
      <c r="P135" s="202"/>
    </row>
    <row r="136" spans="1:16" s="34" customFormat="1" ht="18" customHeight="1" x14ac:dyDescent="0.25">
      <c r="A136" s="180">
        <v>141</v>
      </c>
      <c r="B136" s="228" t="s">
        <v>133</v>
      </c>
      <c r="C136" s="180" t="s">
        <v>253</v>
      </c>
      <c r="D136" s="229">
        <v>0</v>
      </c>
      <c r="E136" s="230">
        <v>0</v>
      </c>
      <c r="F136" s="231">
        <v>0</v>
      </c>
      <c r="G136" s="232">
        <v>0</v>
      </c>
      <c r="H136" s="233">
        <f t="shared" si="6"/>
        <v>0</v>
      </c>
      <c r="I136" s="233"/>
      <c r="J136" s="231">
        <v>0</v>
      </c>
      <c r="K136" s="234">
        <v>0</v>
      </c>
      <c r="L136" s="231">
        <v>0</v>
      </c>
      <c r="M136" s="231">
        <v>0</v>
      </c>
      <c r="N136" s="234">
        <f t="shared" si="4"/>
        <v>0</v>
      </c>
      <c r="O136" s="233" t="str">
        <f t="shared" si="5"/>
        <v>N.A.</v>
      </c>
      <c r="P136" s="202"/>
    </row>
    <row r="137" spans="1:16" s="34" customFormat="1" ht="18" customHeight="1" x14ac:dyDescent="0.25">
      <c r="A137" s="180">
        <v>142</v>
      </c>
      <c r="B137" s="228" t="s">
        <v>221</v>
      </c>
      <c r="C137" s="180" t="s">
        <v>254</v>
      </c>
      <c r="D137" s="229">
        <v>0</v>
      </c>
      <c r="E137" s="230">
        <v>0</v>
      </c>
      <c r="F137" s="231">
        <v>0</v>
      </c>
      <c r="G137" s="232">
        <v>0</v>
      </c>
      <c r="H137" s="233">
        <f t="shared" si="6"/>
        <v>0</v>
      </c>
      <c r="I137" s="233"/>
      <c r="J137" s="231">
        <v>0</v>
      </c>
      <c r="K137" s="234">
        <v>0</v>
      </c>
      <c r="L137" s="231">
        <v>0</v>
      </c>
      <c r="M137" s="231">
        <v>0</v>
      </c>
      <c r="N137" s="234">
        <f t="shared" si="4"/>
        <v>0</v>
      </c>
      <c r="O137" s="233" t="str">
        <f t="shared" si="5"/>
        <v>N.A.</v>
      </c>
      <c r="P137" s="202"/>
    </row>
    <row r="138" spans="1:16" s="34" customFormat="1" ht="18" customHeight="1" x14ac:dyDescent="0.25">
      <c r="A138" s="180">
        <v>143</v>
      </c>
      <c r="B138" s="228" t="s">
        <v>221</v>
      </c>
      <c r="C138" s="180" t="s">
        <v>255</v>
      </c>
      <c r="D138" s="229">
        <v>0</v>
      </c>
      <c r="E138" s="230">
        <v>0</v>
      </c>
      <c r="F138" s="231">
        <v>0</v>
      </c>
      <c r="G138" s="232">
        <v>0</v>
      </c>
      <c r="H138" s="233">
        <f t="shared" si="6"/>
        <v>0</v>
      </c>
      <c r="I138" s="233"/>
      <c r="J138" s="231">
        <v>0</v>
      </c>
      <c r="K138" s="234">
        <v>0</v>
      </c>
      <c r="L138" s="231">
        <v>0</v>
      </c>
      <c r="M138" s="231">
        <v>0</v>
      </c>
      <c r="N138" s="234">
        <f t="shared" si="4"/>
        <v>0</v>
      </c>
      <c r="O138" s="233" t="str">
        <f t="shared" si="5"/>
        <v>N.A.</v>
      </c>
      <c r="P138" s="202"/>
    </row>
    <row r="139" spans="1:16" s="34" customFormat="1" ht="18" customHeight="1" x14ac:dyDescent="0.25">
      <c r="A139" s="180">
        <v>144</v>
      </c>
      <c r="B139" s="228" t="s">
        <v>243</v>
      </c>
      <c r="C139" s="180" t="s">
        <v>256</v>
      </c>
      <c r="D139" s="229">
        <v>0</v>
      </c>
      <c r="E139" s="230">
        <v>0</v>
      </c>
      <c r="F139" s="231">
        <v>0</v>
      </c>
      <c r="G139" s="232">
        <v>0</v>
      </c>
      <c r="H139" s="233">
        <f t="shared" si="6"/>
        <v>0</v>
      </c>
      <c r="I139" s="233"/>
      <c r="J139" s="231">
        <v>0</v>
      </c>
      <c r="K139" s="234">
        <v>0</v>
      </c>
      <c r="L139" s="231">
        <v>0</v>
      </c>
      <c r="M139" s="231">
        <v>0</v>
      </c>
      <c r="N139" s="234">
        <f t="shared" si="4"/>
        <v>0</v>
      </c>
      <c r="O139" s="233" t="str">
        <f t="shared" si="5"/>
        <v>N.A.</v>
      </c>
      <c r="P139" s="202"/>
    </row>
    <row r="140" spans="1:16" s="34" customFormat="1" ht="18" customHeight="1" x14ac:dyDescent="0.25">
      <c r="A140" s="180">
        <v>146</v>
      </c>
      <c r="B140" s="228" t="s">
        <v>187</v>
      </c>
      <c r="C140" s="180" t="s">
        <v>257</v>
      </c>
      <c r="D140" s="229">
        <v>221.96298466666667</v>
      </c>
      <c r="E140" s="230">
        <v>230.71192290000005</v>
      </c>
      <c r="F140" s="231">
        <v>0</v>
      </c>
      <c r="G140" s="232">
        <v>369.04381597999998</v>
      </c>
      <c r="H140" s="233">
        <f t="shared" si="6"/>
        <v>-377.79275421333335</v>
      </c>
      <c r="I140" s="233"/>
      <c r="J140" s="231">
        <v>509.97693150999999</v>
      </c>
      <c r="K140" s="234">
        <v>247.99777392000004</v>
      </c>
      <c r="L140" s="231">
        <v>0</v>
      </c>
      <c r="M140" s="231">
        <v>376.95841691000004</v>
      </c>
      <c r="N140" s="234">
        <f t="shared" si="4"/>
        <v>-114.9792593200001</v>
      </c>
      <c r="O140" s="233">
        <f t="shared" si="5"/>
        <v>-69.565520238889178</v>
      </c>
      <c r="P140" s="202"/>
    </row>
    <row r="141" spans="1:16" s="34" customFormat="1" ht="18" customHeight="1" x14ac:dyDescent="0.25">
      <c r="A141" s="180">
        <v>147</v>
      </c>
      <c r="B141" s="228" t="s">
        <v>185</v>
      </c>
      <c r="C141" s="180" t="s">
        <v>258</v>
      </c>
      <c r="D141" s="229">
        <v>0</v>
      </c>
      <c r="E141" s="230">
        <v>0</v>
      </c>
      <c r="F141" s="231">
        <v>0</v>
      </c>
      <c r="G141" s="232">
        <v>0</v>
      </c>
      <c r="H141" s="233">
        <f t="shared" si="6"/>
        <v>0</v>
      </c>
      <c r="I141" s="233"/>
      <c r="J141" s="231">
        <v>589.6768779143174</v>
      </c>
      <c r="K141" s="234">
        <v>6.0268245629999999</v>
      </c>
      <c r="L141" s="231">
        <v>0</v>
      </c>
      <c r="M141" s="231">
        <v>0</v>
      </c>
      <c r="N141" s="234">
        <f t="shared" si="4"/>
        <v>583.65005335131741</v>
      </c>
      <c r="O141" s="233" t="str">
        <f t="shared" si="5"/>
        <v>N.A.</v>
      </c>
      <c r="P141" s="202"/>
    </row>
    <row r="142" spans="1:16" s="34" customFormat="1" ht="18" customHeight="1" x14ac:dyDescent="0.25">
      <c r="A142" s="180">
        <v>148</v>
      </c>
      <c r="B142" s="228" t="s">
        <v>259</v>
      </c>
      <c r="C142" s="180" t="s">
        <v>260</v>
      </c>
      <c r="D142" s="229">
        <v>0</v>
      </c>
      <c r="E142" s="230">
        <v>0</v>
      </c>
      <c r="F142" s="231">
        <v>0</v>
      </c>
      <c r="G142" s="232">
        <v>0</v>
      </c>
      <c r="H142" s="233">
        <f t="shared" si="6"/>
        <v>0</v>
      </c>
      <c r="I142" s="233"/>
      <c r="J142" s="231">
        <v>0</v>
      </c>
      <c r="K142" s="234">
        <v>0</v>
      </c>
      <c r="L142" s="231">
        <v>0</v>
      </c>
      <c r="M142" s="231">
        <v>0</v>
      </c>
      <c r="N142" s="234">
        <f t="shared" si="4"/>
        <v>0</v>
      </c>
      <c r="O142" s="233" t="str">
        <f t="shared" si="5"/>
        <v>N.A.</v>
      </c>
      <c r="P142" s="202"/>
    </row>
    <row r="143" spans="1:16" s="34" customFormat="1" ht="18" customHeight="1" x14ac:dyDescent="0.25">
      <c r="A143" s="180">
        <v>149</v>
      </c>
      <c r="B143" s="228" t="s">
        <v>259</v>
      </c>
      <c r="C143" s="180" t="s">
        <v>261</v>
      </c>
      <c r="D143" s="229">
        <v>0</v>
      </c>
      <c r="E143" s="230">
        <v>0</v>
      </c>
      <c r="F143" s="231">
        <v>0</v>
      </c>
      <c r="G143" s="232">
        <v>0</v>
      </c>
      <c r="H143" s="233">
        <f t="shared" si="6"/>
        <v>0</v>
      </c>
      <c r="I143" s="233"/>
      <c r="J143" s="231">
        <v>0</v>
      </c>
      <c r="K143" s="234">
        <v>0</v>
      </c>
      <c r="L143" s="231">
        <v>0</v>
      </c>
      <c r="M143" s="231">
        <v>0</v>
      </c>
      <c r="N143" s="234">
        <f t="shared" si="4"/>
        <v>0</v>
      </c>
      <c r="O143" s="233" t="str">
        <f t="shared" si="5"/>
        <v>N.A.</v>
      </c>
      <c r="P143" s="202"/>
    </row>
    <row r="144" spans="1:16" s="34" customFormat="1" ht="18" customHeight="1" x14ac:dyDescent="0.25">
      <c r="A144" s="180">
        <v>150</v>
      </c>
      <c r="B144" s="228" t="s">
        <v>259</v>
      </c>
      <c r="C144" s="180" t="s">
        <v>262</v>
      </c>
      <c r="D144" s="229">
        <v>16.546458833333332</v>
      </c>
      <c r="E144" s="230">
        <v>8.8144770666666652</v>
      </c>
      <c r="F144" s="231">
        <v>0</v>
      </c>
      <c r="G144" s="232">
        <v>2.0209809999999998E-2</v>
      </c>
      <c r="H144" s="233">
        <f t="shared" si="6"/>
        <v>7.7117719566666674</v>
      </c>
      <c r="I144" s="233"/>
      <c r="J144" s="231">
        <v>154.82148814500002</v>
      </c>
      <c r="K144" s="234">
        <v>91.377343414999999</v>
      </c>
      <c r="L144" s="231">
        <v>0</v>
      </c>
      <c r="M144" s="231">
        <v>4.619438E-2</v>
      </c>
      <c r="N144" s="234">
        <f t="shared" si="4"/>
        <v>63.397950350000016</v>
      </c>
      <c r="O144" s="233" t="str">
        <f t="shared" si="5"/>
        <v>500&lt;</v>
      </c>
      <c r="P144" s="202"/>
    </row>
    <row r="145" spans="1:16" s="34" customFormat="1" ht="18" customHeight="1" x14ac:dyDescent="0.25">
      <c r="A145" s="180">
        <v>151</v>
      </c>
      <c r="B145" s="228" t="s">
        <v>239</v>
      </c>
      <c r="C145" s="180" t="s">
        <v>263</v>
      </c>
      <c r="D145" s="229">
        <v>3.9220651666666666</v>
      </c>
      <c r="E145" s="230">
        <v>0.63134366666666664</v>
      </c>
      <c r="F145" s="231">
        <v>0</v>
      </c>
      <c r="G145" s="232">
        <v>4.6872609999999995E-2</v>
      </c>
      <c r="H145" s="233">
        <f t="shared" si="6"/>
        <v>3.2438488900000002</v>
      </c>
      <c r="I145" s="233"/>
      <c r="J145" s="231">
        <v>1.4277465384909946</v>
      </c>
      <c r="K145" s="234">
        <v>1.1382882983245046</v>
      </c>
      <c r="L145" s="231">
        <v>0</v>
      </c>
      <c r="M145" s="231">
        <v>0.26146321</v>
      </c>
      <c r="N145" s="234">
        <f t="shared" si="4"/>
        <v>2.799503016649002E-2</v>
      </c>
      <c r="O145" s="233">
        <f t="shared" si="5"/>
        <v>-99.136981064290879</v>
      </c>
      <c r="P145" s="202"/>
    </row>
    <row r="146" spans="1:16" s="34" customFormat="1" ht="18" customHeight="1" x14ac:dyDescent="0.25">
      <c r="A146" s="180">
        <v>152</v>
      </c>
      <c r="B146" s="228" t="s">
        <v>239</v>
      </c>
      <c r="C146" s="180" t="s">
        <v>264</v>
      </c>
      <c r="D146" s="229">
        <v>35.721692500000003</v>
      </c>
      <c r="E146" s="230">
        <v>11.965375373333336</v>
      </c>
      <c r="F146" s="231">
        <v>0</v>
      </c>
      <c r="G146" s="232">
        <v>1.84214772</v>
      </c>
      <c r="H146" s="233">
        <f t="shared" si="6"/>
        <v>21.914169406666666</v>
      </c>
      <c r="I146" s="233"/>
      <c r="J146" s="231">
        <v>17.06763278502185</v>
      </c>
      <c r="K146" s="234">
        <v>14.757005488648876</v>
      </c>
      <c r="L146" s="231">
        <v>0</v>
      </c>
      <c r="M146" s="231">
        <v>1.9759678299999999</v>
      </c>
      <c r="N146" s="234">
        <f t="shared" ref="N146:N209" si="7">J146-K146-M146</f>
        <v>0.3346594663729745</v>
      </c>
      <c r="O146" s="233">
        <f t="shared" ref="O146:O209" si="8">IF(OR(H146=0,N146=0),"N.A.",IF((((N146-H146)/H146))*100&gt;=500,"500&lt;",IF((((N146-H146)/H146))*100&lt;=-500,"&lt;-500",(((N146-H146)/H146))*100)))</f>
        <v>-98.472862648076614</v>
      </c>
      <c r="P146" s="202"/>
    </row>
    <row r="147" spans="1:16" s="34" customFormat="1" ht="18" customHeight="1" x14ac:dyDescent="0.25">
      <c r="A147" s="180">
        <v>156</v>
      </c>
      <c r="B147" s="228" t="s">
        <v>198</v>
      </c>
      <c r="C147" s="180" t="s">
        <v>265</v>
      </c>
      <c r="D147" s="229">
        <v>11.699855666666666</v>
      </c>
      <c r="E147" s="230">
        <v>1.4330710000000002E-2</v>
      </c>
      <c r="F147" s="231">
        <v>0</v>
      </c>
      <c r="G147" s="232">
        <v>1.7105740000000005E-2</v>
      </c>
      <c r="H147" s="233">
        <f t="shared" ref="H147:H210" si="9">D147-E147-G147</f>
        <v>11.668419216666667</v>
      </c>
      <c r="I147" s="233"/>
      <c r="J147" s="231">
        <v>1029.54666034</v>
      </c>
      <c r="K147" s="234">
        <v>4.1509650000000002E-2</v>
      </c>
      <c r="L147" s="231">
        <v>0</v>
      </c>
      <c r="M147" s="231">
        <v>3.8066349999999999E-2</v>
      </c>
      <c r="N147" s="234">
        <f t="shared" si="7"/>
        <v>1029.4670843399999</v>
      </c>
      <c r="O147" s="233" t="str">
        <f t="shared" si="8"/>
        <v>500&lt;</v>
      </c>
      <c r="P147" s="202"/>
    </row>
    <row r="148" spans="1:16" s="34" customFormat="1" ht="18" customHeight="1" x14ac:dyDescent="0.25">
      <c r="A148" s="180">
        <v>157</v>
      </c>
      <c r="B148" s="228" t="s">
        <v>206</v>
      </c>
      <c r="C148" s="180" t="s">
        <v>266</v>
      </c>
      <c r="D148" s="229">
        <v>115.39475966666667</v>
      </c>
      <c r="E148" s="230">
        <v>0.27353640000000001</v>
      </c>
      <c r="F148" s="231">
        <v>0</v>
      </c>
      <c r="G148" s="232">
        <v>0.32650456999999999</v>
      </c>
      <c r="H148" s="233">
        <f t="shared" si="9"/>
        <v>114.79471869666668</v>
      </c>
      <c r="I148" s="233"/>
      <c r="J148" s="231">
        <v>361.58892678999996</v>
      </c>
      <c r="K148" s="234">
        <v>0.79231234000000006</v>
      </c>
      <c r="L148" s="231">
        <v>0</v>
      </c>
      <c r="M148" s="231">
        <v>0.72658871999999997</v>
      </c>
      <c r="N148" s="234">
        <f t="shared" si="7"/>
        <v>360.07002572999994</v>
      </c>
      <c r="O148" s="233">
        <f t="shared" si="8"/>
        <v>213.66427812889916</v>
      </c>
      <c r="P148" s="202"/>
    </row>
    <row r="149" spans="1:16" s="34" customFormat="1" ht="18" customHeight="1" x14ac:dyDescent="0.25">
      <c r="A149" s="180">
        <v>158</v>
      </c>
      <c r="B149" s="228" t="s">
        <v>198</v>
      </c>
      <c r="C149" s="180" t="s">
        <v>267</v>
      </c>
      <c r="D149" s="229">
        <v>0</v>
      </c>
      <c r="E149" s="230">
        <v>0</v>
      </c>
      <c r="F149" s="231">
        <v>0</v>
      </c>
      <c r="G149" s="232">
        <v>0</v>
      </c>
      <c r="H149" s="233">
        <f t="shared" si="9"/>
        <v>0</v>
      </c>
      <c r="I149" s="233"/>
      <c r="J149" s="231">
        <v>0</v>
      </c>
      <c r="K149" s="234">
        <v>0</v>
      </c>
      <c r="L149" s="231">
        <v>0</v>
      </c>
      <c r="M149" s="231">
        <v>0</v>
      </c>
      <c r="N149" s="234">
        <f t="shared" si="7"/>
        <v>0</v>
      </c>
      <c r="O149" s="233" t="str">
        <f t="shared" si="8"/>
        <v>N.A.</v>
      </c>
      <c r="P149" s="202"/>
    </row>
    <row r="150" spans="1:16" s="34" customFormat="1" ht="18" customHeight="1" x14ac:dyDescent="0.25">
      <c r="A150" s="180">
        <v>159</v>
      </c>
      <c r="B150" s="228" t="s">
        <v>206</v>
      </c>
      <c r="C150" s="180" t="s">
        <v>268</v>
      </c>
      <c r="D150" s="229">
        <v>0</v>
      </c>
      <c r="E150" s="230">
        <v>0</v>
      </c>
      <c r="F150" s="231">
        <v>0</v>
      </c>
      <c r="G150" s="232">
        <v>0</v>
      </c>
      <c r="H150" s="233">
        <f t="shared" si="9"/>
        <v>0</v>
      </c>
      <c r="I150" s="233"/>
      <c r="J150" s="231">
        <v>0</v>
      </c>
      <c r="K150" s="234">
        <v>0</v>
      </c>
      <c r="L150" s="231">
        <v>0</v>
      </c>
      <c r="M150" s="231">
        <v>0</v>
      </c>
      <c r="N150" s="234">
        <f t="shared" si="7"/>
        <v>0</v>
      </c>
      <c r="O150" s="233" t="str">
        <f t="shared" si="8"/>
        <v>N.A.</v>
      </c>
      <c r="P150" s="202"/>
    </row>
    <row r="151" spans="1:16" s="34" customFormat="1" ht="18" customHeight="1" x14ac:dyDescent="0.25">
      <c r="A151" s="180">
        <v>160</v>
      </c>
      <c r="B151" s="228" t="s">
        <v>206</v>
      </c>
      <c r="C151" s="180" t="s">
        <v>269</v>
      </c>
      <c r="D151" s="229">
        <v>0</v>
      </c>
      <c r="E151" s="230">
        <v>0</v>
      </c>
      <c r="F151" s="231">
        <v>0</v>
      </c>
      <c r="G151" s="232">
        <v>0</v>
      </c>
      <c r="H151" s="233">
        <f t="shared" si="9"/>
        <v>0</v>
      </c>
      <c r="I151" s="233"/>
      <c r="J151" s="231">
        <v>0</v>
      </c>
      <c r="K151" s="234">
        <v>0</v>
      </c>
      <c r="L151" s="231">
        <v>0</v>
      </c>
      <c r="M151" s="231">
        <v>0</v>
      </c>
      <c r="N151" s="234">
        <f t="shared" si="7"/>
        <v>0</v>
      </c>
      <c r="O151" s="233" t="str">
        <f t="shared" si="8"/>
        <v>N.A.</v>
      </c>
      <c r="P151" s="202"/>
    </row>
    <row r="152" spans="1:16" s="34" customFormat="1" ht="18" customHeight="1" x14ac:dyDescent="0.25">
      <c r="A152" s="180">
        <v>161</v>
      </c>
      <c r="B152" s="228" t="s">
        <v>206</v>
      </c>
      <c r="C152" s="180" t="s">
        <v>270</v>
      </c>
      <c r="D152" s="229">
        <v>0</v>
      </c>
      <c r="E152" s="230">
        <v>0</v>
      </c>
      <c r="F152" s="231">
        <v>0</v>
      </c>
      <c r="G152" s="232">
        <v>0</v>
      </c>
      <c r="H152" s="233">
        <f t="shared" si="9"/>
        <v>0</v>
      </c>
      <c r="I152" s="233"/>
      <c r="J152" s="231">
        <v>0</v>
      </c>
      <c r="K152" s="234">
        <v>0</v>
      </c>
      <c r="L152" s="231">
        <v>0</v>
      </c>
      <c r="M152" s="231">
        <v>0</v>
      </c>
      <c r="N152" s="234">
        <f t="shared" si="7"/>
        <v>0</v>
      </c>
      <c r="O152" s="233" t="str">
        <f t="shared" si="8"/>
        <v>N.A.</v>
      </c>
      <c r="P152" s="202"/>
    </row>
    <row r="153" spans="1:16" s="34" customFormat="1" ht="18" customHeight="1" x14ac:dyDescent="0.25">
      <c r="A153" s="180">
        <v>162</v>
      </c>
      <c r="B153" s="228" t="s">
        <v>198</v>
      </c>
      <c r="C153" s="180" t="s">
        <v>271</v>
      </c>
      <c r="D153" s="229">
        <v>0</v>
      </c>
      <c r="E153" s="230">
        <v>0</v>
      </c>
      <c r="F153" s="231">
        <v>0</v>
      </c>
      <c r="G153" s="232">
        <v>0</v>
      </c>
      <c r="H153" s="233">
        <f t="shared" si="9"/>
        <v>0</v>
      </c>
      <c r="I153" s="233"/>
      <c r="J153" s="231">
        <v>0</v>
      </c>
      <c r="K153" s="234">
        <v>0</v>
      </c>
      <c r="L153" s="231">
        <v>0</v>
      </c>
      <c r="M153" s="231">
        <v>0</v>
      </c>
      <c r="N153" s="234">
        <f t="shared" si="7"/>
        <v>0</v>
      </c>
      <c r="O153" s="233" t="str">
        <f t="shared" si="8"/>
        <v>N.A.</v>
      </c>
      <c r="P153" s="202"/>
    </row>
    <row r="154" spans="1:16" s="34" customFormat="1" ht="18" customHeight="1" x14ac:dyDescent="0.25">
      <c r="A154" s="180">
        <v>163</v>
      </c>
      <c r="B154" s="228" t="s">
        <v>133</v>
      </c>
      <c r="C154" s="180" t="s">
        <v>272</v>
      </c>
      <c r="D154" s="229">
        <v>0</v>
      </c>
      <c r="E154" s="230">
        <v>0</v>
      </c>
      <c r="F154" s="231">
        <v>0</v>
      </c>
      <c r="G154" s="232">
        <v>0</v>
      </c>
      <c r="H154" s="233">
        <f t="shared" si="9"/>
        <v>0</v>
      </c>
      <c r="I154" s="233"/>
      <c r="J154" s="231">
        <v>0</v>
      </c>
      <c r="K154" s="234">
        <v>0</v>
      </c>
      <c r="L154" s="231">
        <v>0</v>
      </c>
      <c r="M154" s="231">
        <v>0</v>
      </c>
      <c r="N154" s="234">
        <f t="shared" si="7"/>
        <v>0</v>
      </c>
      <c r="O154" s="233" t="str">
        <f t="shared" si="8"/>
        <v>N.A.</v>
      </c>
      <c r="P154" s="202"/>
    </row>
    <row r="155" spans="1:16" s="34" customFormat="1" ht="18" customHeight="1" x14ac:dyDescent="0.25">
      <c r="A155" s="180">
        <v>164</v>
      </c>
      <c r="B155" s="228" t="s">
        <v>239</v>
      </c>
      <c r="C155" s="180" t="s">
        <v>273</v>
      </c>
      <c r="D155" s="229">
        <v>104.93266666666668</v>
      </c>
      <c r="E155" s="230">
        <v>1.6912499999999999</v>
      </c>
      <c r="F155" s="231">
        <v>0</v>
      </c>
      <c r="G155" s="232">
        <v>0</v>
      </c>
      <c r="H155" s="233">
        <f t="shared" si="9"/>
        <v>103.24141666666668</v>
      </c>
      <c r="I155" s="233"/>
      <c r="J155" s="231">
        <v>8.8716873899793285</v>
      </c>
      <c r="K155" s="234">
        <v>8.6977327352738509</v>
      </c>
      <c r="L155" s="231">
        <v>0</v>
      </c>
      <c r="M155" s="231">
        <v>0</v>
      </c>
      <c r="N155" s="234">
        <f t="shared" si="7"/>
        <v>0.17395465470547755</v>
      </c>
      <c r="O155" s="233">
        <f t="shared" si="8"/>
        <v>-99.831506908446315</v>
      </c>
      <c r="P155" s="202"/>
    </row>
    <row r="156" spans="1:16" s="34" customFormat="1" ht="18" customHeight="1" x14ac:dyDescent="0.25">
      <c r="A156" s="180">
        <v>165</v>
      </c>
      <c r="B156" s="228" t="s">
        <v>129</v>
      </c>
      <c r="C156" s="180" t="s">
        <v>274</v>
      </c>
      <c r="D156" s="229">
        <v>0</v>
      </c>
      <c r="E156" s="230">
        <v>0</v>
      </c>
      <c r="F156" s="231">
        <v>0</v>
      </c>
      <c r="G156" s="232">
        <v>0</v>
      </c>
      <c r="H156" s="233">
        <f t="shared" si="9"/>
        <v>0</v>
      </c>
      <c r="I156" s="233"/>
      <c r="J156" s="231">
        <v>0</v>
      </c>
      <c r="K156" s="234">
        <v>0</v>
      </c>
      <c r="L156" s="231">
        <v>0</v>
      </c>
      <c r="M156" s="231">
        <v>0</v>
      </c>
      <c r="N156" s="234">
        <f t="shared" si="7"/>
        <v>0</v>
      </c>
      <c r="O156" s="233" t="str">
        <f t="shared" si="8"/>
        <v>N.A.</v>
      </c>
      <c r="P156" s="202"/>
    </row>
    <row r="157" spans="1:16" s="34" customFormat="1" ht="18" customHeight="1" x14ac:dyDescent="0.25">
      <c r="A157" s="180">
        <v>166</v>
      </c>
      <c r="B157" s="228" t="s">
        <v>221</v>
      </c>
      <c r="C157" s="180" t="s">
        <v>275</v>
      </c>
      <c r="D157" s="229">
        <v>7.6595892499999998</v>
      </c>
      <c r="E157" s="230">
        <v>5.5094259233333327</v>
      </c>
      <c r="F157" s="231">
        <v>0</v>
      </c>
      <c r="G157" s="232">
        <v>9.7513209999999989E-2</v>
      </c>
      <c r="H157" s="233">
        <f t="shared" si="9"/>
        <v>2.0526501166666673</v>
      </c>
      <c r="I157" s="233"/>
      <c r="J157" s="231">
        <v>15.576821435397932</v>
      </c>
      <c r="K157" s="234">
        <v>15.054392024115618</v>
      </c>
      <c r="L157" s="231">
        <v>0</v>
      </c>
      <c r="M157" s="231">
        <v>0.21700153999999999</v>
      </c>
      <c r="N157" s="234">
        <f t="shared" si="7"/>
        <v>0.3054278712823138</v>
      </c>
      <c r="O157" s="233">
        <f t="shared" si="8"/>
        <v>-85.120315011196197</v>
      </c>
      <c r="P157" s="202"/>
    </row>
    <row r="158" spans="1:16" s="34" customFormat="1" ht="18" customHeight="1" x14ac:dyDescent="0.25">
      <c r="A158" s="180">
        <v>167</v>
      </c>
      <c r="B158" s="228" t="s">
        <v>119</v>
      </c>
      <c r="C158" s="180" t="s">
        <v>276</v>
      </c>
      <c r="D158" s="229">
        <v>398.55445883333329</v>
      </c>
      <c r="E158" s="230">
        <v>207.82124721333332</v>
      </c>
      <c r="F158" s="231">
        <v>0</v>
      </c>
      <c r="G158" s="232">
        <v>15.185143009999999</v>
      </c>
      <c r="H158" s="233">
        <f t="shared" si="9"/>
        <v>175.54806860999997</v>
      </c>
      <c r="I158" s="233"/>
      <c r="J158" s="231">
        <v>1402.6300003899999</v>
      </c>
      <c r="K158" s="234">
        <v>232.75859795630004</v>
      </c>
      <c r="L158" s="231">
        <v>0</v>
      </c>
      <c r="M158" s="231">
        <v>15.43025649</v>
      </c>
      <c r="N158" s="234">
        <f t="shared" si="7"/>
        <v>1154.4411459436999</v>
      </c>
      <c r="O158" s="233" t="str">
        <f t="shared" si="8"/>
        <v>500&lt;</v>
      </c>
      <c r="P158" s="202"/>
    </row>
    <row r="159" spans="1:16" s="34" customFormat="1" ht="18" customHeight="1" x14ac:dyDescent="0.25">
      <c r="A159" s="180">
        <v>168</v>
      </c>
      <c r="B159" s="228" t="s">
        <v>243</v>
      </c>
      <c r="C159" s="180" t="s">
        <v>277</v>
      </c>
      <c r="D159" s="229">
        <v>0</v>
      </c>
      <c r="E159" s="230">
        <v>0</v>
      </c>
      <c r="F159" s="231">
        <v>0</v>
      </c>
      <c r="G159" s="232">
        <v>0</v>
      </c>
      <c r="H159" s="233">
        <f t="shared" si="9"/>
        <v>0</v>
      </c>
      <c r="I159" s="233"/>
      <c r="J159" s="231">
        <v>0</v>
      </c>
      <c r="K159" s="234">
        <v>0</v>
      </c>
      <c r="L159" s="231">
        <v>0</v>
      </c>
      <c r="M159" s="231">
        <v>0</v>
      </c>
      <c r="N159" s="234">
        <f t="shared" si="7"/>
        <v>0</v>
      </c>
      <c r="O159" s="233" t="str">
        <f t="shared" si="8"/>
        <v>N.A.</v>
      </c>
      <c r="P159" s="202"/>
    </row>
    <row r="160" spans="1:16" s="34" customFormat="1" ht="18" customHeight="1" x14ac:dyDescent="0.25">
      <c r="A160" s="180">
        <v>170</v>
      </c>
      <c r="B160" s="228" t="s">
        <v>129</v>
      </c>
      <c r="C160" s="180" t="s">
        <v>278</v>
      </c>
      <c r="D160" s="229">
        <v>21.970697333333334</v>
      </c>
      <c r="E160" s="230">
        <v>2.7837163199999999</v>
      </c>
      <c r="F160" s="231">
        <v>0</v>
      </c>
      <c r="G160" s="232">
        <v>1.5339653499999999</v>
      </c>
      <c r="H160" s="233">
        <f t="shared" si="9"/>
        <v>17.653015663333335</v>
      </c>
      <c r="I160" s="233"/>
      <c r="J160" s="231">
        <v>11.104913962149276</v>
      </c>
      <c r="K160" s="234">
        <v>7.4735523811267397</v>
      </c>
      <c r="L160" s="231">
        <v>0</v>
      </c>
      <c r="M160" s="231">
        <v>3.4136181699999995</v>
      </c>
      <c r="N160" s="234">
        <f t="shared" si="7"/>
        <v>0.21774341102253647</v>
      </c>
      <c r="O160" s="233">
        <f t="shared" si="8"/>
        <v>-98.766537031546378</v>
      </c>
      <c r="P160" s="202"/>
    </row>
    <row r="161" spans="1:16" s="34" customFormat="1" ht="18" customHeight="1" x14ac:dyDescent="0.25">
      <c r="A161" s="180">
        <v>171</v>
      </c>
      <c r="B161" s="228" t="s">
        <v>119</v>
      </c>
      <c r="C161" s="180" t="s">
        <v>279</v>
      </c>
      <c r="D161" s="229">
        <v>567.21868199999994</v>
      </c>
      <c r="E161" s="230">
        <v>398.48890399999999</v>
      </c>
      <c r="F161" s="231">
        <v>0</v>
      </c>
      <c r="G161" s="232">
        <v>119.12125945999999</v>
      </c>
      <c r="H161" s="233">
        <f t="shared" si="9"/>
        <v>49.608518539999963</v>
      </c>
      <c r="I161" s="233"/>
      <c r="J161" s="231">
        <v>601.42601171000001</v>
      </c>
      <c r="K161" s="234">
        <v>462.17195247000001</v>
      </c>
      <c r="L161" s="231">
        <v>0</v>
      </c>
      <c r="M161" s="231">
        <v>132.78951880000005</v>
      </c>
      <c r="N161" s="234">
        <f t="shared" si="7"/>
        <v>6.4645404399999506</v>
      </c>
      <c r="O161" s="233">
        <f t="shared" si="8"/>
        <v>-86.968890363481606</v>
      </c>
      <c r="P161" s="202"/>
    </row>
    <row r="162" spans="1:16" s="34" customFormat="1" ht="18" customHeight="1" x14ac:dyDescent="0.25">
      <c r="A162" s="180">
        <v>176</v>
      </c>
      <c r="B162" s="228" t="s">
        <v>129</v>
      </c>
      <c r="C162" s="180" t="s">
        <v>280</v>
      </c>
      <c r="D162" s="229">
        <v>51.089905250000001</v>
      </c>
      <c r="E162" s="230">
        <v>1.1952132499999999</v>
      </c>
      <c r="F162" s="231">
        <v>0</v>
      </c>
      <c r="G162" s="232">
        <v>0.14933876999999998</v>
      </c>
      <c r="H162" s="233">
        <f t="shared" si="9"/>
        <v>49.745353229999999</v>
      </c>
      <c r="I162" s="233"/>
      <c r="J162" s="231">
        <v>2.7754417446353847</v>
      </c>
      <c r="K162" s="234">
        <v>1.900976288269985</v>
      </c>
      <c r="L162" s="231">
        <v>0</v>
      </c>
      <c r="M162" s="231">
        <v>0.82004502999999995</v>
      </c>
      <c r="N162" s="234">
        <f t="shared" si="7"/>
        <v>5.4420426365399788E-2</v>
      </c>
      <c r="O162" s="233">
        <f t="shared" si="8"/>
        <v>-99.890601990272771</v>
      </c>
      <c r="P162" s="202"/>
    </row>
    <row r="163" spans="1:16" s="34" customFormat="1" ht="18" customHeight="1" x14ac:dyDescent="0.25">
      <c r="A163" s="180">
        <v>177</v>
      </c>
      <c r="B163" s="228" t="s">
        <v>129</v>
      </c>
      <c r="C163" s="180" t="s">
        <v>281</v>
      </c>
      <c r="D163" s="229">
        <v>0.78590683333333333</v>
      </c>
      <c r="E163" s="230">
        <v>4.3745306666666664E-2</v>
      </c>
      <c r="F163" s="231">
        <v>0</v>
      </c>
      <c r="G163" s="232">
        <v>5.3160400000000002E-3</v>
      </c>
      <c r="H163" s="233">
        <f t="shared" si="9"/>
        <v>0.73684548666666672</v>
      </c>
      <c r="I163" s="233"/>
      <c r="J163" s="231">
        <v>0.21178771588556672</v>
      </c>
      <c r="K163" s="234">
        <v>0.19580493557408504</v>
      </c>
      <c r="L163" s="231">
        <v>0</v>
      </c>
      <c r="M163" s="231">
        <v>1.183008E-2</v>
      </c>
      <c r="N163" s="234">
        <f t="shared" si="7"/>
        <v>4.152700311481676E-3</v>
      </c>
      <c r="O163" s="233">
        <f t="shared" si="8"/>
        <v>-99.436421829728843</v>
      </c>
      <c r="P163" s="202"/>
    </row>
    <row r="164" spans="1:16" s="34" customFormat="1" ht="18" customHeight="1" x14ac:dyDescent="0.25">
      <c r="A164" s="180">
        <v>181</v>
      </c>
      <c r="B164" s="228" t="s">
        <v>198</v>
      </c>
      <c r="C164" s="180" t="s">
        <v>282</v>
      </c>
      <c r="D164" s="229">
        <v>1804.7126278333333</v>
      </c>
      <c r="E164" s="230">
        <v>148.36852469999999</v>
      </c>
      <c r="F164" s="231">
        <v>0</v>
      </c>
      <c r="G164" s="232">
        <v>48.689604200000005</v>
      </c>
      <c r="H164" s="233">
        <f t="shared" si="9"/>
        <v>1607.6544989333331</v>
      </c>
      <c r="I164" s="233"/>
      <c r="J164" s="231">
        <v>6956.3711070299978</v>
      </c>
      <c r="K164" s="234">
        <v>282.34438435999999</v>
      </c>
      <c r="L164" s="231">
        <v>0</v>
      </c>
      <c r="M164" s="231">
        <v>96.803740489999996</v>
      </c>
      <c r="N164" s="234">
        <f t="shared" si="7"/>
        <v>6577.2229821799983</v>
      </c>
      <c r="O164" s="233">
        <f t="shared" si="8"/>
        <v>309.11918490844499</v>
      </c>
      <c r="P164" s="202"/>
    </row>
    <row r="165" spans="1:16" s="34" customFormat="1" ht="18" customHeight="1" x14ac:dyDescent="0.25">
      <c r="A165" s="180">
        <v>182</v>
      </c>
      <c r="B165" s="228" t="s">
        <v>206</v>
      </c>
      <c r="C165" s="180" t="s">
        <v>283</v>
      </c>
      <c r="D165" s="229">
        <v>0</v>
      </c>
      <c r="E165" s="230">
        <v>0</v>
      </c>
      <c r="F165" s="231">
        <v>0</v>
      </c>
      <c r="G165" s="232">
        <v>0</v>
      </c>
      <c r="H165" s="233">
        <f t="shared" si="9"/>
        <v>0</v>
      </c>
      <c r="I165" s="233"/>
      <c r="J165" s="231">
        <v>0</v>
      </c>
      <c r="K165" s="234">
        <v>0</v>
      </c>
      <c r="L165" s="231">
        <v>0</v>
      </c>
      <c r="M165" s="231">
        <v>0</v>
      </c>
      <c r="N165" s="234">
        <f t="shared" si="7"/>
        <v>0</v>
      </c>
      <c r="O165" s="233" t="str">
        <f t="shared" si="8"/>
        <v>N.A.</v>
      </c>
      <c r="P165" s="202"/>
    </row>
    <row r="166" spans="1:16" s="34" customFormat="1" ht="18" customHeight="1" x14ac:dyDescent="0.25">
      <c r="A166" s="180">
        <v>183</v>
      </c>
      <c r="B166" s="228" t="s">
        <v>198</v>
      </c>
      <c r="C166" s="180" t="s">
        <v>284</v>
      </c>
      <c r="D166" s="229">
        <v>0</v>
      </c>
      <c r="E166" s="230">
        <v>0</v>
      </c>
      <c r="F166" s="231">
        <v>0</v>
      </c>
      <c r="G166" s="232">
        <v>0</v>
      </c>
      <c r="H166" s="233">
        <f t="shared" si="9"/>
        <v>0</v>
      </c>
      <c r="I166" s="233"/>
      <c r="J166" s="231">
        <v>0</v>
      </c>
      <c r="K166" s="234">
        <v>0</v>
      </c>
      <c r="L166" s="231">
        <v>0</v>
      </c>
      <c r="M166" s="231">
        <v>0</v>
      </c>
      <c r="N166" s="234">
        <f t="shared" si="7"/>
        <v>0</v>
      </c>
      <c r="O166" s="233" t="str">
        <f t="shared" si="8"/>
        <v>N.A.</v>
      </c>
      <c r="P166" s="202"/>
    </row>
    <row r="167" spans="1:16" s="34" customFormat="1" ht="18" customHeight="1" x14ac:dyDescent="0.25">
      <c r="A167" s="180">
        <v>185</v>
      </c>
      <c r="B167" s="228" t="s">
        <v>133</v>
      </c>
      <c r="C167" s="180" t="s">
        <v>285</v>
      </c>
      <c r="D167" s="229">
        <v>41.787541666666662</v>
      </c>
      <c r="E167" s="230">
        <v>4.1170833333333334</v>
      </c>
      <c r="F167" s="231">
        <v>0</v>
      </c>
      <c r="G167" s="232">
        <v>0</v>
      </c>
      <c r="H167" s="233">
        <f t="shared" si="9"/>
        <v>37.670458333333329</v>
      </c>
      <c r="I167" s="233"/>
      <c r="J167" s="231">
        <v>13.62899056396509</v>
      </c>
      <c r="K167" s="234">
        <v>13.361755454867735</v>
      </c>
      <c r="L167" s="231">
        <v>0</v>
      </c>
      <c r="M167" s="231">
        <v>0</v>
      </c>
      <c r="N167" s="234">
        <f t="shared" si="7"/>
        <v>0.2672351090973546</v>
      </c>
      <c r="O167" s="233">
        <f t="shared" si="8"/>
        <v>-99.290597670108809</v>
      </c>
      <c r="P167" s="202"/>
    </row>
    <row r="168" spans="1:16" s="34" customFormat="1" ht="18" customHeight="1" x14ac:dyDescent="0.25">
      <c r="A168" s="180">
        <v>188</v>
      </c>
      <c r="B168" s="228" t="s">
        <v>133</v>
      </c>
      <c r="C168" s="180" t="s">
        <v>286</v>
      </c>
      <c r="D168" s="229">
        <v>178.93352400000001</v>
      </c>
      <c r="E168" s="230">
        <v>28.694886643333337</v>
      </c>
      <c r="F168" s="231">
        <v>0</v>
      </c>
      <c r="G168" s="232">
        <v>0.57908368999999993</v>
      </c>
      <c r="H168" s="233">
        <f t="shared" si="9"/>
        <v>149.65955366666665</v>
      </c>
      <c r="I168" s="233"/>
      <c r="J168" s="231">
        <v>29.943876140058929</v>
      </c>
      <c r="K168" s="234">
        <v>26.259140333783268</v>
      </c>
      <c r="L168" s="231">
        <v>0</v>
      </c>
      <c r="M168" s="231">
        <v>3.0976009800000002</v>
      </c>
      <c r="N168" s="234">
        <f t="shared" si="7"/>
        <v>0.58713482627566105</v>
      </c>
      <c r="O168" s="233">
        <f t="shared" si="8"/>
        <v>-99.607686370905938</v>
      </c>
      <c r="P168" s="202"/>
    </row>
    <row r="169" spans="1:16" s="34" customFormat="1" ht="18" customHeight="1" x14ac:dyDescent="0.25">
      <c r="A169" s="180">
        <v>189</v>
      </c>
      <c r="B169" s="228" t="s">
        <v>133</v>
      </c>
      <c r="C169" s="180" t="s">
        <v>287</v>
      </c>
      <c r="D169" s="229">
        <v>25.421708333333331</v>
      </c>
      <c r="E169" s="230">
        <v>0.70404123333333324</v>
      </c>
      <c r="F169" s="231">
        <v>0</v>
      </c>
      <c r="G169" s="232">
        <v>0.28776668</v>
      </c>
      <c r="H169" s="233">
        <f t="shared" si="9"/>
        <v>24.429900419999999</v>
      </c>
      <c r="I169" s="233"/>
      <c r="J169" s="231">
        <v>3.2675313658887899</v>
      </c>
      <c r="K169" s="234">
        <v>2.5630789534203822</v>
      </c>
      <c r="L169" s="231">
        <v>0</v>
      </c>
      <c r="M169" s="231">
        <v>0.64038317</v>
      </c>
      <c r="N169" s="234">
        <f t="shared" si="7"/>
        <v>6.4069242468407728E-2</v>
      </c>
      <c r="O169" s="233">
        <f t="shared" si="8"/>
        <v>-99.737742514840733</v>
      </c>
      <c r="P169" s="202"/>
    </row>
    <row r="170" spans="1:16" s="34" customFormat="1" ht="18" customHeight="1" x14ac:dyDescent="0.25">
      <c r="A170" s="180">
        <v>190</v>
      </c>
      <c r="B170" s="228" t="s">
        <v>133</v>
      </c>
      <c r="C170" s="180" t="s">
        <v>288</v>
      </c>
      <c r="D170" s="229">
        <v>443.26620250000002</v>
      </c>
      <c r="E170" s="230">
        <v>303.35540586999997</v>
      </c>
      <c r="F170" s="231">
        <v>0</v>
      </c>
      <c r="G170" s="232">
        <v>3.0445448399999999</v>
      </c>
      <c r="H170" s="233">
        <f t="shared" si="9"/>
        <v>136.86625179000006</v>
      </c>
      <c r="I170" s="233"/>
      <c r="J170" s="231">
        <v>8.5593855099003537</v>
      </c>
      <c r="K170" s="234">
        <v>4.8938505914709349</v>
      </c>
      <c r="L170" s="231">
        <v>0</v>
      </c>
      <c r="M170" s="231">
        <v>3.4977038299999998</v>
      </c>
      <c r="N170" s="234">
        <f t="shared" si="7"/>
        <v>0.16783108842941896</v>
      </c>
      <c r="O170" s="233">
        <f t="shared" si="8"/>
        <v>-99.877375842302669</v>
      </c>
      <c r="P170" s="202"/>
    </row>
    <row r="171" spans="1:16" s="34" customFormat="1" ht="18" customHeight="1" x14ac:dyDescent="0.25">
      <c r="A171" s="180">
        <v>191</v>
      </c>
      <c r="B171" s="228" t="s">
        <v>239</v>
      </c>
      <c r="C171" s="180" t="s">
        <v>289</v>
      </c>
      <c r="D171" s="229">
        <v>110.94574716666668</v>
      </c>
      <c r="E171" s="230">
        <v>42.160327289999998</v>
      </c>
      <c r="F171" s="231">
        <v>0</v>
      </c>
      <c r="G171" s="232">
        <v>0.30489915999999989</v>
      </c>
      <c r="H171" s="233">
        <f t="shared" si="9"/>
        <v>68.480520716666675</v>
      </c>
      <c r="I171" s="233"/>
      <c r="J171" s="231">
        <v>3.2556689026189618</v>
      </c>
      <c r="K171" s="234">
        <v>2.8820115174695697</v>
      </c>
      <c r="L171" s="231">
        <v>0</v>
      </c>
      <c r="M171" s="231">
        <v>0.30982073999999998</v>
      </c>
      <c r="N171" s="234">
        <f t="shared" si="7"/>
        <v>6.3836645149392079E-2</v>
      </c>
      <c r="O171" s="233">
        <f t="shared" si="8"/>
        <v>-99.906781308784858</v>
      </c>
      <c r="P171" s="202"/>
    </row>
    <row r="172" spans="1:16" s="34" customFormat="1" ht="18" customHeight="1" x14ac:dyDescent="0.25">
      <c r="A172" s="180">
        <v>192</v>
      </c>
      <c r="B172" s="228" t="s">
        <v>133</v>
      </c>
      <c r="C172" s="180" t="s">
        <v>290</v>
      </c>
      <c r="D172" s="229">
        <v>691.66224075000002</v>
      </c>
      <c r="E172" s="230">
        <v>428.79525178666671</v>
      </c>
      <c r="F172" s="231">
        <v>0</v>
      </c>
      <c r="G172" s="232">
        <v>0.27751556999999993</v>
      </c>
      <c r="H172" s="233">
        <f t="shared" si="9"/>
        <v>262.58947339333332</v>
      </c>
      <c r="I172" s="233"/>
      <c r="J172" s="231">
        <v>5.8963082123058737</v>
      </c>
      <c r="K172" s="234">
        <v>5.4945178257900711</v>
      </c>
      <c r="L172" s="231">
        <v>0</v>
      </c>
      <c r="M172" s="231">
        <v>0.2861765</v>
      </c>
      <c r="N172" s="234">
        <f t="shared" si="7"/>
        <v>0.11561388651580257</v>
      </c>
      <c r="O172" s="233">
        <f t="shared" si="8"/>
        <v>-99.955971621778374</v>
      </c>
      <c r="P172" s="202"/>
    </row>
    <row r="173" spans="1:16" s="34" customFormat="1" ht="18" customHeight="1" x14ac:dyDescent="0.25">
      <c r="A173" s="180">
        <v>193</v>
      </c>
      <c r="B173" s="228" t="s">
        <v>239</v>
      </c>
      <c r="C173" s="180" t="s">
        <v>291</v>
      </c>
      <c r="D173" s="229">
        <v>0</v>
      </c>
      <c r="E173" s="230">
        <v>0</v>
      </c>
      <c r="F173" s="231">
        <v>0</v>
      </c>
      <c r="G173" s="232">
        <v>0</v>
      </c>
      <c r="H173" s="233">
        <f t="shared" si="9"/>
        <v>0</v>
      </c>
      <c r="I173" s="233"/>
      <c r="J173" s="231">
        <v>0</v>
      </c>
      <c r="K173" s="234">
        <v>0</v>
      </c>
      <c r="L173" s="231">
        <v>0</v>
      </c>
      <c r="M173" s="231">
        <v>0</v>
      </c>
      <c r="N173" s="234">
        <f t="shared" si="7"/>
        <v>0</v>
      </c>
      <c r="O173" s="233" t="str">
        <f t="shared" si="8"/>
        <v>N.A.</v>
      </c>
      <c r="P173" s="202"/>
    </row>
    <row r="174" spans="1:16" s="34" customFormat="1" ht="18" customHeight="1" x14ac:dyDescent="0.25">
      <c r="A174" s="180">
        <v>194</v>
      </c>
      <c r="B174" s="228" t="s">
        <v>133</v>
      </c>
      <c r="C174" s="180" t="s">
        <v>292</v>
      </c>
      <c r="D174" s="229">
        <v>1011.8070490833334</v>
      </c>
      <c r="E174" s="230">
        <v>643.64024669333344</v>
      </c>
      <c r="F174" s="231">
        <v>0</v>
      </c>
      <c r="G174" s="232">
        <v>0.10548557</v>
      </c>
      <c r="H174" s="233">
        <f t="shared" si="9"/>
        <v>368.06131681999994</v>
      </c>
      <c r="I174" s="233"/>
      <c r="J174" s="231">
        <v>2.4515948529608051</v>
      </c>
      <c r="K174" s="234">
        <v>2.1687814756478483</v>
      </c>
      <c r="L174" s="231">
        <v>0</v>
      </c>
      <c r="M174" s="231">
        <v>0.23474288999999998</v>
      </c>
      <c r="N174" s="234">
        <f t="shared" si="7"/>
        <v>4.8070487312956878E-2</v>
      </c>
      <c r="O174" s="233">
        <f t="shared" si="8"/>
        <v>-99.98693954373465</v>
      </c>
      <c r="P174" s="202"/>
    </row>
    <row r="175" spans="1:16" s="34" customFormat="1" ht="18" customHeight="1" x14ac:dyDescent="0.25">
      <c r="A175" s="180">
        <v>195</v>
      </c>
      <c r="B175" s="228" t="s">
        <v>133</v>
      </c>
      <c r="C175" s="180" t="s">
        <v>293</v>
      </c>
      <c r="D175" s="229">
        <v>542.96299833333342</v>
      </c>
      <c r="E175" s="230">
        <v>335.92599430333337</v>
      </c>
      <c r="F175" s="231">
        <v>0</v>
      </c>
      <c r="G175" s="232">
        <v>0.57802152000000007</v>
      </c>
      <c r="H175" s="233">
        <f t="shared" si="9"/>
        <v>206.45898251000006</v>
      </c>
      <c r="I175" s="233"/>
      <c r="J175" s="231">
        <v>8.3240230101084531</v>
      </c>
      <c r="K175" s="234">
        <v>6.8395995026553464</v>
      </c>
      <c r="L175" s="231">
        <v>0</v>
      </c>
      <c r="M175" s="231">
        <v>1.32120737</v>
      </c>
      <c r="N175" s="234">
        <f t="shared" si="7"/>
        <v>0.1632161374531067</v>
      </c>
      <c r="O175" s="233">
        <f t="shared" si="8"/>
        <v>-99.92094500541036</v>
      </c>
      <c r="P175" s="202"/>
    </row>
    <row r="176" spans="1:16" s="34" customFormat="1" ht="18" customHeight="1" x14ac:dyDescent="0.25">
      <c r="A176" s="180">
        <v>197</v>
      </c>
      <c r="B176" s="228" t="s">
        <v>133</v>
      </c>
      <c r="C176" s="180" t="s">
        <v>294</v>
      </c>
      <c r="D176" s="229">
        <v>4.3122519166666669</v>
      </c>
      <c r="E176" s="230">
        <v>0.42188024999999996</v>
      </c>
      <c r="F176" s="231">
        <v>0</v>
      </c>
      <c r="G176" s="232">
        <v>0.14908515999999999</v>
      </c>
      <c r="H176" s="233">
        <f t="shared" si="9"/>
        <v>3.741286506666667</v>
      </c>
      <c r="I176" s="233"/>
      <c r="J176" s="231">
        <v>1.476323309485998</v>
      </c>
      <c r="K176" s="234">
        <v>1.1126475736137234</v>
      </c>
      <c r="L176" s="231">
        <v>0</v>
      </c>
      <c r="M176" s="231">
        <v>0.33472821999999997</v>
      </c>
      <c r="N176" s="234">
        <f t="shared" si="7"/>
        <v>2.8947515872274676E-2</v>
      </c>
      <c r="O176" s="233">
        <f t="shared" si="8"/>
        <v>-99.226268402040503</v>
      </c>
      <c r="P176" s="202"/>
    </row>
    <row r="177" spans="1:16" s="34" customFormat="1" ht="18" customHeight="1" x14ac:dyDescent="0.25">
      <c r="A177" s="180">
        <v>198</v>
      </c>
      <c r="B177" s="228" t="s">
        <v>133</v>
      </c>
      <c r="C177" s="180" t="s">
        <v>295</v>
      </c>
      <c r="D177" s="229">
        <v>10.8912195</v>
      </c>
      <c r="E177" s="230">
        <v>4.4147821966666667</v>
      </c>
      <c r="F177" s="231">
        <v>0</v>
      </c>
      <c r="G177" s="232">
        <v>6.8587899999999993E-2</v>
      </c>
      <c r="H177" s="233">
        <f t="shared" si="9"/>
        <v>6.4078494033333335</v>
      </c>
      <c r="I177" s="233"/>
      <c r="J177" s="231">
        <v>4.9406458889623011</v>
      </c>
      <c r="K177" s="234">
        <v>4.0433661393748057</v>
      </c>
      <c r="L177" s="231">
        <v>0</v>
      </c>
      <c r="M177" s="231">
        <v>0.80040433999999983</v>
      </c>
      <c r="N177" s="234">
        <f t="shared" si="7"/>
        <v>9.687540958749552E-2</v>
      </c>
      <c r="O177" s="233">
        <f t="shared" si="8"/>
        <v>-98.48817593095896</v>
      </c>
      <c r="P177" s="202"/>
    </row>
    <row r="178" spans="1:16" s="34" customFormat="1" ht="18" customHeight="1" x14ac:dyDescent="0.25">
      <c r="A178" s="180">
        <v>199</v>
      </c>
      <c r="B178" s="228" t="s">
        <v>133</v>
      </c>
      <c r="C178" s="180" t="s">
        <v>296</v>
      </c>
      <c r="D178" s="229">
        <v>24.443877166666667</v>
      </c>
      <c r="E178" s="230">
        <v>5.0267760699999995</v>
      </c>
      <c r="F178" s="231">
        <v>0</v>
      </c>
      <c r="G178" s="232">
        <v>0.58774749000000004</v>
      </c>
      <c r="H178" s="233">
        <f t="shared" si="9"/>
        <v>18.829353606666665</v>
      </c>
      <c r="I178" s="233"/>
      <c r="J178" s="231">
        <v>7.2223132018639644</v>
      </c>
      <c r="K178" s="234">
        <v>6.4109765175136895</v>
      </c>
      <c r="L178" s="231">
        <v>0</v>
      </c>
      <c r="M178" s="231">
        <v>0.66972270000000012</v>
      </c>
      <c r="N178" s="234">
        <f t="shared" si="7"/>
        <v>0.14161398435027484</v>
      </c>
      <c r="O178" s="233">
        <f t="shared" si="8"/>
        <v>-99.247908413063442</v>
      </c>
      <c r="P178" s="202"/>
    </row>
    <row r="179" spans="1:16" s="34" customFormat="1" ht="18" customHeight="1" x14ac:dyDescent="0.25">
      <c r="A179" s="180">
        <v>200</v>
      </c>
      <c r="B179" s="228" t="s">
        <v>221</v>
      </c>
      <c r="C179" s="180" t="s">
        <v>297</v>
      </c>
      <c r="D179" s="229">
        <v>32.255041666666671</v>
      </c>
      <c r="E179" s="230">
        <v>3.3474420066666664</v>
      </c>
      <c r="F179" s="231">
        <v>0</v>
      </c>
      <c r="G179" s="232">
        <v>0.44023848999999998</v>
      </c>
      <c r="H179" s="233">
        <f t="shared" si="9"/>
        <v>28.467361170000004</v>
      </c>
      <c r="I179" s="233"/>
      <c r="J179" s="231">
        <v>9.7421490037172642</v>
      </c>
      <c r="K179" s="234">
        <v>7.072365744232612</v>
      </c>
      <c r="L179" s="231">
        <v>0</v>
      </c>
      <c r="M179" s="231">
        <v>2.4787607300000003</v>
      </c>
      <c r="N179" s="234">
        <f t="shared" si="7"/>
        <v>0.19102252948465193</v>
      </c>
      <c r="O179" s="233">
        <f t="shared" si="8"/>
        <v>-99.328977040253534</v>
      </c>
      <c r="P179" s="202"/>
    </row>
    <row r="180" spans="1:16" s="34" customFormat="1" ht="18" customHeight="1" x14ac:dyDescent="0.25">
      <c r="A180" s="180">
        <v>201</v>
      </c>
      <c r="B180" s="228" t="s">
        <v>221</v>
      </c>
      <c r="C180" s="180" t="s">
        <v>298</v>
      </c>
      <c r="D180" s="229">
        <v>35.084041666666664</v>
      </c>
      <c r="E180" s="230">
        <v>5.3621618033333345</v>
      </c>
      <c r="F180" s="231">
        <v>0</v>
      </c>
      <c r="G180" s="232">
        <v>2.4037903900000002</v>
      </c>
      <c r="H180" s="233">
        <f t="shared" si="9"/>
        <v>27.318089473333327</v>
      </c>
      <c r="I180" s="233"/>
      <c r="J180" s="231">
        <v>18.662081675623217</v>
      </c>
      <c r="K180" s="234">
        <v>12.946870455512956</v>
      </c>
      <c r="L180" s="231">
        <v>0</v>
      </c>
      <c r="M180" s="231">
        <v>5.3492880500000002</v>
      </c>
      <c r="N180" s="234">
        <f t="shared" si="7"/>
        <v>0.36592317011026054</v>
      </c>
      <c r="O180" s="233">
        <f t="shared" si="8"/>
        <v>-98.66050965801449</v>
      </c>
      <c r="P180" s="202"/>
    </row>
    <row r="181" spans="1:16" s="34" customFormat="1" ht="18" customHeight="1" x14ac:dyDescent="0.25">
      <c r="A181" s="180">
        <v>202</v>
      </c>
      <c r="B181" s="228" t="s">
        <v>221</v>
      </c>
      <c r="C181" s="180" t="s">
        <v>299</v>
      </c>
      <c r="D181" s="229">
        <v>67.243416666666675</v>
      </c>
      <c r="E181" s="230">
        <v>3.592625</v>
      </c>
      <c r="F181" s="231">
        <v>0</v>
      </c>
      <c r="G181" s="232">
        <v>0.26280693999999993</v>
      </c>
      <c r="H181" s="233">
        <f t="shared" si="9"/>
        <v>63.38798472666668</v>
      </c>
      <c r="I181" s="233"/>
      <c r="J181" s="231">
        <v>12.053316198684231</v>
      </c>
      <c r="K181" s="234">
        <v>8.9878634553766954</v>
      </c>
      <c r="L181" s="231">
        <v>0</v>
      </c>
      <c r="M181" s="231">
        <v>2.82911321</v>
      </c>
      <c r="N181" s="234">
        <f t="shared" si="7"/>
        <v>0.2363395333075351</v>
      </c>
      <c r="O181" s="233">
        <f t="shared" si="8"/>
        <v>-99.627154050840005</v>
      </c>
      <c r="P181" s="202"/>
    </row>
    <row r="182" spans="1:16" s="34" customFormat="1" ht="18" customHeight="1" x14ac:dyDescent="0.25">
      <c r="A182" s="180">
        <v>203</v>
      </c>
      <c r="B182" s="228" t="s">
        <v>243</v>
      </c>
      <c r="C182" s="180" t="s">
        <v>300</v>
      </c>
      <c r="D182" s="229">
        <v>5.5281666666666673</v>
      </c>
      <c r="E182" s="230">
        <v>11.692092513333332</v>
      </c>
      <c r="F182" s="231">
        <v>0</v>
      </c>
      <c r="G182" s="232">
        <v>1.4471825900000002</v>
      </c>
      <c r="H182" s="233">
        <f t="shared" si="9"/>
        <v>-7.6111084366666653</v>
      </c>
      <c r="I182" s="233"/>
      <c r="J182" s="231">
        <v>15.788526720496865</v>
      </c>
      <c r="K182" s="234">
        <v>14.008405255193004</v>
      </c>
      <c r="L182" s="231">
        <v>0</v>
      </c>
      <c r="M182" s="231">
        <v>1.4705425100000002</v>
      </c>
      <c r="N182" s="234">
        <f t="shared" si="7"/>
        <v>0.30957895530386037</v>
      </c>
      <c r="O182" s="233">
        <f t="shared" si="8"/>
        <v>-104.06746215587282</v>
      </c>
      <c r="P182" s="202"/>
    </row>
    <row r="183" spans="1:16" s="34" customFormat="1" ht="18" customHeight="1" x14ac:dyDescent="0.25">
      <c r="A183" s="180">
        <v>204</v>
      </c>
      <c r="B183" s="228" t="s">
        <v>221</v>
      </c>
      <c r="C183" s="180" t="s">
        <v>301</v>
      </c>
      <c r="D183" s="229">
        <v>47.262749999999997</v>
      </c>
      <c r="E183" s="230">
        <v>3.0100398999999998</v>
      </c>
      <c r="F183" s="231">
        <v>0</v>
      </c>
      <c r="G183" s="232">
        <v>0.18372080999999998</v>
      </c>
      <c r="H183" s="233">
        <f t="shared" si="9"/>
        <v>44.068989289999998</v>
      </c>
      <c r="I183" s="233"/>
      <c r="J183" s="231">
        <v>15.295293154016868</v>
      </c>
      <c r="K183" s="234">
        <v>14.582560285114575</v>
      </c>
      <c r="L183" s="231">
        <v>0</v>
      </c>
      <c r="M183" s="231">
        <v>0.41282516000000002</v>
      </c>
      <c r="N183" s="234">
        <f t="shared" si="7"/>
        <v>0.29990770890229312</v>
      </c>
      <c r="O183" s="233">
        <f t="shared" si="8"/>
        <v>-99.319458617648962</v>
      </c>
      <c r="P183" s="202"/>
    </row>
    <row r="184" spans="1:16" s="34" customFormat="1" ht="18" customHeight="1" x14ac:dyDescent="0.25">
      <c r="A184" s="180">
        <v>205</v>
      </c>
      <c r="B184" s="228" t="s">
        <v>182</v>
      </c>
      <c r="C184" s="180" t="s">
        <v>302</v>
      </c>
      <c r="D184" s="229">
        <v>193.25095633333333</v>
      </c>
      <c r="E184" s="230">
        <v>3.5698440166666665</v>
      </c>
      <c r="F184" s="231">
        <v>0</v>
      </c>
      <c r="G184" s="232">
        <v>0.32173887999999995</v>
      </c>
      <c r="H184" s="233">
        <f t="shared" si="9"/>
        <v>189.35937343666666</v>
      </c>
      <c r="I184" s="233"/>
      <c r="J184" s="231">
        <v>827.40094039000007</v>
      </c>
      <c r="K184" s="234">
        <v>11.889529368199998</v>
      </c>
      <c r="L184" s="231">
        <v>0</v>
      </c>
      <c r="M184" s="231">
        <v>0.71598337000000001</v>
      </c>
      <c r="N184" s="234">
        <f t="shared" si="7"/>
        <v>814.79542765180008</v>
      </c>
      <c r="O184" s="233">
        <f t="shared" si="8"/>
        <v>330.29051737136081</v>
      </c>
      <c r="P184" s="202"/>
    </row>
    <row r="185" spans="1:16" s="34" customFormat="1" ht="18" customHeight="1" x14ac:dyDescent="0.25">
      <c r="A185" s="180">
        <v>206</v>
      </c>
      <c r="B185" s="228" t="s">
        <v>239</v>
      </c>
      <c r="C185" s="180" t="s">
        <v>303</v>
      </c>
      <c r="D185" s="229">
        <v>0</v>
      </c>
      <c r="E185" s="230">
        <v>0</v>
      </c>
      <c r="F185" s="231">
        <v>0</v>
      </c>
      <c r="G185" s="232">
        <v>0</v>
      </c>
      <c r="H185" s="233">
        <f t="shared" si="9"/>
        <v>0</v>
      </c>
      <c r="I185" s="233"/>
      <c r="J185" s="231">
        <v>0</v>
      </c>
      <c r="K185" s="234">
        <v>0</v>
      </c>
      <c r="L185" s="231">
        <v>0</v>
      </c>
      <c r="M185" s="231">
        <v>0</v>
      </c>
      <c r="N185" s="234">
        <f t="shared" si="7"/>
        <v>0</v>
      </c>
      <c r="O185" s="233" t="str">
        <f t="shared" si="8"/>
        <v>N.A.</v>
      </c>
      <c r="P185" s="202"/>
    </row>
    <row r="186" spans="1:16" s="34" customFormat="1" ht="18" customHeight="1" x14ac:dyDescent="0.25">
      <c r="A186" s="180">
        <v>207</v>
      </c>
      <c r="B186" s="228" t="s">
        <v>239</v>
      </c>
      <c r="C186" s="180" t="s">
        <v>304</v>
      </c>
      <c r="D186" s="229">
        <v>29.042444</v>
      </c>
      <c r="E186" s="230">
        <v>4.6279225999999998</v>
      </c>
      <c r="F186" s="231">
        <v>0</v>
      </c>
      <c r="G186" s="232">
        <v>0.37523204999999998</v>
      </c>
      <c r="H186" s="233">
        <f t="shared" si="9"/>
        <v>24.039289349999997</v>
      </c>
      <c r="I186" s="233"/>
      <c r="J186" s="231">
        <v>10.961360445623368</v>
      </c>
      <c r="K186" s="234">
        <v>10.204316459434676</v>
      </c>
      <c r="L186" s="231">
        <v>0</v>
      </c>
      <c r="M186" s="231">
        <v>0.54211535</v>
      </c>
      <c r="N186" s="234">
        <f t="shared" si="7"/>
        <v>0.21492863618869285</v>
      </c>
      <c r="O186" s="233">
        <f t="shared" si="8"/>
        <v>-99.105927662588371</v>
      </c>
      <c r="P186" s="202"/>
    </row>
    <row r="187" spans="1:16" s="34" customFormat="1" ht="18" customHeight="1" x14ac:dyDescent="0.25">
      <c r="A187" s="180">
        <v>208</v>
      </c>
      <c r="B187" s="228" t="s">
        <v>133</v>
      </c>
      <c r="C187" s="180" t="s">
        <v>305</v>
      </c>
      <c r="D187" s="229">
        <v>4.3135416666666666</v>
      </c>
      <c r="E187" s="230">
        <v>6.885603803333332</v>
      </c>
      <c r="F187" s="231">
        <v>0</v>
      </c>
      <c r="G187" s="232">
        <v>1.0124509799999999</v>
      </c>
      <c r="H187" s="233">
        <f t="shared" si="9"/>
        <v>-3.5845131166666651</v>
      </c>
      <c r="I187" s="233"/>
      <c r="J187" s="231">
        <v>10.476205316477909</v>
      </c>
      <c r="K187" s="234">
        <v>9.2419959459587346</v>
      </c>
      <c r="L187" s="231">
        <v>0</v>
      </c>
      <c r="M187" s="231">
        <v>1.0287935800000001</v>
      </c>
      <c r="N187" s="234">
        <f t="shared" si="7"/>
        <v>0.20541579051917425</v>
      </c>
      <c r="O187" s="233">
        <f t="shared" si="8"/>
        <v>-105.73064692005356</v>
      </c>
      <c r="P187" s="202"/>
    </row>
    <row r="188" spans="1:16" s="34" customFormat="1" ht="18" customHeight="1" x14ac:dyDescent="0.25">
      <c r="A188" s="180">
        <v>209</v>
      </c>
      <c r="B188" s="228" t="s">
        <v>133</v>
      </c>
      <c r="C188" s="180" t="s">
        <v>306</v>
      </c>
      <c r="D188" s="229">
        <v>51.781998916666666</v>
      </c>
      <c r="E188" s="230">
        <v>16.795994137464291</v>
      </c>
      <c r="F188" s="231">
        <v>0</v>
      </c>
      <c r="G188" s="232">
        <v>2.2409788899999996</v>
      </c>
      <c r="H188" s="233">
        <f t="shared" si="9"/>
        <v>32.745025889202374</v>
      </c>
      <c r="I188" s="233"/>
      <c r="J188" s="231">
        <v>14.173955263916755</v>
      </c>
      <c r="K188" s="234">
        <v>10.808926552467408</v>
      </c>
      <c r="L188" s="231">
        <v>0</v>
      </c>
      <c r="M188" s="231">
        <v>3.0871080199999996</v>
      </c>
      <c r="N188" s="234">
        <f t="shared" si="7"/>
        <v>0.27792069144934661</v>
      </c>
      <c r="O188" s="233">
        <f t="shared" si="8"/>
        <v>-99.151258293733733</v>
      </c>
      <c r="P188" s="202"/>
    </row>
    <row r="189" spans="1:16" s="34" customFormat="1" ht="18" customHeight="1" x14ac:dyDescent="0.25">
      <c r="A189" s="180">
        <v>210</v>
      </c>
      <c r="B189" s="228" t="s">
        <v>221</v>
      </c>
      <c r="C189" s="180" t="s">
        <v>307</v>
      </c>
      <c r="D189" s="229">
        <v>54.609710833333338</v>
      </c>
      <c r="E189" s="230">
        <v>13.39184064</v>
      </c>
      <c r="F189" s="231">
        <v>0</v>
      </c>
      <c r="G189" s="232">
        <v>0.4716318599999999</v>
      </c>
      <c r="H189" s="233">
        <f t="shared" si="9"/>
        <v>40.746238333333338</v>
      </c>
      <c r="I189" s="233"/>
      <c r="J189" s="231">
        <v>38.939272207169772</v>
      </c>
      <c r="K189" s="234">
        <v>37.114072305852716</v>
      </c>
      <c r="L189" s="231">
        <v>0</v>
      </c>
      <c r="M189" s="231">
        <v>1.0616847600000001</v>
      </c>
      <c r="N189" s="234">
        <f t="shared" si="7"/>
        <v>0.763515141317056</v>
      </c>
      <c r="O189" s="233">
        <f t="shared" si="8"/>
        <v>-98.12617023669533</v>
      </c>
      <c r="P189" s="202"/>
    </row>
    <row r="190" spans="1:16" s="34" customFormat="1" ht="18" customHeight="1" x14ac:dyDescent="0.25">
      <c r="A190" s="180">
        <v>211</v>
      </c>
      <c r="B190" s="228" t="s">
        <v>221</v>
      </c>
      <c r="C190" s="180" t="s">
        <v>308</v>
      </c>
      <c r="D190" s="229">
        <v>35.376166666666663</v>
      </c>
      <c r="E190" s="230">
        <v>3.5527943933333335</v>
      </c>
      <c r="F190" s="231">
        <v>0</v>
      </c>
      <c r="G190" s="232">
        <v>0.64813482999999994</v>
      </c>
      <c r="H190" s="233">
        <f t="shared" si="9"/>
        <v>31.17523744333333</v>
      </c>
      <c r="I190" s="233"/>
      <c r="J190" s="231">
        <v>8.4373722138054426</v>
      </c>
      <c r="K190" s="234">
        <v>6.7536961929465136</v>
      </c>
      <c r="L190" s="231">
        <v>0</v>
      </c>
      <c r="M190" s="231">
        <v>1.5182373500000002</v>
      </c>
      <c r="N190" s="234">
        <f t="shared" si="7"/>
        <v>0.16543867085892883</v>
      </c>
      <c r="O190" s="233">
        <f t="shared" si="8"/>
        <v>-99.469326669413036</v>
      </c>
      <c r="P190" s="202"/>
    </row>
    <row r="191" spans="1:16" s="34" customFormat="1" ht="18" customHeight="1" x14ac:dyDescent="0.25">
      <c r="A191" s="180">
        <v>212</v>
      </c>
      <c r="B191" s="228" t="s">
        <v>133</v>
      </c>
      <c r="C191" s="180" t="s">
        <v>309</v>
      </c>
      <c r="D191" s="229">
        <v>86.696814833333335</v>
      </c>
      <c r="E191" s="230">
        <v>0.37133699999999997</v>
      </c>
      <c r="F191" s="231">
        <v>0</v>
      </c>
      <c r="G191" s="232">
        <v>0</v>
      </c>
      <c r="H191" s="233">
        <f t="shared" si="9"/>
        <v>86.325477833333338</v>
      </c>
      <c r="I191" s="233"/>
      <c r="J191" s="231">
        <v>0</v>
      </c>
      <c r="K191" s="234">
        <v>0</v>
      </c>
      <c r="L191" s="231">
        <v>0</v>
      </c>
      <c r="M191" s="231">
        <v>0</v>
      </c>
      <c r="N191" s="234">
        <f t="shared" si="7"/>
        <v>0</v>
      </c>
      <c r="O191" s="233" t="str">
        <f t="shared" si="8"/>
        <v>N.A.</v>
      </c>
      <c r="P191" s="202"/>
    </row>
    <row r="192" spans="1:16" s="34" customFormat="1" ht="18" customHeight="1" x14ac:dyDescent="0.25">
      <c r="A192" s="180">
        <v>213</v>
      </c>
      <c r="B192" s="228" t="s">
        <v>133</v>
      </c>
      <c r="C192" s="180" t="s">
        <v>310</v>
      </c>
      <c r="D192" s="229">
        <v>29.643208416666667</v>
      </c>
      <c r="E192" s="230">
        <v>2.3010950833333337</v>
      </c>
      <c r="F192" s="231">
        <v>0</v>
      </c>
      <c r="G192" s="232">
        <v>0.45702057999999995</v>
      </c>
      <c r="H192" s="233">
        <f t="shared" si="9"/>
        <v>26.885092753333335</v>
      </c>
      <c r="I192" s="233"/>
      <c r="J192" s="231">
        <v>14.394607792211419</v>
      </c>
      <c r="K192" s="234">
        <v>5.7054261105994302</v>
      </c>
      <c r="L192" s="231">
        <v>0</v>
      </c>
      <c r="M192" s="231">
        <v>8.4069344699999995</v>
      </c>
      <c r="N192" s="234">
        <f t="shared" si="7"/>
        <v>0.28224721161198829</v>
      </c>
      <c r="O192" s="233">
        <f t="shared" si="8"/>
        <v>-98.950172074161827</v>
      </c>
      <c r="P192" s="202"/>
    </row>
    <row r="193" spans="1:16" s="34" customFormat="1" ht="18" customHeight="1" x14ac:dyDescent="0.25">
      <c r="A193" s="180">
        <v>214</v>
      </c>
      <c r="B193" s="228" t="s">
        <v>133</v>
      </c>
      <c r="C193" s="180" t="s">
        <v>311</v>
      </c>
      <c r="D193" s="229">
        <v>97.415082666666677</v>
      </c>
      <c r="E193" s="230">
        <v>6.5320722233333326</v>
      </c>
      <c r="F193" s="231">
        <v>0</v>
      </c>
      <c r="G193" s="232">
        <v>1.8110590499999999</v>
      </c>
      <c r="H193" s="233">
        <f t="shared" si="9"/>
        <v>89.07195139333335</v>
      </c>
      <c r="I193" s="233"/>
      <c r="J193" s="231">
        <v>7.1913000177347852</v>
      </c>
      <c r="K193" s="234">
        <v>4.5144887450341029</v>
      </c>
      <c r="L193" s="231">
        <v>0</v>
      </c>
      <c r="M193" s="231">
        <v>2.5358053900000002</v>
      </c>
      <c r="N193" s="234">
        <f t="shared" si="7"/>
        <v>0.14100588270068215</v>
      </c>
      <c r="O193" s="233">
        <f t="shared" si="8"/>
        <v>-99.841694404922137</v>
      </c>
      <c r="P193" s="202"/>
    </row>
    <row r="194" spans="1:16" s="34" customFormat="1" ht="18" customHeight="1" x14ac:dyDescent="0.25">
      <c r="A194" s="180">
        <v>215</v>
      </c>
      <c r="B194" s="228" t="s">
        <v>221</v>
      </c>
      <c r="C194" s="180" t="s">
        <v>312</v>
      </c>
      <c r="D194" s="229">
        <v>22.043573166666668</v>
      </c>
      <c r="E194" s="230">
        <v>0.93730339333333335</v>
      </c>
      <c r="F194" s="231">
        <v>0</v>
      </c>
      <c r="G194" s="232">
        <v>1.13172451</v>
      </c>
      <c r="H194" s="233">
        <f t="shared" si="9"/>
        <v>19.974545263333333</v>
      </c>
      <c r="I194" s="233"/>
      <c r="J194" s="231">
        <v>10.481053944343374</v>
      </c>
      <c r="K194" s="234">
        <v>5.227270662689584</v>
      </c>
      <c r="L194" s="231">
        <v>0</v>
      </c>
      <c r="M194" s="231">
        <v>5.04827242</v>
      </c>
      <c r="N194" s="234">
        <f t="shared" si="7"/>
        <v>0.2055108616537904</v>
      </c>
      <c r="O194" s="233">
        <f t="shared" si="8"/>
        <v>-98.971136218900341</v>
      </c>
      <c r="P194" s="202"/>
    </row>
    <row r="195" spans="1:16" s="34" customFormat="1" ht="18" customHeight="1" x14ac:dyDescent="0.25">
      <c r="A195" s="180">
        <v>216</v>
      </c>
      <c r="B195" s="228" t="s">
        <v>198</v>
      </c>
      <c r="C195" s="180" t="s">
        <v>313</v>
      </c>
      <c r="D195" s="229">
        <v>125.40418191666667</v>
      </c>
      <c r="E195" s="230">
        <v>0</v>
      </c>
      <c r="F195" s="231">
        <v>0</v>
      </c>
      <c r="G195" s="232">
        <v>5.3724094300000003</v>
      </c>
      <c r="H195" s="233">
        <f t="shared" si="9"/>
        <v>120.03177248666667</v>
      </c>
      <c r="I195" s="233"/>
      <c r="J195" s="231">
        <v>253.53393951000001</v>
      </c>
      <c r="K195" s="234">
        <v>0</v>
      </c>
      <c r="L195" s="231">
        <v>0</v>
      </c>
      <c r="M195" s="231">
        <v>19.704975210000001</v>
      </c>
      <c r="N195" s="234">
        <f t="shared" si="7"/>
        <v>233.8289643</v>
      </c>
      <c r="O195" s="233">
        <f t="shared" si="8"/>
        <v>94.805891353453191</v>
      </c>
      <c r="P195" s="202"/>
    </row>
    <row r="196" spans="1:16" s="34" customFormat="1" ht="18" customHeight="1" x14ac:dyDescent="0.25">
      <c r="A196" s="180">
        <v>217</v>
      </c>
      <c r="B196" s="228" t="s">
        <v>198</v>
      </c>
      <c r="C196" s="180" t="s">
        <v>314</v>
      </c>
      <c r="D196" s="229">
        <v>533.09647641666663</v>
      </c>
      <c r="E196" s="230">
        <v>1.4082432000000003</v>
      </c>
      <c r="F196" s="231">
        <v>0</v>
      </c>
      <c r="G196" s="232">
        <v>1.88068006</v>
      </c>
      <c r="H196" s="233">
        <f t="shared" si="9"/>
        <v>529.80755315666659</v>
      </c>
      <c r="I196" s="233"/>
      <c r="J196" s="231">
        <v>1743.10789961</v>
      </c>
      <c r="K196" s="234">
        <v>4.0790492700000005</v>
      </c>
      <c r="L196" s="231">
        <v>0</v>
      </c>
      <c r="M196" s="231">
        <v>4.7299993899999997</v>
      </c>
      <c r="N196" s="234">
        <f t="shared" si="7"/>
        <v>1734.2988509499999</v>
      </c>
      <c r="O196" s="233">
        <f t="shared" si="8"/>
        <v>227.3450596573808</v>
      </c>
      <c r="P196" s="202"/>
    </row>
    <row r="197" spans="1:16" s="34" customFormat="1" ht="18" customHeight="1" x14ac:dyDescent="0.25">
      <c r="A197" s="180">
        <v>218</v>
      </c>
      <c r="B197" s="228" t="s">
        <v>129</v>
      </c>
      <c r="C197" s="180" t="s">
        <v>315</v>
      </c>
      <c r="D197" s="229">
        <v>16.577186666666666</v>
      </c>
      <c r="E197" s="230">
        <v>0.78134904333333333</v>
      </c>
      <c r="F197" s="231">
        <v>0</v>
      </c>
      <c r="G197" s="232">
        <v>4.1125399999999993E-2</v>
      </c>
      <c r="H197" s="233">
        <f t="shared" si="9"/>
        <v>15.754712223333332</v>
      </c>
      <c r="I197" s="233"/>
      <c r="J197" s="231">
        <v>41.438699480134112</v>
      </c>
      <c r="K197" s="234">
        <v>40.534657320915791</v>
      </c>
      <c r="L197" s="231">
        <v>0</v>
      </c>
      <c r="M197" s="231">
        <v>9.1518640000000012E-2</v>
      </c>
      <c r="N197" s="234">
        <f t="shared" si="7"/>
        <v>0.81252351921832078</v>
      </c>
      <c r="O197" s="233">
        <f t="shared" si="8"/>
        <v>-94.842663530121854</v>
      </c>
      <c r="P197" s="202"/>
    </row>
    <row r="198" spans="1:16" s="34" customFormat="1" ht="18" customHeight="1" x14ac:dyDescent="0.25">
      <c r="A198" s="180">
        <v>219</v>
      </c>
      <c r="B198" s="228" t="s">
        <v>221</v>
      </c>
      <c r="C198" s="180" t="s">
        <v>316</v>
      </c>
      <c r="D198" s="229">
        <v>7.7660235833333333</v>
      </c>
      <c r="E198" s="230">
        <v>0.85874681999999991</v>
      </c>
      <c r="F198" s="231">
        <v>0</v>
      </c>
      <c r="G198" s="232">
        <v>0.93476566999999999</v>
      </c>
      <c r="H198" s="233">
        <f t="shared" si="9"/>
        <v>5.9725110933333339</v>
      </c>
      <c r="I198" s="233"/>
      <c r="J198" s="231">
        <v>4.6457891767356232</v>
      </c>
      <c r="K198" s="234">
        <v>2.4745093913094349</v>
      </c>
      <c r="L198" s="231">
        <v>0</v>
      </c>
      <c r="M198" s="231">
        <v>2.0801858800000002</v>
      </c>
      <c r="N198" s="234">
        <f t="shared" si="7"/>
        <v>9.1093905426188115E-2</v>
      </c>
      <c r="O198" s="233">
        <f t="shared" si="8"/>
        <v>-98.474780473361207</v>
      </c>
      <c r="P198" s="202"/>
    </row>
    <row r="199" spans="1:16" s="34" customFormat="1" ht="18" customHeight="1" x14ac:dyDescent="0.25">
      <c r="A199" s="180">
        <v>222</v>
      </c>
      <c r="B199" s="228" t="s">
        <v>119</v>
      </c>
      <c r="C199" s="180" t="s">
        <v>317</v>
      </c>
      <c r="D199" s="229">
        <v>625.24783558333343</v>
      </c>
      <c r="E199" s="230">
        <v>299.76288804666666</v>
      </c>
      <c r="F199" s="231">
        <v>0</v>
      </c>
      <c r="G199" s="232">
        <v>9.0440711399999998</v>
      </c>
      <c r="H199" s="233">
        <f t="shared" si="9"/>
        <v>316.44087639666679</v>
      </c>
      <c r="I199" s="233"/>
      <c r="J199" s="231">
        <v>1686.3448697000006</v>
      </c>
      <c r="K199" s="234">
        <v>466.93030152399996</v>
      </c>
      <c r="L199" s="231">
        <v>0</v>
      </c>
      <c r="M199" s="231">
        <v>20.187542490000002</v>
      </c>
      <c r="N199" s="234">
        <f t="shared" si="7"/>
        <v>1199.2270256860006</v>
      </c>
      <c r="O199" s="233">
        <f t="shared" si="8"/>
        <v>278.97348766748411</v>
      </c>
      <c r="P199" s="202"/>
    </row>
    <row r="200" spans="1:16" s="34" customFormat="1" ht="18" customHeight="1" x14ac:dyDescent="0.25">
      <c r="A200" s="180">
        <v>223</v>
      </c>
      <c r="B200" s="228" t="s">
        <v>129</v>
      </c>
      <c r="C200" s="180" t="s">
        <v>318</v>
      </c>
      <c r="D200" s="229">
        <v>0</v>
      </c>
      <c r="E200" s="230">
        <v>0</v>
      </c>
      <c r="F200" s="231">
        <v>0</v>
      </c>
      <c r="G200" s="232">
        <v>0</v>
      </c>
      <c r="H200" s="233">
        <f t="shared" si="9"/>
        <v>0</v>
      </c>
      <c r="I200" s="233"/>
      <c r="J200" s="231">
        <v>0</v>
      </c>
      <c r="K200" s="234">
        <v>0</v>
      </c>
      <c r="L200" s="231">
        <v>0</v>
      </c>
      <c r="M200" s="231">
        <v>0</v>
      </c>
      <c r="N200" s="234">
        <f t="shared" si="7"/>
        <v>0</v>
      </c>
      <c r="O200" s="233" t="str">
        <f t="shared" si="8"/>
        <v>N.A.</v>
      </c>
      <c r="P200" s="202"/>
    </row>
    <row r="201" spans="1:16" s="34" customFormat="1" ht="18" customHeight="1" x14ac:dyDescent="0.25">
      <c r="A201" s="180">
        <v>225</v>
      </c>
      <c r="B201" s="228" t="s">
        <v>129</v>
      </c>
      <c r="C201" s="180" t="s">
        <v>319</v>
      </c>
      <c r="D201" s="229">
        <v>0</v>
      </c>
      <c r="E201" s="230">
        <v>0</v>
      </c>
      <c r="F201" s="231">
        <v>0</v>
      </c>
      <c r="G201" s="232">
        <v>0</v>
      </c>
      <c r="H201" s="233">
        <f t="shared" si="9"/>
        <v>0</v>
      </c>
      <c r="I201" s="233"/>
      <c r="J201" s="231">
        <v>0</v>
      </c>
      <c r="K201" s="234">
        <v>0</v>
      </c>
      <c r="L201" s="231">
        <v>0</v>
      </c>
      <c r="M201" s="231">
        <v>0</v>
      </c>
      <c r="N201" s="234">
        <f t="shared" si="7"/>
        <v>0</v>
      </c>
      <c r="O201" s="233" t="str">
        <f t="shared" si="8"/>
        <v>N.A.</v>
      </c>
      <c r="P201" s="202"/>
    </row>
    <row r="202" spans="1:16" s="34" customFormat="1" ht="18" customHeight="1" x14ac:dyDescent="0.25">
      <c r="A202" s="180">
        <v>226</v>
      </c>
      <c r="B202" s="228" t="s">
        <v>121</v>
      </c>
      <c r="C202" s="180" t="s">
        <v>320</v>
      </c>
      <c r="D202" s="229">
        <v>39.663868083333334</v>
      </c>
      <c r="E202" s="230">
        <v>7.6260427499999999</v>
      </c>
      <c r="F202" s="231">
        <v>0</v>
      </c>
      <c r="G202" s="232">
        <v>1.01081965</v>
      </c>
      <c r="H202" s="233">
        <f t="shared" si="9"/>
        <v>31.027005683333332</v>
      </c>
      <c r="I202" s="233"/>
      <c r="J202" s="231">
        <v>48.240123910000001</v>
      </c>
      <c r="K202" s="234">
        <v>26.339088</v>
      </c>
      <c r="L202" s="231">
        <v>0</v>
      </c>
      <c r="M202" s="231">
        <v>3.7074940600000006</v>
      </c>
      <c r="N202" s="234">
        <f t="shared" si="7"/>
        <v>18.193541849999999</v>
      </c>
      <c r="O202" s="233">
        <f t="shared" si="8"/>
        <v>-41.36223767228379</v>
      </c>
      <c r="P202" s="202"/>
    </row>
    <row r="203" spans="1:16" s="34" customFormat="1" ht="18" customHeight="1" x14ac:dyDescent="0.25">
      <c r="A203" s="180">
        <v>227</v>
      </c>
      <c r="B203" s="228" t="s">
        <v>117</v>
      </c>
      <c r="C203" s="180" t="s">
        <v>321</v>
      </c>
      <c r="D203" s="229">
        <v>37.492244999999997</v>
      </c>
      <c r="E203" s="230">
        <v>3.0169628333333334</v>
      </c>
      <c r="F203" s="231">
        <v>0</v>
      </c>
      <c r="G203" s="232">
        <v>0</v>
      </c>
      <c r="H203" s="233">
        <f t="shared" si="9"/>
        <v>34.475282166666666</v>
      </c>
      <c r="I203" s="233"/>
      <c r="J203" s="231">
        <v>66.667852620000005</v>
      </c>
      <c r="K203" s="234">
        <v>10.6259816772</v>
      </c>
      <c r="L203" s="231">
        <v>0</v>
      </c>
      <c r="M203" s="231">
        <v>0</v>
      </c>
      <c r="N203" s="234">
        <f t="shared" si="7"/>
        <v>56.041870942800003</v>
      </c>
      <c r="O203" s="233">
        <f t="shared" si="8"/>
        <v>62.556670810908003</v>
      </c>
      <c r="P203" s="202"/>
    </row>
    <row r="204" spans="1:16" s="34" customFormat="1" ht="18" customHeight="1" x14ac:dyDescent="0.25">
      <c r="A204" s="180">
        <v>228</v>
      </c>
      <c r="B204" s="228" t="s">
        <v>129</v>
      </c>
      <c r="C204" s="180" t="s">
        <v>322</v>
      </c>
      <c r="D204" s="229">
        <v>7.9526845833333333</v>
      </c>
      <c r="E204" s="230">
        <v>0.28229016666666668</v>
      </c>
      <c r="F204" s="231">
        <v>0</v>
      </c>
      <c r="G204" s="232">
        <v>0</v>
      </c>
      <c r="H204" s="233">
        <f t="shared" si="9"/>
        <v>7.6703944166666664</v>
      </c>
      <c r="I204" s="233"/>
      <c r="J204" s="231">
        <v>0.69621399948404927</v>
      </c>
      <c r="K204" s="234">
        <v>0.55795696459220512</v>
      </c>
      <c r="L204" s="231">
        <v>0</v>
      </c>
      <c r="M204" s="231">
        <v>1.0036119999999999E-2</v>
      </c>
      <c r="N204" s="234">
        <f t="shared" si="7"/>
        <v>0.12822091489184415</v>
      </c>
      <c r="O204" s="233">
        <f t="shared" si="8"/>
        <v>-98.32836607967333</v>
      </c>
      <c r="P204" s="202"/>
    </row>
    <row r="205" spans="1:16" s="34" customFormat="1" ht="18" customHeight="1" x14ac:dyDescent="0.25">
      <c r="A205" s="180">
        <v>229</v>
      </c>
      <c r="B205" s="228" t="s">
        <v>127</v>
      </c>
      <c r="C205" s="180" t="s">
        <v>323</v>
      </c>
      <c r="D205" s="229">
        <v>44.935121916666667</v>
      </c>
      <c r="E205" s="230">
        <v>3.9559474666666663</v>
      </c>
      <c r="F205" s="231">
        <v>0</v>
      </c>
      <c r="G205" s="232">
        <v>2.0704364100000001</v>
      </c>
      <c r="H205" s="233">
        <f t="shared" si="9"/>
        <v>38.908738040000003</v>
      </c>
      <c r="I205" s="233"/>
      <c r="J205" s="231">
        <v>76.362793043639996</v>
      </c>
      <c r="K205" s="234">
        <v>9.253960799999998</v>
      </c>
      <c r="L205" s="231">
        <v>0</v>
      </c>
      <c r="M205" s="231">
        <v>4.6074569699999994</v>
      </c>
      <c r="N205" s="234">
        <f t="shared" si="7"/>
        <v>62.501375273639994</v>
      </c>
      <c r="O205" s="233">
        <f t="shared" si="8"/>
        <v>60.635832520154352</v>
      </c>
      <c r="P205" s="202"/>
    </row>
    <row r="206" spans="1:16" s="34" customFormat="1" ht="18" customHeight="1" x14ac:dyDescent="0.25">
      <c r="A206" s="180">
        <v>231</v>
      </c>
      <c r="B206" s="228" t="s">
        <v>221</v>
      </c>
      <c r="C206" s="180" t="s">
        <v>324</v>
      </c>
      <c r="D206" s="229">
        <v>7.1391249999999999</v>
      </c>
      <c r="E206" s="230">
        <v>1.5263265866666669</v>
      </c>
      <c r="F206" s="231">
        <v>0</v>
      </c>
      <c r="G206" s="232">
        <v>5.5993660000000001E-2</v>
      </c>
      <c r="H206" s="233">
        <f t="shared" si="9"/>
        <v>5.5568047533333331</v>
      </c>
      <c r="I206" s="233"/>
      <c r="J206" s="231">
        <v>5.6117626505163152</v>
      </c>
      <c r="K206" s="234">
        <v>5.335240958741486</v>
      </c>
      <c r="L206" s="231">
        <v>0</v>
      </c>
      <c r="M206" s="231">
        <v>0.12460578</v>
      </c>
      <c r="N206" s="234">
        <f t="shared" si="7"/>
        <v>0.15191591177482922</v>
      </c>
      <c r="O206" s="233">
        <f t="shared" si="8"/>
        <v>-97.266128314411276</v>
      </c>
      <c r="P206" s="202"/>
    </row>
    <row r="207" spans="1:16" s="34" customFormat="1" ht="18" customHeight="1" x14ac:dyDescent="0.25">
      <c r="A207" s="180">
        <v>233</v>
      </c>
      <c r="B207" s="228" t="s">
        <v>221</v>
      </c>
      <c r="C207" s="180" t="s">
        <v>325</v>
      </c>
      <c r="D207" s="229">
        <v>3.1401165833333335</v>
      </c>
      <c r="E207" s="230">
        <v>0.90971634999999995</v>
      </c>
      <c r="F207" s="231">
        <v>0</v>
      </c>
      <c r="G207" s="232">
        <v>7.4813729999999995E-2</v>
      </c>
      <c r="H207" s="233">
        <f t="shared" si="9"/>
        <v>2.1555865033333337</v>
      </c>
      <c r="I207" s="233"/>
      <c r="J207" s="231">
        <v>17.422112169913412</v>
      </c>
      <c r="K207" s="234">
        <v>2.1694468273660865</v>
      </c>
      <c r="L207" s="231">
        <v>0</v>
      </c>
      <c r="M207" s="231">
        <v>0.16648712999999998</v>
      </c>
      <c r="N207" s="234">
        <f t="shared" si="7"/>
        <v>15.086178212547324</v>
      </c>
      <c r="O207" s="233" t="str">
        <f t="shared" si="8"/>
        <v>500&lt;</v>
      </c>
      <c r="P207" s="202"/>
    </row>
    <row r="208" spans="1:16" s="34" customFormat="1" ht="18" customHeight="1" x14ac:dyDescent="0.25">
      <c r="A208" s="180">
        <v>234</v>
      </c>
      <c r="B208" s="228" t="s">
        <v>221</v>
      </c>
      <c r="C208" s="180" t="s">
        <v>326</v>
      </c>
      <c r="D208" s="229">
        <v>8.3401960833333337</v>
      </c>
      <c r="E208" s="230">
        <v>1.0202166366666665</v>
      </c>
      <c r="F208" s="231">
        <v>0</v>
      </c>
      <c r="G208" s="232">
        <v>0.59521626000000005</v>
      </c>
      <c r="H208" s="233">
        <f t="shared" si="9"/>
        <v>6.7247631866666673</v>
      </c>
      <c r="I208" s="233"/>
      <c r="J208" s="231">
        <v>24.15081066173482</v>
      </c>
      <c r="K208" s="234">
        <v>9.1770823971909952</v>
      </c>
      <c r="L208" s="231">
        <v>0</v>
      </c>
      <c r="M208" s="231">
        <v>14.911055300000001</v>
      </c>
      <c r="N208" s="234">
        <f t="shared" si="7"/>
        <v>6.2672964543823539E-2</v>
      </c>
      <c r="O208" s="233">
        <f t="shared" si="8"/>
        <v>-99.068027188405878</v>
      </c>
      <c r="P208" s="202"/>
    </row>
    <row r="209" spans="1:16" s="34" customFormat="1" ht="18" customHeight="1" x14ac:dyDescent="0.25">
      <c r="A209" s="180">
        <v>235</v>
      </c>
      <c r="B209" s="228" t="s">
        <v>121</v>
      </c>
      <c r="C209" s="180" t="s">
        <v>327</v>
      </c>
      <c r="D209" s="229">
        <v>58.455536500000001</v>
      </c>
      <c r="E209" s="230">
        <v>47.953618916666663</v>
      </c>
      <c r="F209" s="231">
        <v>0</v>
      </c>
      <c r="G209" s="232">
        <v>4.4494840899999994</v>
      </c>
      <c r="H209" s="233">
        <f t="shared" si="9"/>
        <v>6.0524334933333384</v>
      </c>
      <c r="I209" s="233"/>
      <c r="J209" s="231">
        <v>137.25852809</v>
      </c>
      <c r="K209" s="234">
        <v>142.84584197000001</v>
      </c>
      <c r="L209" s="231">
        <v>0</v>
      </c>
      <c r="M209" s="231">
        <v>9.9016837199999994</v>
      </c>
      <c r="N209" s="234">
        <f t="shared" si="7"/>
        <v>-15.48899760000001</v>
      </c>
      <c r="O209" s="233">
        <f t="shared" si="8"/>
        <v>-355.91355307019728</v>
      </c>
      <c r="P209" s="202"/>
    </row>
    <row r="210" spans="1:16" s="34" customFormat="1" ht="18" customHeight="1" x14ac:dyDescent="0.25">
      <c r="A210" s="180">
        <v>236</v>
      </c>
      <c r="B210" s="228" t="s">
        <v>121</v>
      </c>
      <c r="C210" s="180" t="s">
        <v>328</v>
      </c>
      <c r="D210" s="229">
        <v>52.020111583333339</v>
      </c>
      <c r="E210" s="230">
        <v>44.225965416666661</v>
      </c>
      <c r="F210" s="231">
        <v>0</v>
      </c>
      <c r="G210" s="232">
        <v>0.37319640000000004</v>
      </c>
      <c r="H210" s="233">
        <f t="shared" si="9"/>
        <v>7.4209497666666779</v>
      </c>
      <c r="I210" s="233"/>
      <c r="J210" s="231">
        <v>107.45359481999999</v>
      </c>
      <c r="K210" s="234">
        <v>132.0485008</v>
      </c>
      <c r="L210" s="231">
        <v>0</v>
      </c>
      <c r="M210" s="231">
        <v>2.0817514899999998</v>
      </c>
      <c r="N210" s="234">
        <f t="shared" ref="N210:N273" si="10">J210-K210-M210</f>
        <v>-26.676657470000006</v>
      </c>
      <c r="O210" s="233">
        <f t="shared" ref="O210:O273" si="11">IF(OR(H210=0,N210=0),"N.A.",IF((((N210-H210)/H210))*100&gt;=500,"500&lt;",IF((((N210-H210)/H210))*100&lt;=-500,"&lt;-500",(((N210-H210)/H210))*100)))</f>
        <v>-459.47767211450287</v>
      </c>
      <c r="P210" s="202"/>
    </row>
    <row r="211" spans="1:16" s="34" customFormat="1" ht="18" customHeight="1" x14ac:dyDescent="0.25">
      <c r="A211" s="180">
        <v>237</v>
      </c>
      <c r="B211" s="228" t="s">
        <v>129</v>
      </c>
      <c r="C211" s="180" t="s">
        <v>329</v>
      </c>
      <c r="D211" s="229">
        <v>7.9233320000000003</v>
      </c>
      <c r="E211" s="230">
        <v>0.10179791666666667</v>
      </c>
      <c r="F211" s="231">
        <v>0</v>
      </c>
      <c r="G211" s="232">
        <v>0.43783716000000006</v>
      </c>
      <c r="H211" s="233">
        <f t="shared" ref="H211:H274" si="12">D211-E211-G211</f>
        <v>7.3836969233333338</v>
      </c>
      <c r="I211" s="233"/>
      <c r="J211" s="231">
        <v>4.9735924456103788</v>
      </c>
      <c r="K211" s="234">
        <v>0.26716423510821408</v>
      </c>
      <c r="L211" s="231">
        <v>0</v>
      </c>
      <c r="M211" s="231">
        <v>0.57861433000000007</v>
      </c>
      <c r="N211" s="234">
        <f t="shared" si="10"/>
        <v>4.1278138805021651</v>
      </c>
      <c r="O211" s="233">
        <f t="shared" si="11"/>
        <v>-44.095567256318482</v>
      </c>
      <c r="P211" s="202"/>
    </row>
    <row r="212" spans="1:16" s="34" customFormat="1" ht="18" customHeight="1" x14ac:dyDescent="0.25">
      <c r="A212" s="180">
        <v>242</v>
      </c>
      <c r="B212" s="228" t="s">
        <v>133</v>
      </c>
      <c r="C212" s="180" t="s">
        <v>330</v>
      </c>
      <c r="D212" s="229">
        <v>9.2668798333333342</v>
      </c>
      <c r="E212" s="230">
        <v>8.9079039399999989</v>
      </c>
      <c r="F212" s="231">
        <v>0</v>
      </c>
      <c r="G212" s="232">
        <v>4.4621397500000004</v>
      </c>
      <c r="H212" s="233">
        <f t="shared" si="12"/>
        <v>-4.1031638566666651</v>
      </c>
      <c r="I212" s="233"/>
      <c r="J212" s="231">
        <v>17.271546438134898</v>
      </c>
      <c r="K212" s="234">
        <v>12.532537836602796</v>
      </c>
      <c r="L212" s="231">
        <v>0</v>
      </c>
      <c r="M212" s="231">
        <v>4.6089067899999998</v>
      </c>
      <c r="N212" s="234">
        <f t="shared" si="10"/>
        <v>0.13010181153210265</v>
      </c>
      <c r="O212" s="233">
        <f t="shared" si="11"/>
        <v>-103.17076812130517</v>
      </c>
      <c r="P212" s="202"/>
    </row>
    <row r="213" spans="1:16" s="34" customFormat="1" ht="18" customHeight="1" x14ac:dyDescent="0.25">
      <c r="A213" s="180">
        <v>243</v>
      </c>
      <c r="B213" s="228" t="s">
        <v>133</v>
      </c>
      <c r="C213" s="180" t="s">
        <v>331</v>
      </c>
      <c r="D213" s="229">
        <v>44.904428333333335</v>
      </c>
      <c r="E213" s="230">
        <v>0.96770933333333342</v>
      </c>
      <c r="F213" s="231">
        <v>0</v>
      </c>
      <c r="G213" s="232">
        <v>0.87896605999999999</v>
      </c>
      <c r="H213" s="233">
        <f t="shared" si="12"/>
        <v>43.05775294</v>
      </c>
      <c r="I213" s="233"/>
      <c r="J213" s="231">
        <v>5.95591706130765</v>
      </c>
      <c r="K213" s="234">
        <v>2.5998379683408381</v>
      </c>
      <c r="L213" s="231">
        <v>0</v>
      </c>
      <c r="M213" s="231">
        <v>3.2238802400000002</v>
      </c>
      <c r="N213" s="234">
        <f t="shared" si="10"/>
        <v>0.13219885296681166</v>
      </c>
      <c r="O213" s="233">
        <f t="shared" si="11"/>
        <v>-99.692973172215872</v>
      </c>
      <c r="P213" s="202"/>
    </row>
    <row r="214" spans="1:16" s="34" customFormat="1" ht="18" customHeight="1" x14ac:dyDescent="0.25">
      <c r="A214" s="180">
        <v>244</v>
      </c>
      <c r="B214" s="228" t="s">
        <v>133</v>
      </c>
      <c r="C214" s="180" t="s">
        <v>332</v>
      </c>
      <c r="D214" s="229">
        <v>21.644301500000001</v>
      </c>
      <c r="E214" s="230">
        <v>4.1695831266666668</v>
      </c>
      <c r="F214" s="231">
        <v>0</v>
      </c>
      <c r="G214" s="232">
        <v>0.99757837999999999</v>
      </c>
      <c r="H214" s="233">
        <f t="shared" si="12"/>
        <v>16.477139993333335</v>
      </c>
      <c r="I214" s="233"/>
      <c r="J214" s="231">
        <v>10.302492888552798</v>
      </c>
      <c r="K214" s="234">
        <v>7.7605647626988539</v>
      </c>
      <c r="L214" s="231">
        <v>0</v>
      </c>
      <c r="M214" s="231">
        <v>2.4549826800000001</v>
      </c>
      <c r="N214" s="234">
        <f t="shared" si="10"/>
        <v>8.6945445853944481E-2</v>
      </c>
      <c r="O214" s="233">
        <f t="shared" si="11"/>
        <v>-99.472326836519414</v>
      </c>
      <c r="P214" s="202"/>
    </row>
    <row r="215" spans="1:16" s="34" customFormat="1" ht="18" customHeight="1" x14ac:dyDescent="0.25">
      <c r="A215" s="180">
        <v>245</v>
      </c>
      <c r="B215" s="228" t="s">
        <v>133</v>
      </c>
      <c r="C215" s="180" t="s">
        <v>333</v>
      </c>
      <c r="D215" s="229">
        <v>33.227394250000003</v>
      </c>
      <c r="E215" s="230">
        <v>2.6259713733333334</v>
      </c>
      <c r="F215" s="231">
        <v>0</v>
      </c>
      <c r="G215" s="232">
        <v>1.2369336200000001</v>
      </c>
      <c r="H215" s="233">
        <f t="shared" si="12"/>
        <v>29.364489256666673</v>
      </c>
      <c r="I215" s="233"/>
      <c r="J215" s="231">
        <v>7.4994119415434302</v>
      </c>
      <c r="K215" s="234">
        <v>5.2881298403366985</v>
      </c>
      <c r="L215" s="231">
        <v>0</v>
      </c>
      <c r="M215" s="231">
        <v>2.1438400299999998</v>
      </c>
      <c r="N215" s="234">
        <f t="shared" si="10"/>
        <v>6.7442071206731846E-2</v>
      </c>
      <c r="O215" s="233">
        <f t="shared" si="11"/>
        <v>-99.77032779076373</v>
      </c>
      <c r="P215" s="202"/>
    </row>
    <row r="216" spans="1:16" s="34" customFormat="1" ht="18" customHeight="1" x14ac:dyDescent="0.25">
      <c r="A216" s="180">
        <v>247</v>
      </c>
      <c r="B216" s="228" t="s">
        <v>221</v>
      </c>
      <c r="C216" s="180" t="s">
        <v>334</v>
      </c>
      <c r="D216" s="229">
        <v>8.9431250000000002</v>
      </c>
      <c r="E216" s="230">
        <v>0.61924700666666666</v>
      </c>
      <c r="F216" s="231">
        <v>0</v>
      </c>
      <c r="G216" s="232">
        <v>0.32205479999999997</v>
      </c>
      <c r="H216" s="233">
        <f t="shared" si="12"/>
        <v>8.0018231933333333</v>
      </c>
      <c r="I216" s="233"/>
      <c r="J216" s="231">
        <v>7.1849327598061716</v>
      </c>
      <c r="K216" s="234">
        <v>5.3277526353001683</v>
      </c>
      <c r="L216" s="231">
        <v>0</v>
      </c>
      <c r="M216" s="231">
        <v>0.88776421999999999</v>
      </c>
      <c r="N216" s="234">
        <f t="shared" si="10"/>
        <v>0.96941590450600335</v>
      </c>
      <c r="O216" s="233">
        <f t="shared" si="11"/>
        <v>-87.885062177908836</v>
      </c>
      <c r="P216" s="202"/>
    </row>
    <row r="217" spans="1:16" s="34" customFormat="1" ht="18" customHeight="1" x14ac:dyDescent="0.25">
      <c r="A217" s="180">
        <v>248</v>
      </c>
      <c r="B217" s="228" t="s">
        <v>221</v>
      </c>
      <c r="C217" s="180" t="s">
        <v>335</v>
      </c>
      <c r="D217" s="229">
        <v>18.007541666666668</v>
      </c>
      <c r="E217" s="230">
        <v>2.2120517399999997</v>
      </c>
      <c r="F217" s="231">
        <v>0</v>
      </c>
      <c r="G217" s="232">
        <v>0.62617688999999999</v>
      </c>
      <c r="H217" s="233">
        <f t="shared" si="12"/>
        <v>15.169313036666669</v>
      </c>
      <c r="I217" s="233"/>
      <c r="J217" s="231">
        <v>14.226730982898516</v>
      </c>
      <c r="K217" s="234">
        <v>11.87132983342992</v>
      </c>
      <c r="L217" s="231">
        <v>0</v>
      </c>
      <c r="M217" s="231">
        <v>1.7162990900000001</v>
      </c>
      <c r="N217" s="234">
        <f t="shared" si="10"/>
        <v>0.63910205946859611</v>
      </c>
      <c r="O217" s="233">
        <f t="shared" si="11"/>
        <v>-95.786875398221511</v>
      </c>
      <c r="P217" s="202"/>
    </row>
    <row r="218" spans="1:16" s="34" customFormat="1" ht="18" customHeight="1" x14ac:dyDescent="0.25">
      <c r="A218" s="180">
        <v>249</v>
      </c>
      <c r="B218" s="228" t="s">
        <v>221</v>
      </c>
      <c r="C218" s="180" t="s">
        <v>336</v>
      </c>
      <c r="D218" s="229">
        <v>81.383754666666675</v>
      </c>
      <c r="E218" s="230">
        <v>3.874313743333329</v>
      </c>
      <c r="F218" s="231">
        <v>0</v>
      </c>
      <c r="G218" s="232">
        <v>0.9330849200000001</v>
      </c>
      <c r="H218" s="233">
        <f t="shared" si="12"/>
        <v>76.576356003333345</v>
      </c>
      <c r="I218" s="233"/>
      <c r="J218" s="231">
        <v>11.16901420592302</v>
      </c>
      <c r="K218" s="234">
        <v>9.0422854291402146</v>
      </c>
      <c r="L218" s="231">
        <v>0</v>
      </c>
      <c r="M218" s="231">
        <v>2.0764456399999998</v>
      </c>
      <c r="N218" s="234">
        <f t="shared" si="10"/>
        <v>5.0283136782805382E-2</v>
      </c>
      <c r="O218" s="233">
        <f t="shared" si="11"/>
        <v>-99.934335949884286</v>
      </c>
      <c r="P218" s="202"/>
    </row>
    <row r="219" spans="1:16" s="34" customFormat="1" ht="18" customHeight="1" x14ac:dyDescent="0.25">
      <c r="A219" s="180">
        <v>250</v>
      </c>
      <c r="B219" s="228" t="s">
        <v>221</v>
      </c>
      <c r="C219" s="180" t="s">
        <v>337</v>
      </c>
      <c r="D219" s="229">
        <v>22.41921</v>
      </c>
      <c r="E219" s="230">
        <v>2.0648417000000001</v>
      </c>
      <c r="F219" s="231">
        <v>0</v>
      </c>
      <c r="G219" s="232">
        <v>0.32860276999999993</v>
      </c>
      <c r="H219" s="233">
        <f t="shared" si="12"/>
        <v>20.025765530000001</v>
      </c>
      <c r="I219" s="233"/>
      <c r="J219" s="231">
        <v>14.165772251838645</v>
      </c>
      <c r="K219" s="234">
        <v>11.012484091606515</v>
      </c>
      <c r="L219" s="231">
        <v>0</v>
      </c>
      <c r="M219" s="231">
        <v>0.73125790999999996</v>
      </c>
      <c r="N219" s="234">
        <f t="shared" si="10"/>
        <v>2.4220302502321296</v>
      </c>
      <c r="O219" s="233">
        <f t="shared" si="11"/>
        <v>-87.905429899277721</v>
      </c>
      <c r="P219" s="202"/>
    </row>
    <row r="220" spans="1:16" s="34" customFormat="1" ht="18" customHeight="1" x14ac:dyDescent="0.25">
      <c r="A220" s="180">
        <v>251</v>
      </c>
      <c r="B220" s="228" t="s">
        <v>133</v>
      </c>
      <c r="C220" s="180" t="s">
        <v>338</v>
      </c>
      <c r="D220" s="229">
        <v>11.594138916666665</v>
      </c>
      <c r="E220" s="230">
        <v>1.1017507333333334</v>
      </c>
      <c r="F220" s="231">
        <v>0</v>
      </c>
      <c r="G220" s="232">
        <v>2.37773623</v>
      </c>
      <c r="H220" s="233">
        <f t="shared" si="12"/>
        <v>8.1146519533333326</v>
      </c>
      <c r="I220" s="233"/>
      <c r="J220" s="231">
        <v>6.2411726661301499</v>
      </c>
      <c r="K220" s="234">
        <v>2.8797647315001469</v>
      </c>
      <c r="L220" s="231">
        <v>0</v>
      </c>
      <c r="M220" s="231">
        <v>2.8755279200000006</v>
      </c>
      <c r="N220" s="234">
        <f t="shared" si="10"/>
        <v>0.48588001463000241</v>
      </c>
      <c r="O220" s="233">
        <f t="shared" si="11"/>
        <v>-94.012312328067111</v>
      </c>
      <c r="P220" s="202"/>
    </row>
    <row r="221" spans="1:16" s="34" customFormat="1" ht="18" customHeight="1" x14ac:dyDescent="0.25">
      <c r="A221" s="180">
        <v>252</v>
      </c>
      <c r="B221" s="228" t="s">
        <v>133</v>
      </c>
      <c r="C221" s="180" t="s">
        <v>339</v>
      </c>
      <c r="D221" s="229">
        <v>0</v>
      </c>
      <c r="E221" s="230">
        <v>0</v>
      </c>
      <c r="F221" s="231">
        <v>0</v>
      </c>
      <c r="G221" s="232">
        <v>0</v>
      </c>
      <c r="H221" s="233">
        <f t="shared" si="12"/>
        <v>0</v>
      </c>
      <c r="I221" s="233"/>
      <c r="J221" s="231">
        <v>0</v>
      </c>
      <c r="K221" s="234">
        <v>0</v>
      </c>
      <c r="L221" s="231">
        <v>0</v>
      </c>
      <c r="M221" s="231">
        <v>0</v>
      </c>
      <c r="N221" s="234">
        <f t="shared" si="10"/>
        <v>0</v>
      </c>
      <c r="O221" s="233" t="str">
        <f t="shared" si="11"/>
        <v>N.A.</v>
      </c>
      <c r="P221" s="202"/>
    </row>
    <row r="222" spans="1:16" s="34" customFormat="1" ht="18" customHeight="1" x14ac:dyDescent="0.25">
      <c r="A222" s="180">
        <v>253</v>
      </c>
      <c r="B222" s="228" t="s">
        <v>133</v>
      </c>
      <c r="C222" s="180" t="s">
        <v>340</v>
      </c>
      <c r="D222" s="229">
        <v>19.120727583333331</v>
      </c>
      <c r="E222" s="230">
        <v>6.1588121366666666</v>
      </c>
      <c r="F222" s="231">
        <v>0</v>
      </c>
      <c r="G222" s="232">
        <v>3.1539544400000001</v>
      </c>
      <c r="H222" s="233">
        <f t="shared" si="12"/>
        <v>9.8079610066666643</v>
      </c>
      <c r="I222" s="233"/>
      <c r="J222" s="231">
        <v>15.25347153850427</v>
      </c>
      <c r="K222" s="234">
        <v>8.1840483612786947</v>
      </c>
      <c r="L222" s="231">
        <v>0</v>
      </c>
      <c r="M222" s="231">
        <v>3.2390319999999999</v>
      </c>
      <c r="N222" s="234">
        <f t="shared" si="10"/>
        <v>3.8303911772255752</v>
      </c>
      <c r="O222" s="233">
        <f t="shared" si="11"/>
        <v>-60.946101084394776</v>
      </c>
      <c r="P222" s="202"/>
    </row>
    <row r="223" spans="1:16" s="34" customFormat="1" ht="18" customHeight="1" x14ac:dyDescent="0.25">
      <c r="A223" s="180">
        <v>258</v>
      </c>
      <c r="B223" s="228" t="s">
        <v>198</v>
      </c>
      <c r="C223" s="180" t="s">
        <v>341</v>
      </c>
      <c r="D223" s="229">
        <v>116.48238550000001</v>
      </c>
      <c r="E223" s="230">
        <v>0</v>
      </c>
      <c r="F223" s="231">
        <v>0</v>
      </c>
      <c r="G223" s="232">
        <v>0</v>
      </c>
      <c r="H223" s="233">
        <f t="shared" si="12"/>
        <v>116.48238550000001</v>
      </c>
      <c r="I223" s="233"/>
      <c r="J223" s="231">
        <v>0</v>
      </c>
      <c r="K223" s="234">
        <v>0</v>
      </c>
      <c r="L223" s="231">
        <v>0</v>
      </c>
      <c r="M223" s="231">
        <v>0</v>
      </c>
      <c r="N223" s="234">
        <f t="shared" si="10"/>
        <v>0</v>
      </c>
      <c r="O223" s="233" t="str">
        <f t="shared" si="11"/>
        <v>N.A.</v>
      </c>
      <c r="P223" s="202"/>
    </row>
    <row r="224" spans="1:16" s="34" customFormat="1" ht="18" customHeight="1" x14ac:dyDescent="0.25">
      <c r="A224" s="180">
        <v>259</v>
      </c>
      <c r="B224" s="228" t="s">
        <v>133</v>
      </c>
      <c r="C224" s="180" t="s">
        <v>342</v>
      </c>
      <c r="D224" s="229">
        <v>19.858724166666669</v>
      </c>
      <c r="E224" s="230">
        <v>5.015581636666667</v>
      </c>
      <c r="F224" s="231">
        <v>0</v>
      </c>
      <c r="G224" s="232">
        <v>2.3157854200000001</v>
      </c>
      <c r="H224" s="233">
        <f t="shared" si="12"/>
        <v>12.527357110000001</v>
      </c>
      <c r="I224" s="233"/>
      <c r="J224" s="231">
        <v>15.813801654837899</v>
      </c>
      <c r="K224" s="234">
        <v>8.0508068519979332</v>
      </c>
      <c r="L224" s="231">
        <v>0</v>
      </c>
      <c r="M224" s="231">
        <v>6.7703354999999981</v>
      </c>
      <c r="N224" s="234">
        <f t="shared" si="10"/>
        <v>0.99265930283996795</v>
      </c>
      <c r="O224" s="233">
        <f t="shared" si="11"/>
        <v>-92.076067648398279</v>
      </c>
      <c r="P224" s="202"/>
    </row>
    <row r="225" spans="1:16" s="34" customFormat="1" ht="18" customHeight="1" x14ac:dyDescent="0.25">
      <c r="A225" s="180">
        <v>260</v>
      </c>
      <c r="B225" s="228" t="s">
        <v>133</v>
      </c>
      <c r="C225" s="180" t="s">
        <v>343</v>
      </c>
      <c r="D225" s="229">
        <v>5.71666075</v>
      </c>
      <c r="E225" s="230">
        <v>1.1322201000000001</v>
      </c>
      <c r="F225" s="231">
        <v>0</v>
      </c>
      <c r="G225" s="232">
        <v>8.4970699999999989E-3</v>
      </c>
      <c r="H225" s="233">
        <f t="shared" si="12"/>
        <v>4.5759435799999997</v>
      </c>
      <c r="I225" s="233"/>
      <c r="J225" s="231">
        <v>7.6958235723417801</v>
      </c>
      <c r="K225" s="234">
        <v>3.1328562687664507</v>
      </c>
      <c r="L225" s="231">
        <v>0</v>
      </c>
      <c r="M225" s="231">
        <v>4.5117437900000015</v>
      </c>
      <c r="N225" s="234">
        <f t="shared" si="10"/>
        <v>5.1223513575327395E-2</v>
      </c>
      <c r="O225" s="233">
        <f t="shared" si="11"/>
        <v>-98.880591233702944</v>
      </c>
      <c r="P225" s="202"/>
    </row>
    <row r="226" spans="1:16" s="34" customFormat="1" ht="18" customHeight="1" x14ac:dyDescent="0.25">
      <c r="A226" s="180">
        <v>261</v>
      </c>
      <c r="B226" s="228" t="s">
        <v>185</v>
      </c>
      <c r="C226" s="180" t="s">
        <v>344</v>
      </c>
      <c r="D226" s="229">
        <v>205.71237500000001</v>
      </c>
      <c r="E226" s="230">
        <v>166.44843239409522</v>
      </c>
      <c r="F226" s="231">
        <v>0</v>
      </c>
      <c r="G226" s="232">
        <v>16.082962590000001</v>
      </c>
      <c r="H226" s="233">
        <f t="shared" si="12"/>
        <v>23.180980015904787</v>
      </c>
      <c r="I226" s="233"/>
      <c r="J226" s="231">
        <v>832.25122016</v>
      </c>
      <c r="K226" s="234">
        <v>604.37846875000002</v>
      </c>
      <c r="L226" s="231">
        <v>0</v>
      </c>
      <c r="M226" s="231">
        <v>30.544015910000002</v>
      </c>
      <c r="N226" s="234">
        <f t="shared" si="10"/>
        <v>197.32873549999996</v>
      </c>
      <c r="O226" s="233" t="str">
        <f t="shared" si="11"/>
        <v>500&lt;</v>
      </c>
      <c r="P226" s="202"/>
    </row>
    <row r="227" spans="1:16" s="34" customFormat="1" ht="18" customHeight="1" x14ac:dyDescent="0.25">
      <c r="A227" s="180">
        <v>262</v>
      </c>
      <c r="B227" s="228" t="s">
        <v>221</v>
      </c>
      <c r="C227" s="180" t="s">
        <v>345</v>
      </c>
      <c r="D227" s="229">
        <v>14.332916666666666</v>
      </c>
      <c r="E227" s="230">
        <v>1.4149557766666665</v>
      </c>
      <c r="F227" s="231">
        <v>0</v>
      </c>
      <c r="G227" s="232">
        <v>0.80167283</v>
      </c>
      <c r="H227" s="233">
        <f t="shared" si="12"/>
        <v>12.11628806</v>
      </c>
      <c r="I227" s="233"/>
      <c r="J227" s="231">
        <v>13.640332663865209</v>
      </c>
      <c r="K227" s="234">
        <v>5.4110099306521642</v>
      </c>
      <c r="L227" s="231">
        <v>0</v>
      </c>
      <c r="M227" s="231">
        <v>1.9610884099999999</v>
      </c>
      <c r="N227" s="234">
        <f t="shared" si="10"/>
        <v>6.2682343232130453</v>
      </c>
      <c r="O227" s="233">
        <f t="shared" si="11"/>
        <v>-48.266050690007731</v>
      </c>
      <c r="P227" s="202"/>
    </row>
    <row r="228" spans="1:16" s="34" customFormat="1" ht="18" customHeight="1" x14ac:dyDescent="0.25">
      <c r="A228" s="180">
        <v>264</v>
      </c>
      <c r="B228" s="228" t="s">
        <v>119</v>
      </c>
      <c r="C228" s="180" t="s">
        <v>346</v>
      </c>
      <c r="D228" s="229">
        <v>1077.67488325</v>
      </c>
      <c r="E228" s="230">
        <v>7.9491592033333323</v>
      </c>
      <c r="F228" s="231">
        <v>0</v>
      </c>
      <c r="G228" s="232">
        <v>3.462810740000001</v>
      </c>
      <c r="H228" s="233">
        <f t="shared" si="12"/>
        <v>1066.2629133066669</v>
      </c>
      <c r="I228" s="233"/>
      <c r="J228" s="231">
        <v>2583.1990555499997</v>
      </c>
      <c r="K228" s="234">
        <v>855.72077560000002</v>
      </c>
      <c r="L228" s="231">
        <v>0</v>
      </c>
      <c r="M228" s="231">
        <v>111.62984754999999</v>
      </c>
      <c r="N228" s="234">
        <f t="shared" si="10"/>
        <v>1615.8484323999996</v>
      </c>
      <c r="O228" s="233">
        <f t="shared" si="11"/>
        <v>51.543152465930987</v>
      </c>
      <c r="P228" s="202"/>
    </row>
    <row r="229" spans="1:16" s="34" customFormat="1" ht="18" customHeight="1" x14ac:dyDescent="0.25">
      <c r="A229" s="180">
        <v>266</v>
      </c>
      <c r="B229" s="228" t="s">
        <v>221</v>
      </c>
      <c r="C229" s="180" t="s">
        <v>347</v>
      </c>
      <c r="D229" s="229">
        <v>76.713060249999998</v>
      </c>
      <c r="E229" s="230">
        <v>4.7126236633333765</v>
      </c>
      <c r="F229" s="231">
        <v>0</v>
      </c>
      <c r="G229" s="232">
        <v>1.3117744299999998</v>
      </c>
      <c r="H229" s="233">
        <f t="shared" si="12"/>
        <v>70.688662156666624</v>
      </c>
      <c r="I229" s="233"/>
      <c r="J229" s="231">
        <v>38.595661495545997</v>
      </c>
      <c r="K229" s="234">
        <v>30.485942642692159</v>
      </c>
      <c r="L229" s="231">
        <v>0</v>
      </c>
      <c r="M229" s="231">
        <v>7.9618652299999999</v>
      </c>
      <c r="N229" s="234">
        <f t="shared" si="10"/>
        <v>0.1478536228538383</v>
      </c>
      <c r="O229" s="233">
        <f t="shared" si="11"/>
        <v>-99.790838278243044</v>
      </c>
      <c r="P229" s="202"/>
    </row>
    <row r="230" spans="1:16" s="34" customFormat="1" ht="18" customHeight="1" x14ac:dyDescent="0.25">
      <c r="A230" s="180">
        <v>267</v>
      </c>
      <c r="B230" s="228" t="s">
        <v>221</v>
      </c>
      <c r="C230" s="180" t="s">
        <v>348</v>
      </c>
      <c r="D230" s="229">
        <v>13.135375</v>
      </c>
      <c r="E230" s="230">
        <v>0.67137500000000006</v>
      </c>
      <c r="F230" s="231">
        <v>0</v>
      </c>
      <c r="G230" s="232">
        <v>0</v>
      </c>
      <c r="H230" s="233">
        <f t="shared" si="12"/>
        <v>12.464</v>
      </c>
      <c r="I230" s="233"/>
      <c r="J230" s="231">
        <v>1.8686573109380398</v>
      </c>
      <c r="K230" s="234">
        <v>1.8320169715078822</v>
      </c>
      <c r="L230" s="231">
        <v>0</v>
      </c>
      <c r="M230" s="231">
        <v>0</v>
      </c>
      <c r="N230" s="234">
        <f t="shared" si="10"/>
        <v>3.6640339430157542E-2</v>
      </c>
      <c r="O230" s="233">
        <f t="shared" si="11"/>
        <v>-99.706030652838919</v>
      </c>
      <c r="P230" s="202"/>
    </row>
    <row r="231" spans="1:16" s="34" customFormat="1" ht="18" customHeight="1" x14ac:dyDescent="0.25">
      <c r="A231" s="180">
        <v>268</v>
      </c>
      <c r="B231" s="228" t="s">
        <v>121</v>
      </c>
      <c r="C231" s="180" t="s">
        <v>349</v>
      </c>
      <c r="D231" s="229">
        <v>13.329188833333333</v>
      </c>
      <c r="E231" s="230">
        <v>27.365653333333363</v>
      </c>
      <c r="F231" s="231">
        <v>0</v>
      </c>
      <c r="G231" s="232">
        <v>0</v>
      </c>
      <c r="H231" s="233">
        <f t="shared" si="12"/>
        <v>-14.036464500000029</v>
      </c>
      <c r="I231" s="233"/>
      <c r="J231" s="231">
        <v>0</v>
      </c>
      <c r="K231" s="234">
        <v>0</v>
      </c>
      <c r="L231" s="231">
        <v>0</v>
      </c>
      <c r="M231" s="231">
        <v>0</v>
      </c>
      <c r="N231" s="234">
        <f t="shared" si="10"/>
        <v>0</v>
      </c>
      <c r="O231" s="233" t="str">
        <f t="shared" si="11"/>
        <v>N.A.</v>
      </c>
      <c r="P231" s="202"/>
    </row>
    <row r="232" spans="1:16" s="34" customFormat="1" ht="18" customHeight="1" x14ac:dyDescent="0.25">
      <c r="A232" s="180">
        <v>269</v>
      </c>
      <c r="B232" s="228" t="s">
        <v>129</v>
      </c>
      <c r="C232" s="180" t="s">
        <v>350</v>
      </c>
      <c r="D232" s="229">
        <v>2.1413565833333337</v>
      </c>
      <c r="E232" s="230">
        <v>5.8138000000000002E-2</v>
      </c>
      <c r="F232" s="231">
        <v>0</v>
      </c>
      <c r="G232" s="232">
        <v>0</v>
      </c>
      <c r="H232" s="233">
        <f t="shared" si="12"/>
        <v>2.0832185833333337</v>
      </c>
      <c r="I232" s="233"/>
      <c r="J232" s="231">
        <v>10.981922314769152</v>
      </c>
      <c r="K232" s="234">
        <v>0.43362810467563978</v>
      </c>
      <c r="L232" s="231">
        <v>0</v>
      </c>
      <c r="M232" s="231">
        <v>0</v>
      </c>
      <c r="N232" s="234">
        <f t="shared" si="10"/>
        <v>10.548294210093513</v>
      </c>
      <c r="O232" s="233">
        <f t="shared" si="11"/>
        <v>406.3460116228087</v>
      </c>
      <c r="P232" s="202"/>
    </row>
    <row r="233" spans="1:16" s="34" customFormat="1" ht="18" customHeight="1" x14ac:dyDescent="0.25">
      <c r="A233" s="180">
        <v>273</v>
      </c>
      <c r="B233" s="228" t="s">
        <v>133</v>
      </c>
      <c r="C233" s="180" t="s">
        <v>351</v>
      </c>
      <c r="D233" s="229">
        <v>18.254583749999998</v>
      </c>
      <c r="E233" s="230">
        <v>7.3755946097142822</v>
      </c>
      <c r="F233" s="231">
        <v>0</v>
      </c>
      <c r="G233" s="232">
        <v>2.9400434100000004</v>
      </c>
      <c r="H233" s="233">
        <f t="shared" si="12"/>
        <v>7.9389457302857158</v>
      </c>
      <c r="I233" s="233"/>
      <c r="J233" s="231">
        <v>22.232066247256199</v>
      </c>
      <c r="K233" s="234">
        <v>11.562403518486422</v>
      </c>
      <c r="L233" s="231">
        <v>0</v>
      </c>
      <c r="M233" s="231">
        <v>10.3329624</v>
      </c>
      <c r="N233" s="234">
        <f t="shared" si="10"/>
        <v>0.33670032876977807</v>
      </c>
      <c r="O233" s="233">
        <f t="shared" si="11"/>
        <v>-95.758878568909665</v>
      </c>
      <c r="P233" s="202"/>
    </row>
    <row r="234" spans="1:16" s="34" customFormat="1" ht="18" customHeight="1" x14ac:dyDescent="0.25">
      <c r="A234" s="180">
        <v>274</v>
      </c>
      <c r="B234" s="228" t="s">
        <v>133</v>
      </c>
      <c r="C234" s="180" t="s">
        <v>352</v>
      </c>
      <c r="D234" s="229">
        <v>94.904719249999999</v>
      </c>
      <c r="E234" s="230">
        <v>46.491067495816033</v>
      </c>
      <c r="F234" s="231">
        <v>0</v>
      </c>
      <c r="G234" s="232">
        <v>0.31786025000000001</v>
      </c>
      <c r="H234" s="233">
        <f t="shared" si="12"/>
        <v>48.095791504183964</v>
      </c>
      <c r="I234" s="233"/>
      <c r="J234" s="231">
        <v>40.824094854753206</v>
      </c>
      <c r="K234" s="234">
        <v>31.364758328385477</v>
      </c>
      <c r="L234" s="231">
        <v>0</v>
      </c>
      <c r="M234" s="231">
        <v>9.3513869199999995</v>
      </c>
      <c r="N234" s="234">
        <f t="shared" si="10"/>
        <v>0.10794960636772899</v>
      </c>
      <c r="O234" s="233">
        <f t="shared" si="11"/>
        <v>-99.775552905999405</v>
      </c>
      <c r="P234" s="202"/>
    </row>
    <row r="235" spans="1:16" s="34" customFormat="1" ht="18" customHeight="1" x14ac:dyDescent="0.25">
      <c r="A235" s="180">
        <v>275</v>
      </c>
      <c r="B235" s="228" t="s">
        <v>117</v>
      </c>
      <c r="C235" s="180" t="s">
        <v>353</v>
      </c>
      <c r="D235" s="229">
        <v>19.12480875</v>
      </c>
      <c r="E235" s="230">
        <v>4.7413955000000003</v>
      </c>
      <c r="F235" s="231">
        <v>0</v>
      </c>
      <c r="G235" s="232">
        <v>0</v>
      </c>
      <c r="H235" s="233">
        <f t="shared" si="12"/>
        <v>14.38341325</v>
      </c>
      <c r="I235" s="233"/>
      <c r="J235" s="231">
        <v>40.409040359402091</v>
      </c>
      <c r="K235" s="234">
        <v>13.662158</v>
      </c>
      <c r="L235" s="231">
        <v>0</v>
      </c>
      <c r="M235" s="231">
        <v>0</v>
      </c>
      <c r="N235" s="234">
        <f t="shared" si="10"/>
        <v>26.746882359402093</v>
      </c>
      <c r="O235" s="233">
        <f t="shared" si="11"/>
        <v>85.956433945900102</v>
      </c>
      <c r="P235" s="202"/>
    </row>
    <row r="236" spans="1:16" s="34" customFormat="1" ht="18" customHeight="1" x14ac:dyDescent="0.25">
      <c r="A236" s="180">
        <v>278</v>
      </c>
      <c r="B236" s="228" t="s">
        <v>198</v>
      </c>
      <c r="C236" s="180" t="s">
        <v>354</v>
      </c>
      <c r="D236" s="229">
        <v>34.166666666666664</v>
      </c>
      <c r="E236" s="230">
        <v>74.715004621571424</v>
      </c>
      <c r="F236" s="231">
        <v>0</v>
      </c>
      <c r="G236" s="232">
        <v>48.872250000000001</v>
      </c>
      <c r="H236" s="233">
        <f t="shared" si="12"/>
        <v>-89.420587954904761</v>
      </c>
      <c r="I236" s="233"/>
      <c r="J236" s="231">
        <v>612.59830939000005</v>
      </c>
      <c r="K236" s="234">
        <v>125.67212402000001</v>
      </c>
      <c r="L236" s="231">
        <v>0</v>
      </c>
      <c r="M236" s="231">
        <v>86.737227289999993</v>
      </c>
      <c r="N236" s="234">
        <f t="shared" si="10"/>
        <v>400.18895808000002</v>
      </c>
      <c r="O236" s="233" t="str">
        <f t="shared" si="11"/>
        <v>&lt;-500</v>
      </c>
      <c r="P236" s="202"/>
    </row>
    <row r="237" spans="1:16" s="34" customFormat="1" ht="18" customHeight="1" x14ac:dyDescent="0.25">
      <c r="A237" s="180">
        <v>280</v>
      </c>
      <c r="B237" s="228" t="s">
        <v>221</v>
      </c>
      <c r="C237" s="180" t="s">
        <v>355</v>
      </c>
      <c r="D237" s="229">
        <v>21.99081125</v>
      </c>
      <c r="E237" s="230">
        <v>7.1131921866666667</v>
      </c>
      <c r="F237" s="231">
        <v>0</v>
      </c>
      <c r="G237" s="232">
        <v>3.5131814500000003</v>
      </c>
      <c r="H237" s="233">
        <f t="shared" si="12"/>
        <v>11.364437613333333</v>
      </c>
      <c r="I237" s="233"/>
      <c r="J237" s="231">
        <v>32.808314840188331</v>
      </c>
      <c r="K237" s="234">
        <v>11.719171909204245</v>
      </c>
      <c r="L237" s="231">
        <v>0</v>
      </c>
      <c r="M237" s="231">
        <v>7.4823934899999998</v>
      </c>
      <c r="N237" s="234">
        <f t="shared" si="10"/>
        <v>13.606749440984085</v>
      </c>
      <c r="O237" s="233">
        <f t="shared" si="11"/>
        <v>19.730952854367018</v>
      </c>
      <c r="P237" s="202"/>
    </row>
    <row r="238" spans="1:16" s="34" customFormat="1" ht="18" customHeight="1" x14ac:dyDescent="0.25">
      <c r="A238" s="180">
        <v>281</v>
      </c>
      <c r="B238" s="228" t="s">
        <v>129</v>
      </c>
      <c r="C238" s="180" t="s">
        <v>356</v>
      </c>
      <c r="D238" s="229">
        <v>30.784236750000002</v>
      </c>
      <c r="E238" s="230">
        <v>4.3465003366666668</v>
      </c>
      <c r="F238" s="231">
        <v>0</v>
      </c>
      <c r="G238" s="232">
        <v>3.8737859400000003</v>
      </c>
      <c r="H238" s="233">
        <f t="shared" si="12"/>
        <v>22.563950473333332</v>
      </c>
      <c r="I238" s="233"/>
      <c r="J238" s="231">
        <v>65.20458837518251</v>
      </c>
      <c r="K238" s="234">
        <v>44.703782286845566</v>
      </c>
      <c r="L238" s="231">
        <v>0</v>
      </c>
      <c r="M238" s="231">
        <v>20.445842639999999</v>
      </c>
      <c r="N238" s="234">
        <f t="shared" si="10"/>
        <v>5.496344833694522E-2</v>
      </c>
      <c r="O238" s="233">
        <f t="shared" si="11"/>
        <v>-99.756410348436546</v>
      </c>
      <c r="P238" s="202"/>
    </row>
    <row r="239" spans="1:16" s="34" customFormat="1" ht="18" customHeight="1" x14ac:dyDescent="0.25">
      <c r="A239" s="180">
        <v>282</v>
      </c>
      <c r="B239" s="228" t="s">
        <v>221</v>
      </c>
      <c r="C239" s="180" t="s">
        <v>357</v>
      </c>
      <c r="D239" s="229">
        <v>56.172912750000002</v>
      </c>
      <c r="E239" s="230">
        <v>8.6773986633333333</v>
      </c>
      <c r="F239" s="231">
        <v>0</v>
      </c>
      <c r="G239" s="232">
        <v>5.7963395899999997</v>
      </c>
      <c r="H239" s="233">
        <f t="shared" si="12"/>
        <v>41.699174496666664</v>
      </c>
      <c r="I239" s="233"/>
      <c r="J239" s="231">
        <v>18.441051764220301</v>
      </c>
      <c r="K239" s="234">
        <v>12.32635665139243</v>
      </c>
      <c r="L239" s="231">
        <v>0</v>
      </c>
      <c r="M239" s="231">
        <v>5.9869906300000002</v>
      </c>
      <c r="N239" s="234">
        <f t="shared" si="10"/>
        <v>0.12770448282787061</v>
      </c>
      <c r="O239" s="233">
        <f t="shared" si="11"/>
        <v>-99.693748175187295</v>
      </c>
      <c r="P239" s="202"/>
    </row>
    <row r="240" spans="1:16" s="34" customFormat="1" ht="18" customHeight="1" x14ac:dyDescent="0.25">
      <c r="A240" s="180">
        <v>283</v>
      </c>
      <c r="B240" s="228" t="s">
        <v>129</v>
      </c>
      <c r="C240" s="180" t="s">
        <v>358</v>
      </c>
      <c r="D240" s="229">
        <v>8.0420475000000007</v>
      </c>
      <c r="E240" s="230">
        <v>9.9255916666666666E-2</v>
      </c>
      <c r="F240" s="231">
        <v>0</v>
      </c>
      <c r="G240" s="232">
        <v>0</v>
      </c>
      <c r="H240" s="233">
        <f t="shared" si="12"/>
        <v>7.9427915833333342</v>
      </c>
      <c r="I240" s="233"/>
      <c r="J240" s="231">
        <v>27.229545292918861</v>
      </c>
      <c r="K240" s="234">
        <v>20.367213490116534</v>
      </c>
      <c r="L240" s="231">
        <v>0</v>
      </c>
      <c r="M240" s="231">
        <v>4.6746744900000001</v>
      </c>
      <c r="N240" s="234">
        <f t="shared" si="10"/>
        <v>2.1876573128023269</v>
      </c>
      <c r="O240" s="233">
        <f t="shared" si="11"/>
        <v>-72.457324482833315</v>
      </c>
      <c r="P240" s="202"/>
    </row>
    <row r="241" spans="1:16" s="34" customFormat="1" ht="18" customHeight="1" x14ac:dyDescent="0.25">
      <c r="A241" s="180">
        <v>284</v>
      </c>
      <c r="B241" s="228" t="s">
        <v>117</v>
      </c>
      <c r="C241" s="180" t="s">
        <v>359</v>
      </c>
      <c r="D241" s="229">
        <v>68.159464333333332</v>
      </c>
      <c r="E241" s="230">
        <v>20.343561083333331</v>
      </c>
      <c r="F241" s="231">
        <v>0</v>
      </c>
      <c r="G241" s="232">
        <v>0</v>
      </c>
      <c r="H241" s="233">
        <f t="shared" si="12"/>
        <v>47.815903250000005</v>
      </c>
      <c r="I241" s="233"/>
      <c r="J241" s="231">
        <v>45.251463260000001</v>
      </c>
      <c r="K241" s="234">
        <v>8.4992553227999998</v>
      </c>
      <c r="L241" s="231">
        <v>0</v>
      </c>
      <c r="M241" s="231">
        <v>0</v>
      </c>
      <c r="N241" s="234">
        <f t="shared" si="10"/>
        <v>36.752207937199998</v>
      </c>
      <c r="O241" s="233">
        <f t="shared" si="11"/>
        <v>-23.138107953236261</v>
      </c>
      <c r="P241" s="202"/>
    </row>
    <row r="242" spans="1:16" s="34" customFormat="1" ht="18" customHeight="1" x14ac:dyDescent="0.25">
      <c r="A242" s="180">
        <v>286</v>
      </c>
      <c r="B242" s="228" t="s">
        <v>121</v>
      </c>
      <c r="C242" s="180" t="s">
        <v>360</v>
      </c>
      <c r="D242" s="229">
        <v>66.304222833333341</v>
      </c>
      <c r="E242" s="230">
        <v>44.225965416666661</v>
      </c>
      <c r="F242" s="231">
        <v>0</v>
      </c>
      <c r="G242" s="232">
        <v>4.2317873800000001</v>
      </c>
      <c r="H242" s="233">
        <f t="shared" si="12"/>
        <v>17.84647003666668</v>
      </c>
      <c r="I242" s="233"/>
      <c r="J242" s="231">
        <v>61.319435629999994</v>
      </c>
      <c r="K242" s="234">
        <v>132.0485008</v>
      </c>
      <c r="L242" s="231">
        <v>0</v>
      </c>
      <c r="M242" s="231">
        <v>15.521390610000001</v>
      </c>
      <c r="N242" s="234">
        <f t="shared" si="10"/>
        <v>-86.25045578000001</v>
      </c>
      <c r="O242" s="233" t="str">
        <f t="shared" si="11"/>
        <v>&lt;-500</v>
      </c>
      <c r="P242" s="202"/>
    </row>
    <row r="243" spans="1:16" s="34" customFormat="1" ht="18" customHeight="1" x14ac:dyDescent="0.25">
      <c r="A243" s="180">
        <v>288</v>
      </c>
      <c r="B243" s="228" t="s">
        <v>221</v>
      </c>
      <c r="C243" s="180" t="s">
        <v>361</v>
      </c>
      <c r="D243" s="229">
        <v>18.202684583333333</v>
      </c>
      <c r="E243" s="230">
        <v>5.7563657533333341</v>
      </c>
      <c r="F243" s="231">
        <v>0</v>
      </c>
      <c r="G243" s="232">
        <v>3.1829215099999999</v>
      </c>
      <c r="H243" s="233">
        <f t="shared" si="12"/>
        <v>9.2633973199999993</v>
      </c>
      <c r="I243" s="233"/>
      <c r="J243" s="231">
        <v>31.519228898474307</v>
      </c>
      <c r="K243" s="234">
        <v>13.41294846242579</v>
      </c>
      <c r="L243" s="231">
        <v>0</v>
      </c>
      <c r="M243" s="231">
        <v>6.3284191500000002</v>
      </c>
      <c r="N243" s="234">
        <f t="shared" si="10"/>
        <v>11.777861286048514</v>
      </c>
      <c r="O243" s="233">
        <f t="shared" si="11"/>
        <v>27.14407985739421</v>
      </c>
      <c r="P243" s="202"/>
    </row>
    <row r="244" spans="1:16" s="34" customFormat="1" ht="18" customHeight="1" x14ac:dyDescent="0.25">
      <c r="A244" s="180">
        <v>292</v>
      </c>
      <c r="B244" s="228" t="s">
        <v>133</v>
      </c>
      <c r="C244" s="180" t="s">
        <v>362</v>
      </c>
      <c r="D244" s="229">
        <v>32.086917749999998</v>
      </c>
      <c r="E244" s="230">
        <v>0.89328066666666661</v>
      </c>
      <c r="F244" s="231">
        <v>0</v>
      </c>
      <c r="G244" s="232">
        <v>16.480371209999998</v>
      </c>
      <c r="H244" s="233">
        <f t="shared" si="12"/>
        <v>14.713265873333334</v>
      </c>
      <c r="I244" s="233"/>
      <c r="J244" s="231">
        <v>24.29984221604078</v>
      </c>
      <c r="K244" s="234">
        <v>6.6665119765105683</v>
      </c>
      <c r="L244" s="231">
        <v>0</v>
      </c>
      <c r="M244" s="231">
        <v>17.48825634</v>
      </c>
      <c r="N244" s="234">
        <f t="shared" si="10"/>
        <v>0.14507389953021033</v>
      </c>
      <c r="O244" s="233">
        <f t="shared" si="11"/>
        <v>-99.013992537216737</v>
      </c>
      <c r="P244" s="202"/>
    </row>
    <row r="245" spans="1:16" s="34" customFormat="1" ht="18" customHeight="1" x14ac:dyDescent="0.25">
      <c r="A245" s="180">
        <v>293</v>
      </c>
      <c r="B245" s="228" t="s">
        <v>221</v>
      </c>
      <c r="C245" s="180" t="s">
        <v>363</v>
      </c>
      <c r="D245" s="229">
        <v>39.327541666666662</v>
      </c>
      <c r="E245" s="230">
        <v>1.9799583333333333</v>
      </c>
      <c r="F245" s="231">
        <v>0</v>
      </c>
      <c r="G245" s="232">
        <v>0</v>
      </c>
      <c r="H245" s="233">
        <f t="shared" si="12"/>
        <v>37.347583333333326</v>
      </c>
      <c r="I245" s="233"/>
      <c r="J245" s="231">
        <v>17.323708896390887</v>
      </c>
      <c r="K245" s="234">
        <v>16.407284929794987</v>
      </c>
      <c r="L245" s="231">
        <v>0</v>
      </c>
      <c r="M245" s="231">
        <v>0</v>
      </c>
      <c r="N245" s="234">
        <f t="shared" si="10"/>
        <v>0.9164239665959002</v>
      </c>
      <c r="O245" s="233">
        <f t="shared" si="11"/>
        <v>-97.546229542038461</v>
      </c>
      <c r="P245" s="202"/>
    </row>
    <row r="246" spans="1:16" s="34" customFormat="1" ht="18" customHeight="1" x14ac:dyDescent="0.25">
      <c r="A246" s="180">
        <v>294</v>
      </c>
      <c r="B246" s="228" t="s">
        <v>221</v>
      </c>
      <c r="C246" s="180" t="s">
        <v>364</v>
      </c>
      <c r="D246" s="229">
        <v>20.556374999999999</v>
      </c>
      <c r="E246" s="230">
        <v>3.30905505</v>
      </c>
      <c r="F246" s="231">
        <v>0</v>
      </c>
      <c r="G246" s="232">
        <v>0.18760379999999999</v>
      </c>
      <c r="H246" s="233">
        <f t="shared" si="12"/>
        <v>17.059716149999996</v>
      </c>
      <c r="I246" s="233"/>
      <c r="J246" s="231">
        <v>9.4086195730840902</v>
      </c>
      <c r="K246" s="234">
        <v>8.7514939906706743</v>
      </c>
      <c r="L246" s="231">
        <v>0</v>
      </c>
      <c r="M246" s="231">
        <v>0.57674340000000002</v>
      </c>
      <c r="N246" s="234">
        <f t="shared" si="10"/>
        <v>8.0382182413415881E-2</v>
      </c>
      <c r="O246" s="233">
        <f t="shared" si="11"/>
        <v>-99.528818758139678</v>
      </c>
      <c r="P246" s="202"/>
    </row>
    <row r="247" spans="1:16" s="34" customFormat="1" ht="18" customHeight="1" x14ac:dyDescent="0.25">
      <c r="A247" s="180">
        <v>295</v>
      </c>
      <c r="B247" s="228" t="s">
        <v>221</v>
      </c>
      <c r="C247" s="180" t="s">
        <v>365</v>
      </c>
      <c r="D247" s="229">
        <v>10.584833333333334</v>
      </c>
      <c r="E247" s="230">
        <v>0.61081743666666666</v>
      </c>
      <c r="F247" s="231">
        <v>0</v>
      </c>
      <c r="G247" s="232">
        <v>0.16819289000000001</v>
      </c>
      <c r="H247" s="233">
        <f t="shared" si="12"/>
        <v>9.8058230066666674</v>
      </c>
      <c r="I247" s="233"/>
      <c r="J247" s="231">
        <v>40.123792146203556</v>
      </c>
      <c r="K247" s="234">
        <v>1.8796359437289871</v>
      </c>
      <c r="L247" s="231">
        <v>0</v>
      </c>
      <c r="M247" s="231">
        <v>0.37460363000000002</v>
      </c>
      <c r="N247" s="234">
        <f t="shared" si="10"/>
        <v>37.869552572474568</v>
      </c>
      <c r="O247" s="233">
        <f t="shared" si="11"/>
        <v>286.19453509132546</v>
      </c>
      <c r="P247" s="202"/>
    </row>
    <row r="248" spans="1:16" s="34" customFormat="1" ht="18" customHeight="1" x14ac:dyDescent="0.25">
      <c r="A248" s="180">
        <v>296</v>
      </c>
      <c r="B248" s="228" t="s">
        <v>119</v>
      </c>
      <c r="C248" s="180" t="s">
        <v>366</v>
      </c>
      <c r="D248" s="229">
        <v>629.25601949999998</v>
      </c>
      <c r="E248" s="230">
        <v>439.52737164385718</v>
      </c>
      <c r="F248" s="231">
        <v>0</v>
      </c>
      <c r="G248" s="232">
        <v>0</v>
      </c>
      <c r="H248" s="233">
        <f t="shared" si="12"/>
        <v>189.7286478561428</v>
      </c>
      <c r="I248" s="233"/>
      <c r="J248" s="231">
        <v>430.84372755999999</v>
      </c>
      <c r="K248" s="234">
        <v>824.009276</v>
      </c>
      <c r="L248" s="231">
        <v>0</v>
      </c>
      <c r="M248" s="231">
        <v>93.085572200000001</v>
      </c>
      <c r="N248" s="234">
        <f t="shared" si="10"/>
        <v>-486.25112064000001</v>
      </c>
      <c r="O248" s="233">
        <f t="shared" si="11"/>
        <v>-356.28766458541799</v>
      </c>
      <c r="P248" s="202"/>
    </row>
    <row r="249" spans="1:16" s="34" customFormat="1" ht="18" customHeight="1" x14ac:dyDescent="0.25">
      <c r="A249" s="180">
        <v>297</v>
      </c>
      <c r="B249" s="228" t="s">
        <v>129</v>
      </c>
      <c r="C249" s="180" t="s">
        <v>367</v>
      </c>
      <c r="D249" s="229">
        <v>47.032347083333335</v>
      </c>
      <c r="E249" s="230">
        <v>3.3219843400000002</v>
      </c>
      <c r="F249" s="231">
        <v>0</v>
      </c>
      <c r="G249" s="232">
        <v>0.77692233999999993</v>
      </c>
      <c r="H249" s="233">
        <f t="shared" si="12"/>
        <v>42.933440403333336</v>
      </c>
      <c r="I249" s="233"/>
      <c r="J249" s="231">
        <v>44.895180399343801</v>
      </c>
      <c r="K249" s="234">
        <v>7.2968330675919173</v>
      </c>
      <c r="L249" s="231">
        <v>0</v>
      </c>
      <c r="M249" s="231">
        <v>37.457415179999991</v>
      </c>
      <c r="N249" s="234">
        <f t="shared" si="10"/>
        <v>0.14093215175189044</v>
      </c>
      <c r="O249" s="233">
        <f t="shared" si="11"/>
        <v>-99.671742701195342</v>
      </c>
      <c r="P249" s="202"/>
    </row>
    <row r="250" spans="1:16" s="34" customFormat="1" ht="18" customHeight="1" x14ac:dyDescent="0.25">
      <c r="A250" s="180">
        <v>298</v>
      </c>
      <c r="B250" s="228" t="s">
        <v>119</v>
      </c>
      <c r="C250" s="180" t="s">
        <v>368</v>
      </c>
      <c r="D250" s="229">
        <v>847.85680258333332</v>
      </c>
      <c r="E250" s="230">
        <v>789.51857616666632</v>
      </c>
      <c r="F250" s="231">
        <v>0</v>
      </c>
      <c r="G250" s="232">
        <v>0</v>
      </c>
      <c r="H250" s="233">
        <f t="shared" si="12"/>
        <v>58.338226416666998</v>
      </c>
      <c r="I250" s="233"/>
      <c r="J250" s="231">
        <v>0</v>
      </c>
      <c r="K250" s="234">
        <v>0</v>
      </c>
      <c r="L250" s="231">
        <v>0</v>
      </c>
      <c r="M250" s="231">
        <v>0</v>
      </c>
      <c r="N250" s="234">
        <f t="shared" si="10"/>
        <v>0</v>
      </c>
      <c r="O250" s="233" t="str">
        <f t="shared" si="11"/>
        <v>N.A.</v>
      </c>
      <c r="P250" s="202"/>
    </row>
    <row r="251" spans="1:16" s="34" customFormat="1" ht="18" customHeight="1" x14ac:dyDescent="0.25">
      <c r="A251" s="180">
        <v>300</v>
      </c>
      <c r="B251" s="228" t="s">
        <v>129</v>
      </c>
      <c r="C251" s="180" t="s">
        <v>369</v>
      </c>
      <c r="D251" s="229">
        <v>9.1963393333333343</v>
      </c>
      <c r="E251" s="230">
        <v>1.23108825</v>
      </c>
      <c r="F251" s="231">
        <v>0</v>
      </c>
      <c r="G251" s="232">
        <v>0</v>
      </c>
      <c r="H251" s="233">
        <f t="shared" si="12"/>
        <v>7.9652510833333343</v>
      </c>
      <c r="I251" s="233"/>
      <c r="J251" s="231">
        <v>33.733146734476598</v>
      </c>
      <c r="K251" s="234">
        <v>27.875634053408387</v>
      </c>
      <c r="L251" s="231">
        <v>0</v>
      </c>
      <c r="M251" s="231">
        <v>5.73765752</v>
      </c>
      <c r="N251" s="234">
        <f t="shared" si="10"/>
        <v>0.11985516106821148</v>
      </c>
      <c r="O251" s="233">
        <f t="shared" si="11"/>
        <v>-98.495274539191882</v>
      </c>
      <c r="P251" s="202"/>
    </row>
    <row r="252" spans="1:16" s="34" customFormat="1" ht="18" customHeight="1" x14ac:dyDescent="0.25">
      <c r="A252" s="180">
        <v>305</v>
      </c>
      <c r="B252" s="228" t="s">
        <v>133</v>
      </c>
      <c r="C252" s="180" t="s">
        <v>370</v>
      </c>
      <c r="D252" s="229">
        <v>5.7485416666666671</v>
      </c>
      <c r="E252" s="230">
        <v>0.18108333333333335</v>
      </c>
      <c r="F252" s="231">
        <v>0</v>
      </c>
      <c r="G252" s="232">
        <v>0</v>
      </c>
      <c r="H252" s="233">
        <f t="shared" si="12"/>
        <v>5.5674583333333336</v>
      </c>
      <c r="I252" s="233"/>
      <c r="J252" s="231">
        <v>18.728328904396758</v>
      </c>
      <c r="K252" s="234">
        <v>3.3088705890164269</v>
      </c>
      <c r="L252" s="231">
        <v>0</v>
      </c>
      <c r="M252" s="231">
        <v>0</v>
      </c>
      <c r="N252" s="234">
        <f t="shared" si="10"/>
        <v>15.41945831538033</v>
      </c>
      <c r="O252" s="233">
        <f t="shared" si="11"/>
        <v>176.95686958376274</v>
      </c>
      <c r="P252" s="202"/>
    </row>
    <row r="253" spans="1:16" s="34" customFormat="1" ht="18" customHeight="1" x14ac:dyDescent="0.25">
      <c r="A253" s="180">
        <v>306</v>
      </c>
      <c r="B253" s="228" t="s">
        <v>133</v>
      </c>
      <c r="C253" s="180" t="s">
        <v>371</v>
      </c>
      <c r="D253" s="229">
        <v>204.21074999999999</v>
      </c>
      <c r="E253" s="230">
        <v>1.4674583333333333</v>
      </c>
      <c r="F253" s="231">
        <v>0</v>
      </c>
      <c r="G253" s="232">
        <v>14.448378119999999</v>
      </c>
      <c r="H253" s="233">
        <f t="shared" si="12"/>
        <v>188.29491354666666</v>
      </c>
      <c r="I253" s="233"/>
      <c r="J253" s="231">
        <v>33.436716668226524</v>
      </c>
      <c r="K253" s="234">
        <v>12.345791422771095</v>
      </c>
      <c r="L253" s="231">
        <v>0</v>
      </c>
      <c r="M253" s="231">
        <v>15.05223618</v>
      </c>
      <c r="N253" s="234">
        <f t="shared" si="10"/>
        <v>6.038689065455431</v>
      </c>
      <c r="O253" s="233">
        <f t="shared" si="11"/>
        <v>-96.792962193342092</v>
      </c>
      <c r="P253" s="202"/>
    </row>
    <row r="254" spans="1:16" s="34" customFormat="1" ht="18" customHeight="1" x14ac:dyDescent="0.25">
      <c r="A254" s="180">
        <v>307</v>
      </c>
      <c r="B254" s="228" t="s">
        <v>221</v>
      </c>
      <c r="C254" s="180" t="s">
        <v>372</v>
      </c>
      <c r="D254" s="229">
        <v>39.153612833333334</v>
      </c>
      <c r="E254" s="230">
        <v>2.2736506800000003</v>
      </c>
      <c r="F254" s="231">
        <v>0</v>
      </c>
      <c r="G254" s="232">
        <v>2.5616747000000002</v>
      </c>
      <c r="H254" s="233">
        <f t="shared" si="12"/>
        <v>34.318287453333333</v>
      </c>
      <c r="I254" s="233"/>
      <c r="J254" s="231">
        <v>30.225977268023801</v>
      </c>
      <c r="K254" s="234">
        <v>9.6692130478664708</v>
      </c>
      <c r="L254" s="231">
        <v>0</v>
      </c>
      <c r="M254" s="231">
        <v>20.435303349999998</v>
      </c>
      <c r="N254" s="234">
        <f t="shared" si="10"/>
        <v>0.12146087015733187</v>
      </c>
      <c r="O254" s="233">
        <f t="shared" si="11"/>
        <v>-99.646075375053329</v>
      </c>
      <c r="P254" s="202"/>
    </row>
    <row r="255" spans="1:16" s="34" customFormat="1" ht="18" customHeight="1" x14ac:dyDescent="0.25">
      <c r="A255" s="180">
        <v>308</v>
      </c>
      <c r="B255" s="228" t="s">
        <v>221</v>
      </c>
      <c r="C255" s="180" t="s">
        <v>373</v>
      </c>
      <c r="D255" s="229">
        <v>42.074541666666661</v>
      </c>
      <c r="E255" s="230">
        <v>4.4672916666666671</v>
      </c>
      <c r="F255" s="231">
        <v>0</v>
      </c>
      <c r="G255" s="232">
        <v>1.1287895400000001</v>
      </c>
      <c r="H255" s="233">
        <f t="shared" si="12"/>
        <v>36.478460459999994</v>
      </c>
      <c r="I255" s="233"/>
      <c r="J255" s="231">
        <v>30.174095338602736</v>
      </c>
      <c r="K255" s="234">
        <v>10.462525930394841</v>
      </c>
      <c r="L255" s="231">
        <v>0</v>
      </c>
      <c r="M255" s="231">
        <v>2.2189999600000001</v>
      </c>
      <c r="N255" s="234">
        <f t="shared" si="10"/>
        <v>17.492569448207892</v>
      </c>
      <c r="O255" s="233">
        <f t="shared" si="11"/>
        <v>-52.046853875894371</v>
      </c>
      <c r="P255" s="202"/>
    </row>
    <row r="256" spans="1:16" s="34" customFormat="1" ht="18" customHeight="1" x14ac:dyDescent="0.25">
      <c r="A256" s="180">
        <v>309</v>
      </c>
      <c r="B256" s="228" t="s">
        <v>221</v>
      </c>
      <c r="C256" s="180" t="s">
        <v>374</v>
      </c>
      <c r="D256" s="229">
        <v>20.178476333333332</v>
      </c>
      <c r="E256" s="230">
        <v>31.241381916666668</v>
      </c>
      <c r="F256" s="231">
        <v>0</v>
      </c>
      <c r="G256" s="232">
        <v>15.819547139999999</v>
      </c>
      <c r="H256" s="233">
        <f t="shared" si="12"/>
        <v>-26.882452723333337</v>
      </c>
      <c r="I256" s="233"/>
      <c r="J256" s="231">
        <v>56.593642524103103</v>
      </c>
      <c r="K256" s="234">
        <v>37.390629676375539</v>
      </c>
      <c r="L256" s="231">
        <v>0</v>
      </c>
      <c r="M256" s="231">
        <v>19.119920479999998</v>
      </c>
      <c r="N256" s="234">
        <f t="shared" si="10"/>
        <v>8.3092367727566341E-2</v>
      </c>
      <c r="O256" s="233">
        <f t="shared" si="11"/>
        <v>-100.30909518778934</v>
      </c>
      <c r="P256" s="202"/>
    </row>
    <row r="257" spans="1:16" s="34" customFormat="1" ht="18" customHeight="1" x14ac:dyDescent="0.25">
      <c r="A257" s="180">
        <v>310</v>
      </c>
      <c r="B257" s="228" t="s">
        <v>221</v>
      </c>
      <c r="C257" s="180" t="s">
        <v>375</v>
      </c>
      <c r="D257" s="229">
        <v>30.278855333333333</v>
      </c>
      <c r="E257" s="230">
        <v>4.5630061466666669</v>
      </c>
      <c r="F257" s="231">
        <v>0</v>
      </c>
      <c r="G257" s="232">
        <v>0.49931670999999994</v>
      </c>
      <c r="H257" s="233">
        <f t="shared" si="12"/>
        <v>25.216532476666668</v>
      </c>
      <c r="I257" s="233"/>
      <c r="J257" s="231">
        <v>51.656226505416313</v>
      </c>
      <c r="K257" s="234">
        <v>8.1243630890356044</v>
      </c>
      <c r="L257" s="231">
        <v>0</v>
      </c>
      <c r="M257" s="231">
        <v>12.014902210000001</v>
      </c>
      <c r="N257" s="234">
        <f t="shared" si="10"/>
        <v>31.516961206380707</v>
      </c>
      <c r="O257" s="233">
        <f t="shared" si="11"/>
        <v>24.985309679449163</v>
      </c>
      <c r="P257" s="202"/>
    </row>
    <row r="258" spans="1:16" s="34" customFormat="1" ht="18" customHeight="1" x14ac:dyDescent="0.25">
      <c r="A258" s="180">
        <v>311</v>
      </c>
      <c r="B258" s="228" t="s">
        <v>198</v>
      </c>
      <c r="C258" s="180" t="s">
        <v>376</v>
      </c>
      <c r="D258" s="229">
        <v>96.167011916666667</v>
      </c>
      <c r="E258" s="230">
        <v>16.689806638571429</v>
      </c>
      <c r="F258" s="231">
        <v>0</v>
      </c>
      <c r="G258" s="232">
        <v>4.93508367</v>
      </c>
      <c r="H258" s="233">
        <f t="shared" si="12"/>
        <v>74.542121608095243</v>
      </c>
      <c r="I258" s="233"/>
      <c r="J258" s="231">
        <v>1817.9483984799997</v>
      </c>
      <c r="K258" s="234">
        <v>51.107330360000006</v>
      </c>
      <c r="L258" s="231">
        <v>0</v>
      </c>
      <c r="M258" s="231">
        <v>76.698358709999994</v>
      </c>
      <c r="N258" s="234">
        <f t="shared" si="10"/>
        <v>1690.1427094099995</v>
      </c>
      <c r="O258" s="233" t="str">
        <f t="shared" si="11"/>
        <v>500&lt;</v>
      </c>
      <c r="P258" s="202"/>
    </row>
    <row r="259" spans="1:16" s="34" customFormat="1" ht="18" customHeight="1" x14ac:dyDescent="0.25">
      <c r="A259" s="180">
        <v>312</v>
      </c>
      <c r="B259" s="228" t="s">
        <v>198</v>
      </c>
      <c r="C259" s="180" t="s">
        <v>377</v>
      </c>
      <c r="D259" s="229">
        <v>4.8949780833333332</v>
      </c>
      <c r="E259" s="230">
        <v>8.9554684200000008</v>
      </c>
      <c r="F259" s="231">
        <v>0</v>
      </c>
      <c r="G259" s="232">
        <v>6.8343267299999999</v>
      </c>
      <c r="H259" s="233">
        <f t="shared" si="12"/>
        <v>-10.894817066666668</v>
      </c>
      <c r="I259" s="233"/>
      <c r="J259" s="231">
        <v>193.57690338158193</v>
      </c>
      <c r="K259" s="234">
        <v>15.553112049999999</v>
      </c>
      <c r="L259" s="231">
        <v>0</v>
      </c>
      <c r="M259" s="231">
        <v>8.7543751099999998</v>
      </c>
      <c r="N259" s="234">
        <f t="shared" si="10"/>
        <v>169.26941622158191</v>
      </c>
      <c r="O259" s="233" t="str">
        <f t="shared" si="11"/>
        <v>&lt;-500</v>
      </c>
      <c r="P259" s="202"/>
    </row>
    <row r="260" spans="1:16" s="34" customFormat="1" ht="18" customHeight="1" x14ac:dyDescent="0.25">
      <c r="A260" s="180">
        <v>313</v>
      </c>
      <c r="B260" s="228" t="s">
        <v>119</v>
      </c>
      <c r="C260" s="180" t="s">
        <v>378</v>
      </c>
      <c r="D260" s="229">
        <v>76.613847083333326</v>
      </c>
      <c r="E260" s="230">
        <v>24.728685454761901</v>
      </c>
      <c r="F260" s="231">
        <v>0</v>
      </c>
      <c r="G260" s="232">
        <v>0</v>
      </c>
      <c r="H260" s="233">
        <f t="shared" si="12"/>
        <v>51.885161628571424</v>
      </c>
      <c r="I260" s="233"/>
      <c r="J260" s="231">
        <v>985.79768480000007</v>
      </c>
      <c r="K260" s="234">
        <v>0</v>
      </c>
      <c r="L260" s="231">
        <v>0</v>
      </c>
      <c r="M260" s="231">
        <v>191.66875675000003</v>
      </c>
      <c r="N260" s="234">
        <f t="shared" si="10"/>
        <v>794.12892805000001</v>
      </c>
      <c r="O260" s="233" t="str">
        <f t="shared" si="11"/>
        <v>500&lt;</v>
      </c>
      <c r="P260" s="202"/>
    </row>
    <row r="261" spans="1:16" s="34" customFormat="1" ht="18" customHeight="1" x14ac:dyDescent="0.25">
      <c r="A261" s="180">
        <v>314</v>
      </c>
      <c r="B261" s="228" t="s">
        <v>129</v>
      </c>
      <c r="C261" s="180" t="s">
        <v>379</v>
      </c>
      <c r="D261" s="229">
        <v>42.848039166666666</v>
      </c>
      <c r="E261" s="230">
        <v>3.51956778</v>
      </c>
      <c r="F261" s="231">
        <v>0</v>
      </c>
      <c r="G261" s="232">
        <v>0.80951792</v>
      </c>
      <c r="H261" s="233">
        <f t="shared" si="12"/>
        <v>38.518953466666666</v>
      </c>
      <c r="I261" s="233"/>
      <c r="J261" s="231">
        <v>68.0875922948848</v>
      </c>
      <c r="K261" s="234">
        <v>25.488570638710542</v>
      </c>
      <c r="L261" s="231">
        <v>0</v>
      </c>
      <c r="M261" s="231">
        <v>42.518996229999999</v>
      </c>
      <c r="N261" s="234">
        <f t="shared" si="10"/>
        <v>8.0025426174259451E-2</v>
      </c>
      <c r="O261" s="233">
        <f t="shared" si="11"/>
        <v>-99.79224402801205</v>
      </c>
      <c r="P261" s="202"/>
    </row>
    <row r="262" spans="1:16" s="34" customFormat="1" ht="18" customHeight="1" x14ac:dyDescent="0.25">
      <c r="A262" s="180">
        <v>316</v>
      </c>
      <c r="B262" s="228" t="s">
        <v>133</v>
      </c>
      <c r="C262" s="180" t="s">
        <v>380</v>
      </c>
      <c r="D262" s="229">
        <v>10.771571249999999</v>
      </c>
      <c r="E262" s="230">
        <v>1.6052388333333332</v>
      </c>
      <c r="F262" s="231">
        <v>0</v>
      </c>
      <c r="G262" s="232">
        <v>4.9947797799999991</v>
      </c>
      <c r="H262" s="233">
        <f t="shared" si="12"/>
        <v>4.1715526366666671</v>
      </c>
      <c r="I262" s="233"/>
      <c r="J262" s="231">
        <v>25.335259511846882</v>
      </c>
      <c r="K262" s="234">
        <v>6.3724066174969449</v>
      </c>
      <c r="L262" s="231">
        <v>0</v>
      </c>
      <c r="M262" s="231">
        <v>5.2835786700000007</v>
      </c>
      <c r="N262" s="234">
        <f t="shared" si="10"/>
        <v>13.679274224349935</v>
      </c>
      <c r="O262" s="233">
        <f t="shared" si="11"/>
        <v>227.9180539186612</v>
      </c>
      <c r="P262" s="202"/>
    </row>
    <row r="263" spans="1:16" s="34" customFormat="1" ht="18" customHeight="1" x14ac:dyDescent="0.25">
      <c r="A263" s="180">
        <v>317</v>
      </c>
      <c r="B263" s="228" t="s">
        <v>221</v>
      </c>
      <c r="C263" s="180" t="s">
        <v>381</v>
      </c>
      <c r="D263" s="229">
        <v>34.761563000000002</v>
      </c>
      <c r="E263" s="230">
        <v>0.98507458333333342</v>
      </c>
      <c r="F263" s="231">
        <v>0</v>
      </c>
      <c r="G263" s="232">
        <v>15.573504040000003</v>
      </c>
      <c r="H263" s="233">
        <f t="shared" si="12"/>
        <v>18.202984376666663</v>
      </c>
      <c r="I263" s="233"/>
      <c r="J263" s="231">
        <v>40.151262541516203</v>
      </c>
      <c r="K263" s="234">
        <v>21.627177434427693</v>
      </c>
      <c r="L263" s="231">
        <v>0</v>
      </c>
      <c r="M263" s="231">
        <v>18.466083099999999</v>
      </c>
      <c r="N263" s="234">
        <f t="shared" si="10"/>
        <v>5.800200708851122E-2</v>
      </c>
      <c r="O263" s="233">
        <f t="shared" si="11"/>
        <v>-99.681359902924157</v>
      </c>
      <c r="P263" s="202"/>
    </row>
    <row r="264" spans="1:16" s="34" customFormat="1" ht="18" customHeight="1" x14ac:dyDescent="0.25">
      <c r="A264" s="180">
        <v>318</v>
      </c>
      <c r="B264" s="228" t="s">
        <v>133</v>
      </c>
      <c r="C264" s="180" t="s">
        <v>382</v>
      </c>
      <c r="D264" s="229">
        <v>12.754416666666666</v>
      </c>
      <c r="E264" s="230">
        <v>2.0722083333333332</v>
      </c>
      <c r="F264" s="231">
        <v>0</v>
      </c>
      <c r="G264" s="232">
        <v>0.18484654</v>
      </c>
      <c r="H264" s="233">
        <f t="shared" si="12"/>
        <v>10.497361793333331</v>
      </c>
      <c r="I264" s="233"/>
      <c r="J264" s="231">
        <v>17.383274580220331</v>
      </c>
      <c r="K264" s="234">
        <v>10.082520389039541</v>
      </c>
      <c r="L264" s="231">
        <v>0</v>
      </c>
      <c r="M264" s="231">
        <v>0.67798192000000002</v>
      </c>
      <c r="N264" s="234">
        <f t="shared" si="10"/>
        <v>6.6227722711807901</v>
      </c>
      <c r="O264" s="233">
        <f t="shared" si="11"/>
        <v>-36.910126548302991</v>
      </c>
      <c r="P264" s="202"/>
    </row>
    <row r="265" spans="1:16" s="34" customFormat="1" ht="18" customHeight="1" x14ac:dyDescent="0.25">
      <c r="A265" s="180">
        <v>319</v>
      </c>
      <c r="B265" s="228" t="s">
        <v>221</v>
      </c>
      <c r="C265" s="180" t="s">
        <v>383</v>
      </c>
      <c r="D265" s="229">
        <v>31.162868333333332</v>
      </c>
      <c r="E265" s="230">
        <v>2.3576605833333333</v>
      </c>
      <c r="F265" s="231">
        <v>0</v>
      </c>
      <c r="G265" s="232">
        <v>5.2665569499999991</v>
      </c>
      <c r="H265" s="233">
        <f t="shared" si="12"/>
        <v>23.538650799999999</v>
      </c>
      <c r="I265" s="233"/>
      <c r="J265" s="231">
        <v>26.108533179725693</v>
      </c>
      <c r="K265" s="234">
        <v>6.8720229265938082</v>
      </c>
      <c r="L265" s="231">
        <v>0</v>
      </c>
      <c r="M265" s="231">
        <v>6.9599056699999995</v>
      </c>
      <c r="N265" s="234">
        <f t="shared" si="10"/>
        <v>12.276604583131887</v>
      </c>
      <c r="O265" s="233">
        <f t="shared" si="11"/>
        <v>-47.844909687296578</v>
      </c>
      <c r="P265" s="202"/>
    </row>
    <row r="266" spans="1:16" s="34" customFormat="1" ht="18" customHeight="1" x14ac:dyDescent="0.25">
      <c r="A266" s="180">
        <v>320</v>
      </c>
      <c r="B266" s="228" t="s">
        <v>129</v>
      </c>
      <c r="C266" s="180" t="s">
        <v>384</v>
      </c>
      <c r="D266" s="229">
        <v>31.542666666666669</v>
      </c>
      <c r="E266" s="230">
        <v>2.8872666233333333</v>
      </c>
      <c r="F266" s="231">
        <v>0</v>
      </c>
      <c r="G266" s="232">
        <v>17.475293359999998</v>
      </c>
      <c r="H266" s="233">
        <f t="shared" si="12"/>
        <v>11.180106683333339</v>
      </c>
      <c r="I266" s="233"/>
      <c r="J266" s="231">
        <v>25.387979515827102</v>
      </c>
      <c r="K266" s="234">
        <v>6.58225126237949</v>
      </c>
      <c r="L266" s="231">
        <v>0</v>
      </c>
      <c r="M266" s="231">
        <v>18.724578230000002</v>
      </c>
      <c r="N266" s="234">
        <f t="shared" si="10"/>
        <v>8.1150023447609243E-2</v>
      </c>
      <c r="O266" s="233">
        <f t="shared" si="11"/>
        <v>-99.274156984847167</v>
      </c>
      <c r="P266" s="202"/>
    </row>
    <row r="267" spans="1:16" s="34" customFormat="1" ht="18" customHeight="1" x14ac:dyDescent="0.25">
      <c r="A267" s="180">
        <v>321</v>
      </c>
      <c r="B267" s="228" t="s">
        <v>221</v>
      </c>
      <c r="C267" s="180" t="s">
        <v>385</v>
      </c>
      <c r="D267" s="229">
        <v>16.864068750000001</v>
      </c>
      <c r="E267" s="230">
        <v>11.698002879928572</v>
      </c>
      <c r="F267" s="231">
        <v>0</v>
      </c>
      <c r="G267" s="232">
        <v>2.7967594899999999</v>
      </c>
      <c r="H267" s="233">
        <f t="shared" si="12"/>
        <v>2.3693063800714298</v>
      </c>
      <c r="I267" s="233"/>
      <c r="J267" s="231">
        <v>164.56071409937502</v>
      </c>
      <c r="K267" s="234">
        <v>21.924561620759846</v>
      </c>
      <c r="L267" s="231">
        <v>0</v>
      </c>
      <c r="M267" s="231">
        <v>10.660865910000002</v>
      </c>
      <c r="N267" s="234">
        <f t="shared" si="10"/>
        <v>131.97528656861516</v>
      </c>
      <c r="O267" s="233" t="str">
        <f t="shared" si="11"/>
        <v>500&lt;</v>
      </c>
      <c r="P267" s="202"/>
    </row>
    <row r="268" spans="1:16" s="34" customFormat="1" ht="18" customHeight="1" x14ac:dyDescent="0.25">
      <c r="A268" s="180">
        <v>322</v>
      </c>
      <c r="B268" s="228" t="s">
        <v>221</v>
      </c>
      <c r="C268" s="180" t="s">
        <v>386</v>
      </c>
      <c r="D268" s="229">
        <v>158.55785474999999</v>
      </c>
      <c r="E268" s="230">
        <v>80.068774843333344</v>
      </c>
      <c r="F268" s="231">
        <v>0</v>
      </c>
      <c r="G268" s="232">
        <v>106.36196212</v>
      </c>
      <c r="H268" s="233">
        <f t="shared" si="12"/>
        <v>-27.872882213333355</v>
      </c>
      <c r="I268" s="233"/>
      <c r="J268" s="231">
        <v>233.92808911911288</v>
      </c>
      <c r="K268" s="234">
        <v>94.371200087365551</v>
      </c>
      <c r="L268" s="231">
        <v>0</v>
      </c>
      <c r="M268" s="231">
        <v>139.40947180999999</v>
      </c>
      <c r="N268" s="234">
        <f t="shared" si="10"/>
        <v>0.14741722174736083</v>
      </c>
      <c r="O268" s="233">
        <f t="shared" si="11"/>
        <v>-100.52889120191826</v>
      </c>
      <c r="P268" s="202"/>
    </row>
    <row r="269" spans="1:16" s="34" customFormat="1" ht="18" customHeight="1" x14ac:dyDescent="0.25">
      <c r="A269" s="180">
        <v>327</v>
      </c>
      <c r="B269" s="228" t="s">
        <v>117</v>
      </c>
      <c r="C269" s="180" t="s">
        <v>387</v>
      </c>
      <c r="D269" s="229">
        <v>27.224785833333332</v>
      </c>
      <c r="E269" s="230">
        <v>3.0750000000000002</v>
      </c>
      <c r="F269" s="231">
        <v>0</v>
      </c>
      <c r="G269" s="232">
        <v>0</v>
      </c>
      <c r="H269" s="233">
        <f t="shared" si="12"/>
        <v>24.149785833333333</v>
      </c>
      <c r="I269" s="233"/>
      <c r="J269" s="231">
        <v>46.079264030680562</v>
      </c>
      <c r="K269" s="234">
        <v>14.48350009</v>
      </c>
      <c r="L269" s="231">
        <v>0</v>
      </c>
      <c r="M269" s="231">
        <v>15.409536889999998</v>
      </c>
      <c r="N269" s="234">
        <f t="shared" si="10"/>
        <v>16.186227050680564</v>
      </c>
      <c r="O269" s="233">
        <f t="shared" si="11"/>
        <v>-32.975691120460674</v>
      </c>
      <c r="P269" s="202"/>
    </row>
    <row r="270" spans="1:16" s="34" customFormat="1" ht="18" customHeight="1" x14ac:dyDescent="0.25">
      <c r="A270" s="180">
        <v>328</v>
      </c>
      <c r="B270" s="228" t="s">
        <v>129</v>
      </c>
      <c r="C270" s="180" t="s">
        <v>388</v>
      </c>
      <c r="D270" s="229">
        <v>1.58662825</v>
      </c>
      <c r="E270" s="230">
        <v>3.1337679366666666</v>
      </c>
      <c r="F270" s="231">
        <v>0</v>
      </c>
      <c r="G270" s="232">
        <v>2.0526092899999999</v>
      </c>
      <c r="H270" s="233">
        <f t="shared" si="12"/>
        <v>-3.5997489766666666</v>
      </c>
      <c r="I270" s="233"/>
      <c r="J270" s="231">
        <v>27.103437251848476</v>
      </c>
      <c r="K270" s="234">
        <v>3.229474995733796</v>
      </c>
      <c r="L270" s="231">
        <v>0</v>
      </c>
      <c r="M270" s="231">
        <v>2.1269265000000002</v>
      </c>
      <c r="N270" s="234">
        <f t="shared" si="10"/>
        <v>21.747035756114681</v>
      </c>
      <c r="O270" s="233" t="str">
        <f t="shared" si="11"/>
        <v>&lt;-500</v>
      </c>
      <c r="P270" s="202"/>
    </row>
    <row r="271" spans="1:16" s="34" customFormat="1" ht="18" customHeight="1" x14ac:dyDescent="0.25">
      <c r="A271" s="180">
        <v>336</v>
      </c>
      <c r="B271" s="228" t="s">
        <v>221</v>
      </c>
      <c r="C271" s="180" t="s">
        <v>389</v>
      </c>
      <c r="D271" s="229">
        <v>99.044714749999997</v>
      </c>
      <c r="E271" s="230">
        <v>9.4029504933333339</v>
      </c>
      <c r="F271" s="231">
        <v>0</v>
      </c>
      <c r="G271" s="232">
        <v>5.8017830000000004</v>
      </c>
      <c r="H271" s="233">
        <f t="shared" si="12"/>
        <v>83.839981256666661</v>
      </c>
      <c r="I271" s="233"/>
      <c r="J271" s="231">
        <v>76.647499793631368</v>
      </c>
      <c r="K271" s="234">
        <v>49.219563180815086</v>
      </c>
      <c r="L271" s="231">
        <v>0</v>
      </c>
      <c r="M271" s="231">
        <v>23.342522310000003</v>
      </c>
      <c r="N271" s="234">
        <f t="shared" si="10"/>
        <v>4.0854143028162788</v>
      </c>
      <c r="O271" s="233">
        <f t="shared" si="11"/>
        <v>-95.12712879752533</v>
      </c>
      <c r="P271" s="202"/>
    </row>
    <row r="272" spans="1:16" s="34" customFormat="1" ht="18" customHeight="1" x14ac:dyDescent="0.25">
      <c r="A272" s="180">
        <v>337</v>
      </c>
      <c r="B272" s="228" t="s">
        <v>221</v>
      </c>
      <c r="C272" s="180" t="s">
        <v>390</v>
      </c>
      <c r="D272" s="229">
        <v>109.19006058333333</v>
      </c>
      <c r="E272" s="230">
        <v>23.763420048785719</v>
      </c>
      <c r="F272" s="231">
        <v>0</v>
      </c>
      <c r="G272" s="232">
        <v>14.220807129999999</v>
      </c>
      <c r="H272" s="233">
        <f t="shared" si="12"/>
        <v>71.205833404547619</v>
      </c>
      <c r="I272" s="233"/>
      <c r="J272" s="231">
        <v>106.2008904192009</v>
      </c>
      <c r="K272" s="234">
        <v>80.154925133334217</v>
      </c>
      <c r="L272" s="231">
        <v>0</v>
      </c>
      <c r="M272" s="231">
        <v>25.925044459999999</v>
      </c>
      <c r="N272" s="234">
        <f t="shared" si="10"/>
        <v>0.12092082586668695</v>
      </c>
      <c r="O272" s="233">
        <f t="shared" si="11"/>
        <v>-99.830181292620097</v>
      </c>
      <c r="P272" s="202"/>
    </row>
    <row r="273" spans="1:17" s="34" customFormat="1" ht="18" customHeight="1" x14ac:dyDescent="0.25">
      <c r="A273" s="180">
        <v>338</v>
      </c>
      <c r="B273" s="228" t="s">
        <v>221</v>
      </c>
      <c r="C273" s="180" t="s">
        <v>391</v>
      </c>
      <c r="D273" s="229">
        <v>29.701901666666668</v>
      </c>
      <c r="E273" s="230">
        <v>9.3328029099999998</v>
      </c>
      <c r="F273" s="231">
        <v>0</v>
      </c>
      <c r="G273" s="232">
        <v>6.2939260999999993</v>
      </c>
      <c r="H273" s="233">
        <f t="shared" si="12"/>
        <v>14.075172656666666</v>
      </c>
      <c r="I273" s="233"/>
      <c r="J273" s="231">
        <v>220.48182566757552</v>
      </c>
      <c r="K273" s="234">
        <v>31.423745545270187</v>
      </c>
      <c r="L273" s="231">
        <v>0</v>
      </c>
      <c r="M273" s="231">
        <v>13.179281159999999</v>
      </c>
      <c r="N273" s="234">
        <f t="shared" si="10"/>
        <v>175.87879896230535</v>
      </c>
      <c r="O273" s="233" t="str">
        <f t="shared" si="11"/>
        <v>500&lt;</v>
      </c>
      <c r="P273" s="202"/>
    </row>
    <row r="274" spans="1:17" s="34" customFormat="1" ht="18" customHeight="1" x14ac:dyDescent="0.25">
      <c r="A274" s="180">
        <v>339</v>
      </c>
      <c r="B274" s="228" t="s">
        <v>221</v>
      </c>
      <c r="C274" s="180" t="s">
        <v>392</v>
      </c>
      <c r="D274" s="229">
        <v>191.32816566666665</v>
      </c>
      <c r="E274" s="230">
        <v>194.37758297999997</v>
      </c>
      <c r="F274" s="231">
        <v>0</v>
      </c>
      <c r="G274" s="232">
        <v>128.27988144</v>
      </c>
      <c r="H274" s="233">
        <f t="shared" si="12"/>
        <v>-131.32929875333332</v>
      </c>
      <c r="I274" s="233"/>
      <c r="J274" s="231">
        <v>421.99957237091303</v>
      </c>
      <c r="K274" s="234">
        <v>237.11562082011039</v>
      </c>
      <c r="L274" s="231">
        <v>0</v>
      </c>
      <c r="M274" s="231">
        <v>184.73490706999996</v>
      </c>
      <c r="N274" s="234">
        <f t="shared" ref="N274:N277" si="13">J274-K274-M274</f>
        <v>0.1490444808026723</v>
      </c>
      <c r="O274" s="233">
        <f t="shared" ref="O274:O277" si="14">IF(OR(H274=0,N274=0),"N.A.",IF((((N274-H274)/H274))*100&gt;=500,"500&lt;",IF((((N274-H274)/H274))*100&lt;=-500,"&lt;-500",(((N274-H274)/H274))*100)))</f>
        <v>-100.11348913168463</v>
      </c>
      <c r="P274" s="202"/>
    </row>
    <row r="275" spans="1:17" s="34" customFormat="1" ht="18" customHeight="1" x14ac:dyDescent="0.25">
      <c r="A275" s="180">
        <v>348</v>
      </c>
      <c r="B275" s="228" t="s">
        <v>133</v>
      </c>
      <c r="C275" s="180" t="s">
        <v>393</v>
      </c>
      <c r="D275" s="229">
        <v>4.1331245833333332</v>
      </c>
      <c r="E275" s="230">
        <v>0.13951791666666666</v>
      </c>
      <c r="F275" s="231">
        <v>0</v>
      </c>
      <c r="G275" s="232">
        <v>0</v>
      </c>
      <c r="H275" s="233">
        <f t="shared" ref="H275:H277" si="15">D275-E275-G275</f>
        <v>3.9936066666666665</v>
      </c>
      <c r="I275" s="233"/>
      <c r="J275" s="231">
        <v>5.7599771221249041</v>
      </c>
      <c r="K275" s="234">
        <v>2.2722055542401018</v>
      </c>
      <c r="L275" s="231">
        <v>0</v>
      </c>
      <c r="M275" s="231">
        <v>2.7859207200000005</v>
      </c>
      <c r="N275" s="234">
        <f t="shared" si="13"/>
        <v>0.70185084788480179</v>
      </c>
      <c r="O275" s="233">
        <f t="shared" si="14"/>
        <v>-82.425639116067146</v>
      </c>
      <c r="P275" s="202"/>
    </row>
    <row r="276" spans="1:17" s="34" customFormat="1" ht="18" customHeight="1" x14ac:dyDescent="0.25">
      <c r="A276" s="180">
        <v>349</v>
      </c>
      <c r="B276" s="228" t="s">
        <v>221</v>
      </c>
      <c r="C276" s="180" t="s">
        <v>394</v>
      </c>
      <c r="D276" s="229">
        <v>13.977757583333334</v>
      </c>
      <c r="E276" s="230">
        <v>5.2634223366666761</v>
      </c>
      <c r="F276" s="231">
        <v>0</v>
      </c>
      <c r="G276" s="232">
        <v>1.8937905680171954</v>
      </c>
      <c r="H276" s="233">
        <f t="shared" si="15"/>
        <v>6.8205446786494619</v>
      </c>
      <c r="I276" s="233"/>
      <c r="J276" s="231">
        <v>43.025719917764164</v>
      </c>
      <c r="K276" s="234">
        <v>6.939801300749175</v>
      </c>
      <c r="L276" s="231">
        <v>0</v>
      </c>
      <c r="M276" s="231">
        <v>3.37483084</v>
      </c>
      <c r="N276" s="234">
        <f t="shared" si="13"/>
        <v>32.711087777014988</v>
      </c>
      <c r="O276" s="233">
        <f t="shared" si="14"/>
        <v>379.59641521609564</v>
      </c>
      <c r="P276" s="202"/>
    </row>
    <row r="277" spans="1:17" s="34" customFormat="1" ht="18" customHeight="1" thickBot="1" x14ac:dyDescent="0.3">
      <c r="A277" s="235">
        <v>350</v>
      </c>
      <c r="B277" s="236" t="s">
        <v>221</v>
      </c>
      <c r="C277" s="235" t="s">
        <v>395</v>
      </c>
      <c r="D277" s="237">
        <v>50.573072916666668</v>
      </c>
      <c r="E277" s="238">
        <v>51.870079403333335</v>
      </c>
      <c r="F277" s="239">
        <v>0</v>
      </c>
      <c r="G277" s="240">
        <v>32.927260927782136</v>
      </c>
      <c r="H277" s="241">
        <f t="shared" si="15"/>
        <v>-34.224267414448803</v>
      </c>
      <c r="I277" s="241"/>
      <c r="J277" s="239">
        <v>94.894738847831775</v>
      </c>
      <c r="K277" s="241">
        <v>56.495646083952707</v>
      </c>
      <c r="L277" s="239">
        <v>0</v>
      </c>
      <c r="M277" s="239">
        <v>35.242277049999998</v>
      </c>
      <c r="N277" s="241">
        <f t="shared" si="13"/>
        <v>3.1568157138790696</v>
      </c>
      <c r="O277" s="241">
        <f t="shared" si="14"/>
        <v>-109.22391026125024</v>
      </c>
      <c r="P277" s="202"/>
    </row>
    <row r="278" spans="1:17" x14ac:dyDescent="0.25">
      <c r="A278" s="203" t="s">
        <v>779</v>
      </c>
      <c r="B278" s="204"/>
      <c r="C278" s="157"/>
      <c r="D278" s="157"/>
      <c r="E278" s="157"/>
      <c r="F278" s="157"/>
      <c r="G278" s="157"/>
      <c r="H278" s="157"/>
      <c r="I278" s="157"/>
      <c r="J278" s="157"/>
      <c r="K278" s="157"/>
      <c r="L278" s="157"/>
      <c r="M278" s="157"/>
      <c r="N278" s="157"/>
      <c r="O278" s="157"/>
      <c r="P278" s="157"/>
      <c r="Q278" s="157"/>
    </row>
    <row r="279" spans="1:17" x14ac:dyDescent="0.25">
      <c r="A279" s="205" t="s">
        <v>397</v>
      </c>
      <c r="B279" s="206"/>
      <c r="C279" s="157"/>
      <c r="D279" s="157"/>
      <c r="E279" s="157"/>
      <c r="F279" s="157"/>
      <c r="G279" s="157"/>
      <c r="H279" s="157"/>
      <c r="I279" s="157"/>
      <c r="J279" s="157"/>
      <c r="K279" s="157"/>
      <c r="L279" s="157"/>
      <c r="M279" s="157"/>
      <c r="N279" s="157"/>
      <c r="O279" s="157"/>
      <c r="P279" s="157"/>
      <c r="Q279" s="157"/>
    </row>
    <row r="280" spans="1:17" x14ac:dyDescent="0.25">
      <c r="A280" s="207" t="s">
        <v>396</v>
      </c>
      <c r="B280" s="208"/>
      <c r="C280" s="157"/>
      <c r="D280" s="157"/>
      <c r="E280" s="157"/>
      <c r="F280" s="157"/>
      <c r="G280" s="157"/>
      <c r="H280" s="157"/>
      <c r="I280" s="157"/>
      <c r="J280" s="157"/>
      <c r="K280" s="157"/>
      <c r="L280" s="157"/>
      <c r="M280" s="157"/>
      <c r="N280" s="157"/>
      <c r="O280" s="157"/>
      <c r="P280" s="157"/>
      <c r="Q280" s="157"/>
    </row>
    <row r="281" spans="1:17" x14ac:dyDescent="0.25">
      <c r="A281" s="207" t="s">
        <v>781</v>
      </c>
      <c r="B281" s="208"/>
      <c r="C281" s="157"/>
      <c r="D281" s="157"/>
      <c r="E281" s="157"/>
      <c r="F281" s="157"/>
      <c r="G281" s="157"/>
      <c r="H281" s="157"/>
      <c r="I281" s="157"/>
      <c r="J281" s="157"/>
      <c r="K281" s="157"/>
      <c r="L281" s="157"/>
      <c r="M281" s="157"/>
      <c r="N281" s="157"/>
      <c r="O281" s="157"/>
      <c r="P281" s="157"/>
      <c r="Q281" s="157"/>
    </row>
    <row r="282" spans="1:17" x14ac:dyDescent="0.25">
      <c r="A282" s="209" t="s">
        <v>782</v>
      </c>
      <c r="B282" s="210"/>
      <c r="C282" s="157"/>
      <c r="D282" s="157"/>
      <c r="E282" s="157"/>
      <c r="F282" s="157"/>
      <c r="G282" s="157"/>
      <c r="H282" s="157"/>
      <c r="I282" s="157"/>
      <c r="J282" s="157"/>
      <c r="K282" s="157"/>
      <c r="L282" s="157"/>
      <c r="M282" s="157"/>
      <c r="N282" s="157"/>
      <c r="O282" s="157"/>
      <c r="P282" s="157"/>
      <c r="Q282" s="157"/>
    </row>
    <row r="283" spans="1:17" x14ac:dyDescent="0.25">
      <c r="A283" s="211" t="s">
        <v>88</v>
      </c>
      <c r="B283" s="212"/>
      <c r="C283" s="157"/>
      <c r="D283" s="157"/>
      <c r="E283" s="157"/>
      <c r="F283" s="157"/>
      <c r="G283" s="157"/>
      <c r="H283" s="157"/>
      <c r="I283" s="157"/>
      <c r="J283" s="157"/>
      <c r="K283" s="157"/>
      <c r="L283" s="157"/>
      <c r="M283" s="157"/>
      <c r="N283" s="157"/>
      <c r="O283" s="157"/>
      <c r="P283" s="157"/>
      <c r="Q283" s="157"/>
    </row>
    <row r="284" spans="1:17" x14ac:dyDescent="0.25">
      <c r="A284" s="157"/>
      <c r="B284" s="157"/>
      <c r="C284" s="157"/>
      <c r="D284" s="157"/>
      <c r="E284" s="157"/>
      <c r="F284" s="157"/>
      <c r="G284" s="157"/>
      <c r="H284" s="157"/>
      <c r="I284" s="157"/>
      <c r="J284" s="157"/>
      <c r="K284" s="157"/>
      <c r="L284" s="157"/>
      <c r="M284" s="157"/>
      <c r="N284" s="157"/>
      <c r="O284" s="157"/>
      <c r="P284" s="157"/>
      <c r="Q284" s="157"/>
    </row>
    <row r="285" spans="1:17" x14ac:dyDescent="0.25">
      <c r="A285" s="157"/>
      <c r="B285" s="157"/>
      <c r="C285" s="157"/>
      <c r="D285" s="157"/>
      <c r="E285" s="157"/>
      <c r="F285" s="157"/>
      <c r="G285" s="157"/>
      <c r="H285" s="157"/>
      <c r="I285" s="157"/>
      <c r="J285" s="157"/>
      <c r="K285" s="157"/>
      <c r="L285" s="157"/>
      <c r="M285" s="157"/>
      <c r="N285" s="157"/>
      <c r="O285" s="157"/>
      <c r="P285" s="157"/>
      <c r="Q285" s="157"/>
    </row>
    <row r="286" spans="1:17" x14ac:dyDescent="0.25">
      <c r="A286" s="157"/>
      <c r="B286" s="157"/>
      <c r="C286" s="157"/>
      <c r="D286" s="157"/>
      <c r="E286" s="157"/>
      <c r="F286" s="157"/>
      <c r="G286" s="157"/>
      <c r="H286" s="157"/>
      <c r="I286" s="157"/>
      <c r="J286" s="157"/>
      <c r="K286" s="157"/>
      <c r="L286" s="157"/>
      <c r="M286" s="157"/>
      <c r="N286" s="157"/>
      <c r="O286" s="157"/>
      <c r="P286" s="157"/>
      <c r="Q286" s="157"/>
    </row>
  </sheetData>
  <mergeCells count="21">
    <mergeCell ref="A1:D1"/>
    <mergeCell ref="E1:O1"/>
    <mergeCell ref="A2:O2"/>
    <mergeCell ref="A3:F3"/>
    <mergeCell ref="G3:L3"/>
    <mergeCell ref="M3:O3"/>
    <mergeCell ref="O11:O14"/>
    <mergeCell ref="A4:M4"/>
    <mergeCell ref="A5:M5"/>
    <mergeCell ref="A6:M6"/>
    <mergeCell ref="A7:M7"/>
    <mergeCell ref="A8:M8"/>
    <mergeCell ref="A9:C15"/>
    <mergeCell ref="D9:H9"/>
    <mergeCell ref="J9:N9"/>
    <mergeCell ref="E10:G10"/>
    <mergeCell ref="K10:M10"/>
    <mergeCell ref="D11:D14"/>
    <mergeCell ref="H11:H14"/>
    <mergeCell ref="J11:J14"/>
    <mergeCell ref="N11:N14"/>
  </mergeCells>
  <printOptions horizontalCentered="1"/>
  <pageMargins left="0.39370078740157483" right="0.39370078740157483" top="0.59055118110236227" bottom="0.39370078740157483" header="0" footer="0"/>
  <pageSetup scale="55" orientation="landscape" r:id="rId1"/>
  <ignoredErrors>
    <ignoredError sqref="D15:P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topLeftCell="B1" zoomScale="90" zoomScaleNormal="90" workbookViewId="0">
      <selection activeCell="L11" sqref="L11:L12"/>
    </sheetView>
  </sheetViews>
  <sheetFormatPr baseColWidth="10" defaultColWidth="11.42578125" defaultRowHeight="14.25" x14ac:dyDescent="0.25"/>
  <cols>
    <col min="1" max="1" width="11.42578125" style="35" hidden="1" customWidth="1"/>
    <col min="2" max="2" width="4.5703125" style="35" customWidth="1"/>
    <col min="3" max="3" width="52.140625" style="35" customWidth="1"/>
    <col min="4" max="10" width="12.28515625" style="35" customWidth="1"/>
    <col min="11" max="11" width="13.85546875" style="35" customWidth="1"/>
    <col min="12" max="12" width="11.5703125" style="35" customWidth="1"/>
    <col min="13" max="14" width="19.7109375" style="35" bestFit="1" customWidth="1"/>
    <col min="15" max="16384" width="11.42578125" style="35"/>
  </cols>
  <sheetData>
    <row r="1" spans="1:13" s="242" customFormat="1" ht="48" customHeight="1" x14ac:dyDescent="0.2">
      <c r="A1" s="448" t="s">
        <v>755</v>
      </c>
      <c r="B1" s="448"/>
      <c r="C1" s="448"/>
      <c r="D1" s="448"/>
      <c r="E1" s="456" t="s">
        <v>757</v>
      </c>
      <c r="F1" s="456"/>
      <c r="G1" s="456"/>
      <c r="H1" s="456"/>
      <c r="I1" s="456"/>
      <c r="J1" s="456"/>
      <c r="K1" s="456"/>
      <c r="L1" s="456"/>
    </row>
    <row r="2" spans="1:13" s="1" customFormat="1" ht="36" customHeight="1" thickBot="1" x14ac:dyDescent="0.45">
      <c r="A2" s="457" t="s">
        <v>756</v>
      </c>
      <c r="B2" s="457"/>
      <c r="C2" s="457"/>
      <c r="D2" s="457"/>
      <c r="E2" s="457"/>
      <c r="F2" s="457"/>
      <c r="G2" s="457"/>
      <c r="H2" s="457"/>
      <c r="I2" s="457"/>
      <c r="J2" s="457"/>
      <c r="K2" s="457"/>
      <c r="L2" s="457"/>
    </row>
    <row r="3" spans="1:13" customFormat="1" ht="6" customHeight="1" x14ac:dyDescent="0.4">
      <c r="A3" s="446"/>
      <c r="B3" s="446"/>
      <c r="C3" s="446"/>
      <c r="D3" s="446"/>
      <c r="E3" s="446"/>
      <c r="F3" s="446"/>
      <c r="G3" s="446"/>
      <c r="H3" s="446"/>
      <c r="I3" s="446"/>
      <c r="J3" s="446"/>
      <c r="K3" s="446"/>
      <c r="L3" s="446"/>
    </row>
    <row r="4" spans="1:13" ht="18.75" x14ac:dyDescent="0.25">
      <c r="B4" s="243" t="s">
        <v>784</v>
      </c>
      <c r="C4" s="243"/>
      <c r="D4" s="243"/>
      <c r="E4" s="243"/>
      <c r="F4" s="243"/>
      <c r="G4" s="243"/>
      <c r="H4" s="243"/>
      <c r="I4" s="243"/>
      <c r="J4" s="243"/>
      <c r="K4" s="243"/>
      <c r="L4" s="243"/>
    </row>
    <row r="5" spans="1:13" ht="18.75" x14ac:dyDescent="0.25">
      <c r="A5" s="36" t="s">
        <v>398</v>
      </c>
      <c r="B5" s="243" t="s">
        <v>399</v>
      </c>
      <c r="C5" s="243"/>
      <c r="D5" s="243"/>
      <c r="E5" s="243"/>
      <c r="F5" s="243"/>
      <c r="G5" s="243"/>
      <c r="H5" s="243"/>
      <c r="I5" s="243"/>
      <c r="J5" s="243"/>
      <c r="K5" s="243"/>
      <c r="L5" s="243"/>
    </row>
    <row r="6" spans="1:13" ht="18.75" x14ac:dyDescent="0.25">
      <c r="B6" s="243" t="s">
        <v>1</v>
      </c>
      <c r="C6" s="243"/>
      <c r="D6" s="243"/>
      <c r="E6" s="243"/>
      <c r="F6" s="243"/>
      <c r="G6" s="243"/>
      <c r="H6" s="243"/>
      <c r="I6" s="243"/>
      <c r="J6" s="243"/>
      <c r="K6" s="243"/>
      <c r="L6" s="243"/>
      <c r="M6" s="37"/>
    </row>
    <row r="7" spans="1:13" ht="18.75" x14ac:dyDescent="0.25">
      <c r="B7" s="243" t="s">
        <v>758</v>
      </c>
      <c r="C7" s="243"/>
      <c r="D7" s="243"/>
      <c r="E7" s="243"/>
      <c r="F7" s="243"/>
      <c r="G7" s="243"/>
      <c r="H7" s="243"/>
      <c r="I7" s="243"/>
      <c r="J7" s="243"/>
      <c r="K7" s="243"/>
      <c r="L7" s="243"/>
      <c r="M7" s="38"/>
    </row>
    <row r="8" spans="1:13" ht="18.75" x14ac:dyDescent="0.25">
      <c r="B8" s="243" t="s">
        <v>759</v>
      </c>
      <c r="C8" s="243"/>
      <c r="D8" s="243"/>
      <c r="E8" s="243"/>
      <c r="F8" s="243"/>
      <c r="G8" s="243"/>
      <c r="H8" s="243"/>
      <c r="I8" s="243"/>
      <c r="J8" s="243"/>
      <c r="K8" s="243"/>
      <c r="L8" s="243"/>
      <c r="M8" s="38"/>
    </row>
    <row r="9" spans="1:13" x14ac:dyDescent="0.25">
      <c r="B9" s="459" t="s">
        <v>400</v>
      </c>
      <c r="C9" s="459" t="s">
        <v>3</v>
      </c>
      <c r="D9" s="459" t="s">
        <v>401</v>
      </c>
      <c r="E9" s="459"/>
      <c r="F9" s="459"/>
      <c r="G9" s="459"/>
      <c r="H9" s="459" t="s">
        <v>91</v>
      </c>
      <c r="I9" s="459"/>
      <c r="J9" s="459"/>
      <c r="K9" s="459"/>
      <c r="L9" s="245"/>
    </row>
    <row r="10" spans="1:13" x14ac:dyDescent="0.25">
      <c r="B10" s="459"/>
      <c r="C10" s="459"/>
      <c r="D10" s="248"/>
      <c r="E10" s="460" t="s">
        <v>402</v>
      </c>
      <c r="F10" s="460"/>
      <c r="G10" s="248"/>
      <c r="H10" s="248"/>
      <c r="I10" s="460" t="s">
        <v>402</v>
      </c>
      <c r="J10" s="460"/>
      <c r="K10" s="248"/>
      <c r="L10" s="245"/>
    </row>
    <row r="11" spans="1:13" ht="21.75" customHeight="1" x14ac:dyDescent="0.25">
      <c r="B11" s="459"/>
      <c r="C11" s="459"/>
      <c r="D11" s="458" t="s">
        <v>403</v>
      </c>
      <c r="E11" s="458" t="s">
        <v>404</v>
      </c>
      <c r="F11" s="458" t="s">
        <v>405</v>
      </c>
      <c r="G11" s="458" t="s">
        <v>406</v>
      </c>
      <c r="H11" s="458" t="s">
        <v>94</v>
      </c>
      <c r="I11" s="458" t="s">
        <v>404</v>
      </c>
      <c r="J11" s="458" t="s">
        <v>405</v>
      </c>
      <c r="K11" s="458" t="s">
        <v>407</v>
      </c>
      <c r="L11" s="458" t="s">
        <v>785</v>
      </c>
    </row>
    <row r="12" spans="1:13" ht="9" customHeight="1" x14ac:dyDescent="0.25">
      <c r="B12" s="459"/>
      <c r="C12" s="459"/>
      <c r="D12" s="458"/>
      <c r="E12" s="458"/>
      <c r="F12" s="458"/>
      <c r="G12" s="458"/>
      <c r="H12" s="458"/>
      <c r="I12" s="458"/>
      <c r="J12" s="458"/>
      <c r="K12" s="458"/>
      <c r="L12" s="458"/>
    </row>
    <row r="13" spans="1:13" ht="15" thickBot="1" x14ac:dyDescent="0.3">
      <c r="B13" s="245"/>
      <c r="C13" s="245"/>
      <c r="D13" s="246" t="s">
        <v>12</v>
      </c>
      <c r="E13" s="246" t="s">
        <v>13</v>
      </c>
      <c r="F13" s="246" t="s">
        <v>14</v>
      </c>
      <c r="G13" s="246" t="s">
        <v>408</v>
      </c>
      <c r="H13" s="247" t="s">
        <v>409</v>
      </c>
      <c r="I13" s="246" t="s">
        <v>410</v>
      </c>
      <c r="J13" s="246" t="s">
        <v>411</v>
      </c>
      <c r="K13" s="248" t="s">
        <v>412</v>
      </c>
      <c r="L13" s="246" t="s">
        <v>413</v>
      </c>
    </row>
    <row r="14" spans="1:13" s="260" customFormat="1" ht="5.25" customHeight="1" thickBot="1" x14ac:dyDescent="0.3">
      <c r="B14" s="261"/>
      <c r="C14" s="261"/>
      <c r="D14" s="262"/>
      <c r="E14" s="262"/>
      <c r="F14" s="262"/>
      <c r="G14" s="262"/>
      <c r="H14" s="262"/>
      <c r="I14" s="262"/>
      <c r="J14" s="263"/>
      <c r="K14" s="262"/>
      <c r="L14" s="264"/>
    </row>
    <row r="15" spans="1:13" x14ac:dyDescent="0.25">
      <c r="B15" s="265"/>
      <c r="C15" s="266" t="s">
        <v>116</v>
      </c>
      <c r="D15" s="267">
        <f>SUM(D16:D49)</f>
        <v>45760.965347999983</v>
      </c>
      <c r="E15" s="267">
        <f t="shared" ref="E15:K15" si="0">SUM(E16:E50)</f>
        <v>9083.8569220000008</v>
      </c>
      <c r="F15" s="267">
        <f t="shared" si="0"/>
        <v>11488.704693000001</v>
      </c>
      <c r="G15" s="267">
        <f>SUM(G16:G49)</f>
        <v>25188.403732999996</v>
      </c>
      <c r="H15" s="267">
        <f t="shared" si="0"/>
        <v>49021.073502409003</v>
      </c>
      <c r="I15" s="267">
        <f t="shared" si="0"/>
        <v>9454.0915860000005</v>
      </c>
      <c r="J15" s="267">
        <f t="shared" si="0"/>
        <v>16830.851057</v>
      </c>
      <c r="K15" s="267">
        <f t="shared" si="0"/>
        <v>22736.130859409001</v>
      </c>
      <c r="L15" s="268">
        <f>IF(OR(G15=0,K15=0),"N.A.",IF((((K15-G15)/G15))*100&gt;=ABS(500),"&gt;500",(((K15-G15)/G15))*100))</f>
        <v>-9.7357216423294304</v>
      </c>
      <c r="M15" s="39"/>
    </row>
    <row r="16" spans="1:13" s="40" customFormat="1" x14ac:dyDescent="0.25">
      <c r="B16" s="269">
        <v>1</v>
      </c>
      <c r="C16" s="270" t="s">
        <v>414</v>
      </c>
      <c r="D16" s="271">
        <v>234.10184399999997</v>
      </c>
      <c r="E16" s="271">
        <v>161.50157100000001</v>
      </c>
      <c r="F16" s="271">
        <v>34.667292000000003</v>
      </c>
      <c r="G16" s="272">
        <f t="shared" ref="G16:G50" si="1">D16-E16-F16</f>
        <v>37.932980999999955</v>
      </c>
      <c r="H16" s="271">
        <v>168.58596598000003</v>
      </c>
      <c r="I16" s="272">
        <v>164.13489799999999</v>
      </c>
      <c r="J16" s="272">
        <v>2.7818999999999998</v>
      </c>
      <c r="K16" s="272">
        <f t="shared" ref="K16:K48" si="2">H16-I16-J16</f>
        <v>1.6691679800000334</v>
      </c>
      <c r="L16" s="273">
        <f t="shared" ref="L16:L50" si="3">IF(((K16-G16)/G16)*100&lt;-500,"&lt;-500",IF(((K16-G16)/G16)*100&gt;500,"&gt;500",(((K16-G16)/G16)*100)))</f>
        <v>-95.599692046348707</v>
      </c>
      <c r="M16" s="41"/>
    </row>
    <row r="17" spans="2:13" s="40" customFormat="1" x14ac:dyDescent="0.25">
      <c r="B17" s="274">
        <v>2</v>
      </c>
      <c r="C17" s="270" t="s">
        <v>415</v>
      </c>
      <c r="D17" s="271">
        <v>2206.7288189999999</v>
      </c>
      <c r="E17" s="271">
        <v>122.184203</v>
      </c>
      <c r="F17" s="271">
        <v>261.36046199999998</v>
      </c>
      <c r="G17" s="272">
        <f t="shared" si="1"/>
        <v>1823.184154</v>
      </c>
      <c r="H17" s="271">
        <v>1406.2246608460002</v>
      </c>
      <c r="I17" s="272">
        <v>121.359084</v>
      </c>
      <c r="J17" s="272">
        <v>429.15080499999999</v>
      </c>
      <c r="K17" s="272">
        <f t="shared" si="2"/>
        <v>855.7147718460003</v>
      </c>
      <c r="L17" s="273">
        <f t="shared" si="3"/>
        <v>-53.06481959221766</v>
      </c>
      <c r="M17" s="41"/>
    </row>
    <row r="18" spans="2:13" s="40" customFormat="1" x14ac:dyDescent="0.25">
      <c r="B18" s="274">
        <v>3</v>
      </c>
      <c r="C18" s="270" t="s">
        <v>416</v>
      </c>
      <c r="D18" s="271">
        <v>2342.7944700000003</v>
      </c>
      <c r="E18" s="271">
        <v>161.14067</v>
      </c>
      <c r="F18" s="271">
        <v>822.13155900000004</v>
      </c>
      <c r="G18" s="272">
        <f t="shared" si="1"/>
        <v>1359.5222410000001</v>
      </c>
      <c r="H18" s="271">
        <v>2061.7200233049998</v>
      </c>
      <c r="I18" s="272">
        <v>185.34822199999999</v>
      </c>
      <c r="J18" s="272">
        <v>878.11584200000004</v>
      </c>
      <c r="K18" s="272">
        <f t="shared" si="2"/>
        <v>998.25595930499969</v>
      </c>
      <c r="L18" s="273">
        <f t="shared" si="3"/>
        <v>-26.573032113786539</v>
      </c>
      <c r="M18" s="41"/>
    </row>
    <row r="19" spans="2:13" s="40" customFormat="1" x14ac:dyDescent="0.25">
      <c r="B19" s="274">
        <v>4</v>
      </c>
      <c r="C19" s="270" t="s">
        <v>417</v>
      </c>
      <c r="D19" s="271">
        <v>360.988857</v>
      </c>
      <c r="E19" s="271">
        <v>107.92463100000001</v>
      </c>
      <c r="F19" s="271">
        <v>129.42897500000001</v>
      </c>
      <c r="G19" s="272">
        <f t="shared" si="1"/>
        <v>123.63525099999998</v>
      </c>
      <c r="H19" s="271">
        <v>226.32320837200004</v>
      </c>
      <c r="I19" s="272">
        <v>84.290823000000003</v>
      </c>
      <c r="J19" s="272">
        <v>106.936712</v>
      </c>
      <c r="K19" s="272">
        <f t="shared" si="2"/>
        <v>35.095673372000022</v>
      </c>
      <c r="L19" s="273">
        <f t="shared" si="3"/>
        <v>-71.613538138892096</v>
      </c>
      <c r="M19" s="41"/>
    </row>
    <row r="20" spans="2:13" s="40" customFormat="1" x14ac:dyDescent="0.25">
      <c r="B20" s="274">
        <v>5</v>
      </c>
      <c r="C20" s="270" t="s">
        <v>418</v>
      </c>
      <c r="D20" s="271">
        <v>585.26757299999997</v>
      </c>
      <c r="E20" s="271">
        <v>190.717851</v>
      </c>
      <c r="F20" s="271">
        <v>161.565787</v>
      </c>
      <c r="G20" s="272">
        <f t="shared" si="1"/>
        <v>232.98393499999997</v>
      </c>
      <c r="H20" s="271">
        <v>830.41100859899996</v>
      </c>
      <c r="I20" s="272">
        <v>194.87980400000001</v>
      </c>
      <c r="J20" s="272">
        <v>320.10965700000003</v>
      </c>
      <c r="K20" s="272">
        <f t="shared" si="2"/>
        <v>315.42154759899989</v>
      </c>
      <c r="L20" s="273">
        <f t="shared" si="3"/>
        <v>35.383389244842107</v>
      </c>
      <c r="M20" s="41"/>
    </row>
    <row r="21" spans="2:13" s="40" customFormat="1" x14ac:dyDescent="0.25">
      <c r="B21" s="274">
        <v>6</v>
      </c>
      <c r="C21" s="270" t="s">
        <v>419</v>
      </c>
      <c r="D21" s="271">
        <v>1786.4150279999999</v>
      </c>
      <c r="E21" s="271">
        <v>76.16919</v>
      </c>
      <c r="F21" s="271">
        <v>602.116759</v>
      </c>
      <c r="G21" s="272">
        <f t="shared" si="1"/>
        <v>1108.1290789999998</v>
      </c>
      <c r="H21" s="271">
        <v>1669.8542609699998</v>
      </c>
      <c r="I21" s="272">
        <v>60.138295999999997</v>
      </c>
      <c r="J21" s="272">
        <v>968.27809600000001</v>
      </c>
      <c r="K21" s="272">
        <f t="shared" si="2"/>
        <v>641.43786896999973</v>
      </c>
      <c r="L21" s="273">
        <f t="shared" si="3"/>
        <v>-42.115238998253936</v>
      </c>
      <c r="M21" s="41"/>
    </row>
    <row r="22" spans="2:13" s="40" customFormat="1" x14ac:dyDescent="0.25">
      <c r="B22" s="274">
        <v>7</v>
      </c>
      <c r="C22" s="270" t="s">
        <v>420</v>
      </c>
      <c r="D22" s="271">
        <v>1866.6234420000001</v>
      </c>
      <c r="E22" s="271">
        <v>142.855109</v>
      </c>
      <c r="F22" s="271">
        <v>108.031369</v>
      </c>
      <c r="G22" s="272">
        <f t="shared" si="1"/>
        <v>1615.7369639999999</v>
      </c>
      <c r="H22" s="271">
        <v>1204.104532583</v>
      </c>
      <c r="I22" s="272">
        <v>143.23761400000001</v>
      </c>
      <c r="J22" s="272">
        <v>340.070155</v>
      </c>
      <c r="K22" s="272">
        <f t="shared" si="2"/>
        <v>720.79676358299992</v>
      </c>
      <c r="L22" s="273">
        <f t="shared" si="3"/>
        <v>-55.388978550162079</v>
      </c>
      <c r="M22" s="41"/>
    </row>
    <row r="23" spans="2:13" s="40" customFormat="1" x14ac:dyDescent="0.25">
      <c r="B23" s="274">
        <v>8</v>
      </c>
      <c r="C23" s="270" t="s">
        <v>421</v>
      </c>
      <c r="D23" s="271">
        <v>635.85258899999997</v>
      </c>
      <c r="E23" s="271">
        <v>207.661258</v>
      </c>
      <c r="F23" s="271">
        <v>42.436070999999998</v>
      </c>
      <c r="G23" s="272">
        <f t="shared" si="1"/>
        <v>385.75526000000002</v>
      </c>
      <c r="H23" s="271">
        <v>459.02814169499993</v>
      </c>
      <c r="I23" s="272">
        <v>197.14015900000001</v>
      </c>
      <c r="J23" s="272">
        <v>62.530346999999999</v>
      </c>
      <c r="K23" s="272">
        <f t="shared" si="2"/>
        <v>199.35763569499989</v>
      </c>
      <c r="L23" s="273">
        <f t="shared" si="3"/>
        <v>-48.320176970496817</v>
      </c>
      <c r="M23" s="41"/>
    </row>
    <row r="24" spans="2:13" s="40" customFormat="1" x14ac:dyDescent="0.25">
      <c r="B24" s="274">
        <v>9</v>
      </c>
      <c r="C24" s="270" t="s">
        <v>422</v>
      </c>
      <c r="D24" s="271">
        <v>902.60189700000001</v>
      </c>
      <c r="E24" s="271">
        <v>369.63391300000001</v>
      </c>
      <c r="F24" s="271">
        <v>209.63893999999999</v>
      </c>
      <c r="G24" s="272">
        <f t="shared" si="1"/>
        <v>323.32904400000001</v>
      </c>
      <c r="H24" s="271">
        <v>987.85050061599998</v>
      </c>
      <c r="I24" s="272">
        <v>215.64260300000001</v>
      </c>
      <c r="J24" s="272">
        <v>316.29995400000001</v>
      </c>
      <c r="K24" s="272">
        <f t="shared" si="2"/>
        <v>455.90794361599995</v>
      </c>
      <c r="L24" s="273">
        <f t="shared" si="3"/>
        <v>41.004327348952899</v>
      </c>
      <c r="M24" s="41"/>
    </row>
    <row r="25" spans="2:13" s="40" customFormat="1" x14ac:dyDescent="0.25">
      <c r="B25" s="274">
        <v>10</v>
      </c>
      <c r="C25" s="270" t="s">
        <v>423</v>
      </c>
      <c r="D25" s="271">
        <v>1487.9780850000002</v>
      </c>
      <c r="E25" s="271">
        <v>45.473745000000001</v>
      </c>
      <c r="F25" s="271">
        <v>446.11120799999998</v>
      </c>
      <c r="G25" s="272">
        <f t="shared" si="1"/>
        <v>996.39313200000015</v>
      </c>
      <c r="H25" s="271">
        <v>1272.8796184670002</v>
      </c>
      <c r="I25" s="272">
        <v>37.991714999999999</v>
      </c>
      <c r="J25" s="272">
        <v>449.970732</v>
      </c>
      <c r="K25" s="272">
        <f t="shared" si="2"/>
        <v>784.91717146700034</v>
      </c>
      <c r="L25" s="273">
        <f t="shared" si="3"/>
        <v>-21.224148756276229</v>
      </c>
      <c r="M25" s="41"/>
    </row>
    <row r="26" spans="2:13" s="40" customFormat="1" x14ac:dyDescent="0.25">
      <c r="B26" s="274">
        <v>11</v>
      </c>
      <c r="C26" s="270" t="s">
        <v>424</v>
      </c>
      <c r="D26" s="271">
        <v>437.44088099999999</v>
      </c>
      <c r="E26" s="271">
        <v>258.96456599999999</v>
      </c>
      <c r="F26" s="271">
        <v>33.877488999999997</v>
      </c>
      <c r="G26" s="272">
        <f t="shared" si="1"/>
        <v>144.598826</v>
      </c>
      <c r="H26" s="271">
        <v>699.44038465300014</v>
      </c>
      <c r="I26" s="272">
        <v>173.67569900000001</v>
      </c>
      <c r="J26" s="272">
        <v>218.170557</v>
      </c>
      <c r="K26" s="272">
        <f t="shared" si="2"/>
        <v>307.5941286530001</v>
      </c>
      <c r="L26" s="273">
        <f t="shared" si="3"/>
        <v>112.7224246295057</v>
      </c>
      <c r="M26" s="41"/>
    </row>
    <row r="27" spans="2:13" s="40" customFormat="1" x14ac:dyDescent="0.25">
      <c r="B27" s="274">
        <v>12</v>
      </c>
      <c r="C27" s="270" t="s">
        <v>425</v>
      </c>
      <c r="D27" s="271">
        <v>723.57509400000004</v>
      </c>
      <c r="E27" s="271">
        <v>166.83618300000001</v>
      </c>
      <c r="F27" s="271">
        <v>678.75998300000003</v>
      </c>
      <c r="G27" s="272">
        <f t="shared" si="1"/>
        <v>-122.021072</v>
      </c>
      <c r="H27" s="271">
        <v>1866.0062825539999</v>
      </c>
      <c r="I27" s="272">
        <v>85.372525999999993</v>
      </c>
      <c r="J27" s="272">
        <v>793.40576899999996</v>
      </c>
      <c r="K27" s="272">
        <f t="shared" si="2"/>
        <v>987.22798755399981</v>
      </c>
      <c r="L27" s="273" t="str">
        <f t="shared" si="3"/>
        <v>&lt;-500</v>
      </c>
      <c r="M27" s="41"/>
    </row>
    <row r="28" spans="2:13" s="40" customFormat="1" x14ac:dyDescent="0.25">
      <c r="B28" s="274">
        <v>13</v>
      </c>
      <c r="C28" s="270" t="s">
        <v>426</v>
      </c>
      <c r="D28" s="271">
        <v>82.976507999999995</v>
      </c>
      <c r="E28" s="271">
        <v>75.905265</v>
      </c>
      <c r="F28" s="271">
        <v>3.5717750000000001</v>
      </c>
      <c r="G28" s="272">
        <f t="shared" si="1"/>
        <v>3.4994679999999954</v>
      </c>
      <c r="H28" s="271">
        <v>397.85564682000006</v>
      </c>
      <c r="I28" s="272">
        <v>383.52348599999999</v>
      </c>
      <c r="J28" s="272">
        <v>10.392996</v>
      </c>
      <c r="K28" s="272">
        <f t="shared" si="2"/>
        <v>3.9391648200000695</v>
      </c>
      <c r="L28" s="273">
        <f t="shared" si="3"/>
        <v>12.564676116486126</v>
      </c>
      <c r="M28" s="41"/>
    </row>
    <row r="29" spans="2:13" s="40" customFormat="1" x14ac:dyDescent="0.25">
      <c r="B29" s="274">
        <v>15</v>
      </c>
      <c r="C29" s="270" t="s">
        <v>427</v>
      </c>
      <c r="D29" s="271">
        <v>1953.390132</v>
      </c>
      <c r="E29" s="271">
        <v>248.24522300000001</v>
      </c>
      <c r="F29" s="271">
        <v>447.059729</v>
      </c>
      <c r="G29" s="272">
        <f t="shared" si="1"/>
        <v>1258.08518</v>
      </c>
      <c r="H29" s="271">
        <v>3013.2253556840001</v>
      </c>
      <c r="I29" s="272">
        <v>224.70875100000001</v>
      </c>
      <c r="J29" s="272">
        <v>1092.3071379999999</v>
      </c>
      <c r="K29" s="272">
        <f t="shared" si="2"/>
        <v>1696.2094666840001</v>
      </c>
      <c r="L29" s="273">
        <f t="shared" si="3"/>
        <v>34.824691813315859</v>
      </c>
      <c r="M29" s="41"/>
    </row>
    <row r="30" spans="2:13" s="40" customFormat="1" x14ac:dyDescent="0.25">
      <c r="B30" s="274">
        <v>16</v>
      </c>
      <c r="C30" s="270" t="s">
        <v>428</v>
      </c>
      <c r="D30" s="271">
        <v>982.99647299999992</v>
      </c>
      <c r="E30" s="271">
        <v>186.64937900000001</v>
      </c>
      <c r="F30" s="271">
        <v>158.144296</v>
      </c>
      <c r="G30" s="272">
        <f t="shared" si="1"/>
        <v>638.20279800000003</v>
      </c>
      <c r="H30" s="271">
        <v>876.70242036099989</v>
      </c>
      <c r="I30" s="272">
        <v>190.78544600000001</v>
      </c>
      <c r="J30" s="272">
        <v>292.20782600000001</v>
      </c>
      <c r="K30" s="272">
        <f t="shared" si="2"/>
        <v>393.7091483609999</v>
      </c>
      <c r="L30" s="273">
        <f t="shared" si="3"/>
        <v>-38.30971133395127</v>
      </c>
      <c r="M30" s="41"/>
    </row>
    <row r="31" spans="2:13" s="40" customFormat="1" x14ac:dyDescent="0.25">
      <c r="B31" s="274">
        <v>17</v>
      </c>
      <c r="C31" s="270" t="s">
        <v>429</v>
      </c>
      <c r="D31" s="271">
        <v>3271.714704</v>
      </c>
      <c r="E31" s="271">
        <v>479.85038300000002</v>
      </c>
      <c r="F31" s="271">
        <v>331.601159</v>
      </c>
      <c r="G31" s="272">
        <f t="shared" si="1"/>
        <v>2460.2631620000002</v>
      </c>
      <c r="H31" s="271">
        <v>1736.2571229140001</v>
      </c>
      <c r="I31" s="272">
        <v>474.40127999999999</v>
      </c>
      <c r="J31" s="272">
        <v>546.53380500000003</v>
      </c>
      <c r="K31" s="272">
        <f t="shared" si="2"/>
        <v>715.32203791400002</v>
      </c>
      <c r="L31" s="273">
        <f t="shared" si="3"/>
        <v>-70.924978719248088</v>
      </c>
      <c r="M31" s="41"/>
    </row>
    <row r="32" spans="2:13" s="40" customFormat="1" x14ac:dyDescent="0.25">
      <c r="B32" s="274">
        <v>18</v>
      </c>
      <c r="C32" s="270" t="s">
        <v>430</v>
      </c>
      <c r="D32" s="271">
        <v>1397.6061179999999</v>
      </c>
      <c r="E32" s="271">
        <v>189.21327400000001</v>
      </c>
      <c r="F32" s="271">
        <v>195.983732</v>
      </c>
      <c r="G32" s="272">
        <f t="shared" si="1"/>
        <v>1012.4091119999999</v>
      </c>
      <c r="H32" s="271">
        <v>1680.010981012</v>
      </c>
      <c r="I32" s="272">
        <v>207.34130500000001</v>
      </c>
      <c r="J32" s="272">
        <v>569.86493599999994</v>
      </c>
      <c r="K32" s="272">
        <f t="shared" si="2"/>
        <v>902.80474001200014</v>
      </c>
      <c r="L32" s="273">
        <f t="shared" si="3"/>
        <v>-10.826094973748104</v>
      </c>
      <c r="M32" s="41"/>
    </row>
    <row r="33" spans="2:13" s="40" customFormat="1" x14ac:dyDescent="0.25">
      <c r="B33" s="274">
        <v>19</v>
      </c>
      <c r="C33" s="270" t="s">
        <v>431</v>
      </c>
      <c r="D33" s="271">
        <v>1882.561494</v>
      </c>
      <c r="E33" s="271">
        <v>784.01818700000001</v>
      </c>
      <c r="F33" s="271">
        <v>877.43803200000002</v>
      </c>
      <c r="G33" s="272">
        <f t="shared" si="1"/>
        <v>221.10527499999989</v>
      </c>
      <c r="H33" s="271">
        <v>3167.868770087</v>
      </c>
      <c r="I33" s="272">
        <v>747.04136200000005</v>
      </c>
      <c r="J33" s="272">
        <v>885.36907699999995</v>
      </c>
      <c r="K33" s="272">
        <f t="shared" si="2"/>
        <v>1535.4583310870003</v>
      </c>
      <c r="L33" s="273" t="str">
        <f t="shared" si="3"/>
        <v>&gt;500</v>
      </c>
      <c r="M33" s="41"/>
    </row>
    <row r="34" spans="2:13" s="40" customFormat="1" x14ac:dyDescent="0.25">
      <c r="B34" s="274">
        <v>20</v>
      </c>
      <c r="C34" s="270" t="s">
        <v>432</v>
      </c>
      <c r="D34" s="271">
        <v>1943.4210539999999</v>
      </c>
      <c r="E34" s="271">
        <v>863.96796700000004</v>
      </c>
      <c r="F34" s="271">
        <v>387.927841</v>
      </c>
      <c r="G34" s="272">
        <f t="shared" si="1"/>
        <v>691.52524599999992</v>
      </c>
      <c r="H34" s="271">
        <v>3920.7285557600003</v>
      </c>
      <c r="I34" s="272">
        <v>836.20258200000001</v>
      </c>
      <c r="J34" s="272">
        <v>1074.745615</v>
      </c>
      <c r="K34" s="272">
        <f t="shared" si="2"/>
        <v>2009.7803587600004</v>
      </c>
      <c r="L34" s="273">
        <f t="shared" si="3"/>
        <v>190.63007755468129</v>
      </c>
      <c r="M34" s="41"/>
    </row>
    <row r="35" spans="2:13" s="40" customFormat="1" x14ac:dyDescent="0.25">
      <c r="B35" s="274">
        <v>21</v>
      </c>
      <c r="C35" s="270" t="s">
        <v>433</v>
      </c>
      <c r="D35" s="271">
        <v>1576.4121420000001</v>
      </c>
      <c r="E35" s="271">
        <v>796.26659299999994</v>
      </c>
      <c r="F35" s="271">
        <v>478.792913</v>
      </c>
      <c r="G35" s="272">
        <f t="shared" si="1"/>
        <v>301.35263600000019</v>
      </c>
      <c r="H35" s="271">
        <v>2714.7072402250001</v>
      </c>
      <c r="I35" s="272">
        <v>746.60116400000004</v>
      </c>
      <c r="J35" s="272">
        <v>858.95614</v>
      </c>
      <c r="K35" s="272">
        <f t="shared" si="2"/>
        <v>1109.1499362249999</v>
      </c>
      <c r="L35" s="273">
        <f t="shared" si="3"/>
        <v>268.05715421881996</v>
      </c>
      <c r="M35" s="41"/>
    </row>
    <row r="36" spans="2:13" s="40" customFormat="1" x14ac:dyDescent="0.25">
      <c r="B36" s="274">
        <v>24</v>
      </c>
      <c r="C36" s="270" t="s">
        <v>434</v>
      </c>
      <c r="D36" s="271">
        <v>1595.1207900000002</v>
      </c>
      <c r="E36" s="271">
        <v>213.73085599999999</v>
      </c>
      <c r="F36" s="271">
        <v>205.64007699999999</v>
      </c>
      <c r="G36" s="272">
        <f t="shared" si="1"/>
        <v>1175.7498570000002</v>
      </c>
      <c r="H36" s="271">
        <v>1758.408630725</v>
      </c>
      <c r="I36" s="272">
        <v>237.373188</v>
      </c>
      <c r="J36" s="272">
        <v>544.49060299999996</v>
      </c>
      <c r="K36" s="272">
        <f t="shared" si="2"/>
        <v>976.54483972499997</v>
      </c>
      <c r="L36" s="273">
        <f t="shared" si="3"/>
        <v>-16.942805996445912</v>
      </c>
      <c r="M36" s="41"/>
    </row>
    <row r="37" spans="2:13" s="40" customFormat="1" x14ac:dyDescent="0.25">
      <c r="B37" s="274">
        <v>25</v>
      </c>
      <c r="C37" s="270" t="s">
        <v>435</v>
      </c>
      <c r="D37" s="271">
        <v>1035.6911190000001</v>
      </c>
      <c r="E37" s="271">
        <v>190.881663</v>
      </c>
      <c r="F37" s="271">
        <v>484.79058700000002</v>
      </c>
      <c r="G37" s="272">
        <f t="shared" si="1"/>
        <v>360.01886900000005</v>
      </c>
      <c r="H37" s="271">
        <v>1759.397736142</v>
      </c>
      <c r="I37" s="272">
        <v>195.29187099999999</v>
      </c>
      <c r="J37" s="272">
        <v>565.49663399999997</v>
      </c>
      <c r="K37" s="272">
        <f t="shared" si="2"/>
        <v>998.60923114200011</v>
      </c>
      <c r="L37" s="273">
        <f t="shared" si="3"/>
        <v>177.37691469221295</v>
      </c>
      <c r="M37" s="41"/>
    </row>
    <row r="38" spans="2:13" s="40" customFormat="1" x14ac:dyDescent="0.25">
      <c r="B38" s="274">
        <v>26</v>
      </c>
      <c r="C38" s="270" t="s">
        <v>436</v>
      </c>
      <c r="D38" s="271">
        <v>1174.3344480000001</v>
      </c>
      <c r="E38" s="271">
        <v>282.35601200000002</v>
      </c>
      <c r="F38" s="271">
        <v>564.096226</v>
      </c>
      <c r="G38" s="272">
        <f t="shared" si="1"/>
        <v>327.8822100000001</v>
      </c>
      <c r="H38" s="271">
        <v>1175.3759105229999</v>
      </c>
      <c r="I38" s="272">
        <v>631.79189399999996</v>
      </c>
      <c r="J38" s="272">
        <v>234.86555200000001</v>
      </c>
      <c r="K38" s="272">
        <f t="shared" si="2"/>
        <v>308.71846452299997</v>
      </c>
      <c r="L38" s="273">
        <f t="shared" si="3"/>
        <v>-5.8447042543113659</v>
      </c>
      <c r="M38" s="41"/>
    </row>
    <row r="39" spans="2:13" s="40" customFormat="1" x14ac:dyDescent="0.25">
      <c r="B39" s="274">
        <v>28</v>
      </c>
      <c r="C39" s="270" t="s">
        <v>437</v>
      </c>
      <c r="D39" s="271">
        <v>1797.1187969999999</v>
      </c>
      <c r="E39" s="271">
        <v>440.77002700000003</v>
      </c>
      <c r="F39" s="271">
        <v>259.67872599999998</v>
      </c>
      <c r="G39" s="272">
        <f t="shared" si="1"/>
        <v>1096.670044</v>
      </c>
      <c r="H39" s="271">
        <v>1687.9942740919998</v>
      </c>
      <c r="I39" s="272">
        <v>418.67123600000002</v>
      </c>
      <c r="J39" s="272">
        <v>524.53535299999999</v>
      </c>
      <c r="K39" s="272">
        <f t="shared" si="2"/>
        <v>744.78768509199995</v>
      </c>
      <c r="L39" s="273">
        <f t="shared" si="3"/>
        <v>-32.086438471916537</v>
      </c>
      <c r="M39" s="41"/>
    </row>
    <row r="40" spans="2:13" s="40" customFormat="1" x14ac:dyDescent="0.25">
      <c r="B40" s="274">
        <v>29</v>
      </c>
      <c r="C40" s="270" t="s">
        <v>438</v>
      </c>
      <c r="D40" s="271">
        <v>2775.3020550000001</v>
      </c>
      <c r="E40" s="271">
        <v>506.721317</v>
      </c>
      <c r="F40" s="271">
        <v>352.22011700000002</v>
      </c>
      <c r="G40" s="272">
        <f t="shared" si="1"/>
        <v>1916.360621</v>
      </c>
      <c r="H40" s="271">
        <v>2053.8534132969999</v>
      </c>
      <c r="I40" s="272">
        <v>514.98370199999999</v>
      </c>
      <c r="J40" s="272">
        <v>626.42141500000002</v>
      </c>
      <c r="K40" s="272">
        <f t="shared" si="2"/>
        <v>912.44829629699984</v>
      </c>
      <c r="L40" s="273">
        <f t="shared" si="3"/>
        <v>-52.386399183006397</v>
      </c>
      <c r="M40" s="41"/>
    </row>
    <row r="41" spans="2:13" s="40" customFormat="1" x14ac:dyDescent="0.25">
      <c r="B41" s="274">
        <v>31</v>
      </c>
      <c r="C41" s="270" t="s">
        <v>439</v>
      </c>
      <c r="D41" s="271">
        <v>397.29143099999999</v>
      </c>
      <c r="E41" s="271">
        <v>0</v>
      </c>
      <c r="F41" s="271">
        <v>175.285201</v>
      </c>
      <c r="G41" s="272">
        <f t="shared" si="1"/>
        <v>222.00622999999999</v>
      </c>
      <c r="H41" s="271">
        <v>328.29774680700007</v>
      </c>
      <c r="I41" s="272">
        <v>0</v>
      </c>
      <c r="J41" s="272">
        <v>225.52571599999999</v>
      </c>
      <c r="K41" s="272">
        <f t="shared" si="2"/>
        <v>102.77203080700008</v>
      </c>
      <c r="L41" s="273">
        <f t="shared" si="3"/>
        <v>-53.707591536057308</v>
      </c>
      <c r="M41" s="41"/>
    </row>
    <row r="42" spans="2:13" s="40" customFormat="1" x14ac:dyDescent="0.25">
      <c r="B42" s="274">
        <v>33</v>
      </c>
      <c r="C42" s="270" t="s">
        <v>440</v>
      </c>
      <c r="D42" s="271">
        <v>209.88479700000002</v>
      </c>
      <c r="E42" s="271">
        <v>0</v>
      </c>
      <c r="F42" s="271">
        <v>122.466461</v>
      </c>
      <c r="G42" s="272">
        <f t="shared" si="1"/>
        <v>87.418336000000025</v>
      </c>
      <c r="H42" s="271">
        <v>267.48342136700006</v>
      </c>
      <c r="I42" s="272">
        <v>0</v>
      </c>
      <c r="J42" s="272">
        <v>160.009726</v>
      </c>
      <c r="K42" s="272">
        <f t="shared" si="2"/>
        <v>107.47369536700006</v>
      </c>
      <c r="L42" s="273">
        <f t="shared" si="3"/>
        <v>22.941822373512156</v>
      </c>
      <c r="M42" s="41"/>
    </row>
    <row r="43" spans="2:13" s="40" customFormat="1" x14ac:dyDescent="0.25">
      <c r="B43" s="274">
        <v>34</v>
      </c>
      <c r="C43" s="270" t="s">
        <v>441</v>
      </c>
      <c r="D43" s="271">
        <v>892.19484599999998</v>
      </c>
      <c r="E43" s="271">
        <v>0</v>
      </c>
      <c r="F43" s="271">
        <v>382.40263900000002</v>
      </c>
      <c r="G43" s="272">
        <f t="shared" si="1"/>
        <v>509.79220699999996</v>
      </c>
      <c r="H43" s="271">
        <v>795.31699736899998</v>
      </c>
      <c r="I43" s="272">
        <v>0</v>
      </c>
      <c r="J43" s="272">
        <v>622.69009200000005</v>
      </c>
      <c r="K43" s="272">
        <f t="shared" si="2"/>
        <v>172.62690536899993</v>
      </c>
      <c r="L43" s="273">
        <f t="shared" si="3"/>
        <v>-66.137790456847853</v>
      </c>
      <c r="M43" s="41"/>
    </row>
    <row r="44" spans="2:13" s="40" customFormat="1" x14ac:dyDescent="0.25">
      <c r="B44" s="274">
        <v>36</v>
      </c>
      <c r="C44" s="270" t="s">
        <v>442</v>
      </c>
      <c r="D44" s="271">
        <v>1020.15138</v>
      </c>
      <c r="E44" s="271">
        <v>17.446438000000001</v>
      </c>
      <c r="F44" s="271">
        <v>222.07806600000001</v>
      </c>
      <c r="G44" s="272">
        <f t="shared" si="1"/>
        <v>780.62687600000004</v>
      </c>
      <c r="H44" s="271">
        <v>1040.889233442</v>
      </c>
      <c r="I44" s="272">
        <v>19.910869000000002</v>
      </c>
      <c r="J44" s="272">
        <v>294.60563100000002</v>
      </c>
      <c r="K44" s="272">
        <f t="shared" si="2"/>
        <v>726.37273344199991</v>
      </c>
      <c r="L44" s="273">
        <f t="shared" si="3"/>
        <v>-6.950073617245037</v>
      </c>
      <c r="M44" s="41"/>
    </row>
    <row r="45" spans="2:13" s="40" customFormat="1" x14ac:dyDescent="0.25">
      <c r="B45" s="274">
        <v>38</v>
      </c>
      <c r="C45" s="270" t="s">
        <v>443</v>
      </c>
      <c r="D45" s="271">
        <v>2269.1038410000001</v>
      </c>
      <c r="E45" s="271">
        <v>671.09661300000005</v>
      </c>
      <c r="F45" s="271">
        <v>629.51105299999995</v>
      </c>
      <c r="G45" s="272">
        <f t="shared" si="1"/>
        <v>968.49617499999999</v>
      </c>
      <c r="H45" s="271">
        <v>2779.3852626299999</v>
      </c>
      <c r="I45" s="272">
        <v>629.84859300000005</v>
      </c>
      <c r="J45" s="272">
        <v>938.24433799999997</v>
      </c>
      <c r="K45" s="272">
        <f t="shared" si="2"/>
        <v>1211.2923316299998</v>
      </c>
      <c r="L45" s="273">
        <f t="shared" si="3"/>
        <v>25.069397577125159</v>
      </c>
      <c r="M45" s="41"/>
    </row>
    <row r="46" spans="2:13" s="40" customFormat="1" x14ac:dyDescent="0.25">
      <c r="B46" s="274">
        <v>40</v>
      </c>
      <c r="C46" s="270" t="s">
        <v>444</v>
      </c>
      <c r="D46" s="271">
        <v>332.30839200000003</v>
      </c>
      <c r="E46" s="271">
        <v>0</v>
      </c>
      <c r="F46" s="271">
        <v>96.195787999999993</v>
      </c>
      <c r="G46" s="272">
        <f t="shared" si="1"/>
        <v>236.11260400000003</v>
      </c>
      <c r="H46" s="271">
        <v>190.36837423399999</v>
      </c>
      <c r="I46" s="272">
        <v>0</v>
      </c>
      <c r="J46" s="272">
        <v>121.693523</v>
      </c>
      <c r="K46" s="272">
        <f t="shared" si="2"/>
        <v>68.674851233999988</v>
      </c>
      <c r="L46" s="273">
        <f t="shared" si="3"/>
        <v>-70.914364557175446</v>
      </c>
      <c r="M46" s="41"/>
    </row>
    <row r="47" spans="2:13" s="40" customFormat="1" x14ac:dyDescent="0.25">
      <c r="B47" s="274">
        <v>42</v>
      </c>
      <c r="C47" s="270" t="s">
        <v>445</v>
      </c>
      <c r="D47" s="271">
        <v>2518.3030559999997</v>
      </c>
      <c r="E47" s="271">
        <v>590.16885400000001</v>
      </c>
      <c r="F47" s="271">
        <v>1143.37024</v>
      </c>
      <c r="G47" s="272">
        <f t="shared" si="1"/>
        <v>784.76396199999976</v>
      </c>
      <c r="H47" s="271">
        <v>2558.436657922</v>
      </c>
      <c r="I47" s="272">
        <v>834.58351600000003</v>
      </c>
      <c r="J47" s="272">
        <v>902.28727000000003</v>
      </c>
      <c r="K47" s="272">
        <f t="shared" si="2"/>
        <v>821.56587192199981</v>
      </c>
      <c r="L47" s="273">
        <f t="shared" si="3"/>
        <v>4.6895514707644113</v>
      </c>
      <c r="M47" s="41"/>
    </row>
    <row r="48" spans="2:13" s="40" customFormat="1" x14ac:dyDescent="0.25">
      <c r="B48" s="274">
        <v>43</v>
      </c>
      <c r="C48" s="270" t="s">
        <v>446</v>
      </c>
      <c r="D48" s="271">
        <v>2321.2797599999999</v>
      </c>
      <c r="E48" s="271">
        <v>535.50598100000002</v>
      </c>
      <c r="F48" s="271">
        <v>440.324141</v>
      </c>
      <c r="G48" s="272">
        <f t="shared" si="1"/>
        <v>1345.4496379999998</v>
      </c>
      <c r="H48" s="271">
        <v>2266.0811623559998</v>
      </c>
      <c r="I48" s="272">
        <v>497.81989800000002</v>
      </c>
      <c r="J48" s="272">
        <v>853.78714500000001</v>
      </c>
      <c r="K48" s="272">
        <f t="shared" si="2"/>
        <v>914.47411935599985</v>
      </c>
      <c r="L48" s="273">
        <f t="shared" si="3"/>
        <v>-32.032081058391874</v>
      </c>
      <c r="M48" s="41"/>
    </row>
    <row r="49" spans="2:13" s="40" customFormat="1" ht="15" thickBot="1" x14ac:dyDescent="0.3">
      <c r="B49" s="275">
        <v>45</v>
      </c>
      <c r="C49" s="276" t="s">
        <v>447</v>
      </c>
      <c r="D49" s="277">
        <v>761.43343200000004</v>
      </c>
      <c r="E49" s="277">
        <v>0</v>
      </c>
      <c r="F49" s="277">
        <v>0</v>
      </c>
      <c r="G49" s="278">
        <f t="shared" si="1"/>
        <v>761.43343200000004</v>
      </c>
      <c r="H49" s="277">
        <v>0</v>
      </c>
      <c r="I49" s="278">
        <v>0</v>
      </c>
      <c r="J49" s="278">
        <v>0</v>
      </c>
      <c r="K49" s="278">
        <v>0</v>
      </c>
      <c r="L49" s="279">
        <f t="shared" si="3"/>
        <v>-100</v>
      </c>
      <c r="M49" s="41"/>
    </row>
    <row r="50" spans="2:13" s="40" customFormat="1" hidden="1" x14ac:dyDescent="0.25">
      <c r="B50" s="252">
        <v>49</v>
      </c>
      <c r="C50" s="245" t="s">
        <v>448</v>
      </c>
      <c r="D50" s="249" t="e">
        <f>VLOOKUP(B50,'[14]TABLA DE INGRESOS 2022'!$A$4:$E$37,5,FALSE)/1000000*3</f>
        <v>#N/A</v>
      </c>
      <c r="E50" s="249">
        <v>0</v>
      </c>
      <c r="F50" s="249">
        <v>0</v>
      </c>
      <c r="G50" s="250" t="e">
        <f t="shared" si="1"/>
        <v>#N/A</v>
      </c>
      <c r="H50" s="249">
        <v>0</v>
      </c>
      <c r="I50" s="250">
        <v>0</v>
      </c>
      <c r="J50" s="250">
        <v>0</v>
      </c>
      <c r="K50" s="250">
        <f t="shared" ref="K50" si="4">H50-I50-J50</f>
        <v>0</v>
      </c>
      <c r="L50" s="251" t="e">
        <f t="shared" si="3"/>
        <v>#N/A</v>
      </c>
      <c r="M50" s="41"/>
    </row>
    <row r="51" spans="2:13" s="42" customFormat="1" ht="13.5" x14ac:dyDescent="0.25">
      <c r="B51" s="244" t="s">
        <v>783</v>
      </c>
      <c r="C51" s="253"/>
      <c r="D51" s="253"/>
      <c r="E51" s="250"/>
      <c r="F51" s="254"/>
      <c r="G51" s="255"/>
      <c r="H51" s="255"/>
      <c r="I51" s="255"/>
      <c r="J51" s="255"/>
      <c r="K51" s="255"/>
      <c r="L51" s="253"/>
    </row>
    <row r="52" spans="2:13" s="43" customFormat="1" ht="13.5" x14ac:dyDescent="0.25">
      <c r="B52" s="244" t="s">
        <v>88</v>
      </c>
      <c r="C52" s="256"/>
      <c r="D52" s="256"/>
      <c r="E52" s="257"/>
      <c r="F52" s="258"/>
      <c r="G52" s="256"/>
      <c r="H52" s="256"/>
      <c r="I52" s="256"/>
      <c r="J52" s="259"/>
      <c r="K52" s="256"/>
      <c r="L52" s="259"/>
    </row>
    <row r="53" spans="2:13" x14ac:dyDescent="0.25">
      <c r="B53" s="244"/>
      <c r="C53" s="256"/>
      <c r="D53" s="256"/>
      <c r="E53" s="259"/>
      <c r="F53" s="256"/>
      <c r="G53" s="256"/>
      <c r="H53" s="256"/>
      <c r="I53" s="256"/>
      <c r="J53" s="256"/>
      <c r="K53" s="256"/>
      <c r="L53" s="256"/>
    </row>
    <row r="54" spans="2:13" x14ac:dyDescent="0.25">
      <c r="B54" s="256"/>
      <c r="C54" s="256"/>
      <c r="D54" s="256"/>
      <c r="E54" s="256"/>
      <c r="F54" s="256"/>
      <c r="G54" s="256"/>
      <c r="H54" s="256"/>
      <c r="I54" s="256"/>
      <c r="J54" s="256"/>
      <c r="K54" s="256"/>
      <c r="L54" s="256"/>
    </row>
    <row r="55" spans="2:13" x14ac:dyDescent="0.25">
      <c r="B55" s="256"/>
      <c r="C55" s="256"/>
      <c r="D55" s="256"/>
      <c r="E55" s="256"/>
      <c r="F55" s="256"/>
      <c r="G55" s="256"/>
      <c r="H55" s="256"/>
      <c r="I55" s="256"/>
      <c r="J55" s="256"/>
      <c r="K55" s="256"/>
      <c r="L55" s="256"/>
    </row>
    <row r="56" spans="2:13" x14ac:dyDescent="0.25">
      <c r="B56" s="256"/>
      <c r="C56" s="256"/>
      <c r="D56" s="256"/>
      <c r="E56" s="256"/>
      <c r="F56" s="256"/>
      <c r="G56" s="256"/>
      <c r="H56" s="256"/>
      <c r="I56" s="256"/>
      <c r="J56" s="256"/>
      <c r="K56" s="256"/>
      <c r="L56" s="256"/>
    </row>
    <row r="57" spans="2:13" x14ac:dyDescent="0.25">
      <c r="B57" s="256"/>
      <c r="C57" s="256"/>
      <c r="D57" s="256"/>
      <c r="E57" s="256"/>
      <c r="F57" s="256"/>
      <c r="G57" s="256"/>
      <c r="H57" s="256"/>
      <c r="I57" s="256"/>
      <c r="J57" s="256"/>
      <c r="K57" s="256"/>
      <c r="L57" s="256"/>
    </row>
    <row r="58" spans="2:13" x14ac:dyDescent="0.25">
      <c r="B58" s="256"/>
      <c r="C58" s="256"/>
      <c r="D58" s="256"/>
      <c r="E58" s="256"/>
      <c r="F58" s="256"/>
      <c r="G58" s="256"/>
      <c r="H58" s="256"/>
      <c r="I58" s="256"/>
      <c r="J58" s="256"/>
      <c r="K58" s="256"/>
      <c r="L58" s="256"/>
    </row>
    <row r="59" spans="2:13" x14ac:dyDescent="0.25">
      <c r="B59" s="256"/>
      <c r="C59" s="256"/>
      <c r="D59" s="256"/>
      <c r="E59" s="256"/>
      <c r="F59" s="256"/>
      <c r="G59" s="256"/>
      <c r="H59" s="256"/>
      <c r="I59" s="256"/>
      <c r="J59" s="256"/>
      <c r="K59" s="256"/>
      <c r="L59" s="256"/>
    </row>
    <row r="60" spans="2:13" x14ac:dyDescent="0.25">
      <c r="B60" s="256"/>
      <c r="C60" s="256"/>
      <c r="D60" s="256"/>
      <c r="E60" s="256"/>
      <c r="F60" s="256"/>
      <c r="G60" s="256"/>
      <c r="H60" s="256"/>
      <c r="I60" s="256"/>
      <c r="J60" s="256"/>
      <c r="K60" s="256"/>
      <c r="L60" s="256"/>
    </row>
    <row r="61" spans="2:13" x14ac:dyDescent="0.25">
      <c r="B61" s="256"/>
      <c r="C61" s="256"/>
      <c r="D61" s="256"/>
      <c r="E61" s="256"/>
      <c r="F61" s="256"/>
      <c r="G61" s="256"/>
      <c r="H61" s="256"/>
      <c r="I61" s="256"/>
      <c r="J61" s="256"/>
      <c r="K61" s="256"/>
      <c r="L61" s="256"/>
    </row>
    <row r="62" spans="2:13" x14ac:dyDescent="0.25">
      <c r="B62" s="256"/>
      <c r="C62" s="256"/>
      <c r="D62" s="256"/>
      <c r="E62" s="256"/>
      <c r="F62" s="256"/>
      <c r="G62" s="256"/>
      <c r="H62" s="256"/>
      <c r="I62" s="256"/>
      <c r="J62" s="256"/>
      <c r="K62" s="256"/>
      <c r="L62" s="256"/>
    </row>
  </sheetData>
  <mergeCells count="20">
    <mergeCell ref="A1:D1"/>
    <mergeCell ref="E1:L1"/>
    <mergeCell ref="A2:L2"/>
    <mergeCell ref="A3:F3"/>
    <mergeCell ref="G3:L3"/>
    <mergeCell ref="L11:L12"/>
    <mergeCell ref="B9:B12"/>
    <mergeCell ref="C9:C12"/>
    <mergeCell ref="D9:G9"/>
    <mergeCell ref="H9:K9"/>
    <mergeCell ref="E10:F10"/>
    <mergeCell ref="I10:J10"/>
    <mergeCell ref="D11:D12"/>
    <mergeCell ref="E11:E12"/>
    <mergeCell ref="F11:F12"/>
    <mergeCell ref="G11:G12"/>
    <mergeCell ref="H11:H12"/>
    <mergeCell ref="I11:I12"/>
    <mergeCell ref="J11:J12"/>
    <mergeCell ref="K11:K12"/>
  </mergeCells>
  <pageMargins left="0.7" right="0.7" top="0.75" bottom="0.75" header="0.3" footer="0.3"/>
  <ignoredErrors>
    <ignoredError sqref="D13:L14 D16:L16 D15:F15 H15:L15" numberStoredAsText="1"/>
    <ignoredError sqref="G15" numberStoredAsText="1"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8"/>
  <sheetViews>
    <sheetView showGridLines="0" zoomScale="90" zoomScaleNormal="90" zoomScaleSheetLayoutView="80" workbookViewId="0">
      <selection activeCell="A8" sqref="A8"/>
    </sheetView>
  </sheetViews>
  <sheetFormatPr baseColWidth="10" defaultColWidth="46.42578125" defaultRowHeight="12.75" x14ac:dyDescent="0.25"/>
  <cols>
    <col min="1" max="1" width="8.28515625" style="56" customWidth="1"/>
    <col min="2" max="2" width="51.7109375" style="56" customWidth="1"/>
    <col min="3" max="6" width="13.7109375" style="56" customWidth="1"/>
    <col min="7" max="7" width="3.5703125" style="56" customWidth="1"/>
    <col min="8" max="8" width="10.7109375" style="56" customWidth="1"/>
    <col min="9" max="10" width="13.7109375" style="56" customWidth="1"/>
    <col min="11" max="11" width="1.140625" style="56" customWidth="1"/>
    <col min="12" max="13" width="13.7109375" style="56" customWidth="1"/>
    <col min="14" max="14" width="10" style="56" customWidth="1"/>
    <col min="15" max="16384" width="46.42578125" style="56"/>
  </cols>
  <sheetData>
    <row r="1" spans="1:14" s="242" customFormat="1" ht="44.25" customHeight="1" x14ac:dyDescent="0.2">
      <c r="A1" s="448" t="s">
        <v>755</v>
      </c>
      <c r="B1" s="448"/>
      <c r="C1" s="135" t="s">
        <v>757</v>
      </c>
      <c r="D1" s="135"/>
      <c r="E1" s="135"/>
      <c r="F1" s="280"/>
      <c r="G1" s="280"/>
      <c r="H1" s="280"/>
      <c r="I1" s="280"/>
      <c r="J1" s="280"/>
      <c r="K1" s="280"/>
      <c r="L1" s="280"/>
      <c r="M1" s="280"/>
    </row>
    <row r="2" spans="1:14" s="1" customFormat="1" ht="36" customHeight="1" thickBot="1" x14ac:dyDescent="0.45">
      <c r="A2" s="449" t="s">
        <v>756</v>
      </c>
      <c r="B2" s="449"/>
      <c r="C2" s="449"/>
      <c r="D2" s="449"/>
      <c r="E2" s="449"/>
      <c r="F2" s="449"/>
      <c r="G2" s="449"/>
      <c r="H2" s="449"/>
      <c r="I2" s="449"/>
      <c r="J2" s="449"/>
      <c r="K2" s="449"/>
      <c r="L2" s="449"/>
      <c r="M2" s="449"/>
    </row>
    <row r="3" spans="1:14" customFormat="1" ht="6" customHeight="1" x14ac:dyDescent="0.4">
      <c r="A3" s="446"/>
      <c r="B3" s="446"/>
      <c r="C3" s="446"/>
      <c r="D3" s="446"/>
      <c r="E3" s="446"/>
      <c r="F3" s="446"/>
      <c r="G3" s="446"/>
      <c r="H3" s="446"/>
      <c r="I3" s="446"/>
      <c r="J3" s="446"/>
      <c r="K3" s="446"/>
      <c r="L3" s="446"/>
      <c r="M3" s="281"/>
    </row>
    <row r="4" spans="1:14" s="44" customFormat="1" ht="17.649999999999999" customHeight="1" x14ac:dyDescent="0.35">
      <c r="A4" s="282" t="s">
        <v>786</v>
      </c>
      <c r="B4" s="283"/>
      <c r="C4" s="283"/>
      <c r="D4" s="283"/>
      <c r="E4" s="283"/>
      <c r="F4" s="283"/>
      <c r="G4" s="283"/>
      <c r="H4" s="283"/>
      <c r="I4" s="283"/>
      <c r="J4" s="283"/>
      <c r="K4" s="283"/>
      <c r="L4" s="283"/>
      <c r="M4" s="283"/>
    </row>
    <row r="5" spans="1:14" s="44" customFormat="1" ht="17.649999999999999" customHeight="1" x14ac:dyDescent="0.35">
      <c r="A5" s="282" t="s">
        <v>449</v>
      </c>
      <c r="B5" s="283"/>
      <c r="C5" s="283"/>
      <c r="D5" s="283"/>
      <c r="E5" s="283"/>
      <c r="F5" s="283"/>
      <c r="G5" s="283"/>
      <c r="H5" s="283"/>
      <c r="I5" s="283"/>
      <c r="J5" s="283"/>
      <c r="K5" s="283"/>
      <c r="L5" s="283"/>
      <c r="M5" s="283"/>
    </row>
    <row r="6" spans="1:14" s="44" customFormat="1" ht="17.649999999999999" customHeight="1" x14ac:dyDescent="0.35">
      <c r="A6" s="282" t="s">
        <v>450</v>
      </c>
      <c r="B6" s="283"/>
      <c r="C6" s="283"/>
      <c r="D6" s="283"/>
      <c r="E6" s="283"/>
      <c r="F6" s="283"/>
      <c r="G6" s="283"/>
      <c r="H6" s="283"/>
      <c r="I6" s="283"/>
      <c r="J6" s="283"/>
      <c r="K6" s="283"/>
      <c r="L6" s="283"/>
      <c r="M6" s="283"/>
    </row>
    <row r="7" spans="1:14" s="44" customFormat="1" ht="17.649999999999999" customHeight="1" x14ac:dyDescent="0.35">
      <c r="A7" s="282" t="s">
        <v>758</v>
      </c>
      <c r="B7" s="283"/>
      <c r="C7" s="283"/>
      <c r="D7" s="283"/>
      <c r="E7" s="283"/>
      <c r="F7" s="283"/>
      <c r="G7" s="283"/>
      <c r="H7" s="283"/>
      <c r="I7" s="283"/>
      <c r="J7" s="283"/>
      <c r="K7" s="283"/>
      <c r="L7" s="283"/>
      <c r="M7" s="283"/>
    </row>
    <row r="8" spans="1:14" s="44" customFormat="1" ht="17.649999999999999" customHeight="1" x14ac:dyDescent="0.35">
      <c r="A8" s="282" t="s">
        <v>922</v>
      </c>
      <c r="B8" s="283"/>
      <c r="C8" s="284"/>
      <c r="D8" s="283"/>
      <c r="E8" s="283"/>
      <c r="F8" s="283"/>
      <c r="G8" s="283"/>
      <c r="H8" s="283"/>
      <c r="I8" s="283"/>
      <c r="J8" s="283"/>
      <c r="K8" s="283"/>
      <c r="L8" s="283"/>
      <c r="M8" s="283"/>
      <c r="N8" s="45" t="s">
        <v>451</v>
      </c>
    </row>
    <row r="9" spans="1:14" s="46" customFormat="1" ht="17.649999999999999" customHeight="1" x14ac:dyDescent="0.25">
      <c r="A9" s="462" t="s">
        <v>400</v>
      </c>
      <c r="B9" s="464" t="s">
        <v>452</v>
      </c>
      <c r="C9" s="465" t="s">
        <v>453</v>
      </c>
      <c r="D9" s="461" t="s">
        <v>454</v>
      </c>
      <c r="E9" s="461"/>
      <c r="F9" s="461"/>
      <c r="G9" s="465"/>
      <c r="H9" s="461" t="s">
        <v>455</v>
      </c>
      <c r="I9" s="461"/>
      <c r="J9" s="461"/>
      <c r="K9" s="288"/>
      <c r="L9" s="461" t="s">
        <v>456</v>
      </c>
      <c r="M9" s="461"/>
      <c r="N9" s="289">
        <v>19.994199999999999</v>
      </c>
    </row>
    <row r="10" spans="1:14" s="46" customFormat="1" ht="17.649999999999999" customHeight="1" x14ac:dyDescent="0.25">
      <c r="A10" s="462"/>
      <c r="B10" s="464"/>
      <c r="C10" s="465"/>
      <c r="D10" s="288" t="str">
        <f>'[15]COMP MILLDDLLS'!E7</f>
        <v>Hasta 2021</v>
      </c>
      <c r="E10" s="288" t="str">
        <f>'[15]COMP MILLDDLLS'!F7</f>
        <v>En 2022</v>
      </c>
      <c r="F10" s="288" t="s">
        <v>457</v>
      </c>
      <c r="G10" s="465"/>
      <c r="H10" s="288" t="s">
        <v>458</v>
      </c>
      <c r="I10" s="288" t="s">
        <v>459</v>
      </c>
      <c r="J10" s="288" t="s">
        <v>457</v>
      </c>
      <c r="K10" s="288"/>
      <c r="L10" s="288" t="s">
        <v>460</v>
      </c>
      <c r="M10" s="288" t="s">
        <v>461</v>
      </c>
      <c r="N10" s="290"/>
    </row>
    <row r="11" spans="1:14" s="47" customFormat="1" ht="17.649999999999999" customHeight="1" thickBot="1" x14ac:dyDescent="0.3">
      <c r="A11" s="463"/>
      <c r="B11" s="461"/>
      <c r="C11" s="291" t="s">
        <v>105</v>
      </c>
      <c r="D11" s="288" t="s">
        <v>13</v>
      </c>
      <c r="E11" s="288" t="s">
        <v>14</v>
      </c>
      <c r="F11" s="288" t="s">
        <v>462</v>
      </c>
      <c r="G11" s="292"/>
      <c r="H11" s="288" t="s">
        <v>409</v>
      </c>
      <c r="I11" s="288" t="s">
        <v>410</v>
      </c>
      <c r="J11" s="288" t="s">
        <v>463</v>
      </c>
      <c r="K11" s="288"/>
      <c r="L11" s="288" t="s">
        <v>464</v>
      </c>
      <c r="M11" s="288" t="s">
        <v>465</v>
      </c>
      <c r="N11" s="293"/>
    </row>
    <row r="12" spans="1:14" s="88" customFormat="1" ht="5.25" customHeight="1" thickBot="1" x14ac:dyDescent="0.3">
      <c r="A12" s="303"/>
      <c r="B12" s="140"/>
      <c r="C12" s="304"/>
      <c r="D12" s="140"/>
      <c r="E12" s="140"/>
      <c r="F12" s="140"/>
      <c r="G12" s="140"/>
      <c r="H12" s="140"/>
      <c r="I12" s="140"/>
      <c r="J12" s="140"/>
      <c r="K12" s="140"/>
      <c r="L12" s="140"/>
      <c r="M12" s="140"/>
      <c r="N12" s="305"/>
    </row>
    <row r="13" spans="1:14" s="47" customFormat="1" ht="17.649999999999999" customHeight="1" x14ac:dyDescent="0.25">
      <c r="A13" s="306"/>
      <c r="B13" s="307" t="s">
        <v>461</v>
      </c>
      <c r="C13" s="308">
        <f>C14+C249</f>
        <v>452763.17294441815</v>
      </c>
      <c r="D13" s="308">
        <f>D14+D249</f>
        <v>322969.87817345763</v>
      </c>
      <c r="E13" s="308">
        <f>E14+E249</f>
        <v>2091.1113314699046</v>
      </c>
      <c r="F13" s="308">
        <f>F14+F249</f>
        <v>325060.98950492759</v>
      </c>
      <c r="G13" s="309"/>
      <c r="H13" s="308">
        <f>H14+H249</f>
        <v>9151.6511367851399</v>
      </c>
      <c r="I13" s="308">
        <f>I14+I249</f>
        <v>11606.382855099318</v>
      </c>
      <c r="J13" s="308">
        <f>J14+J249</f>
        <v>20758.033991884462</v>
      </c>
      <c r="K13" s="309"/>
      <c r="L13" s="308">
        <f>L14+L249</f>
        <v>106944.14944760615</v>
      </c>
      <c r="M13" s="308">
        <f>M14+M249</f>
        <v>127702.18343949059</v>
      </c>
      <c r="N13" s="294"/>
    </row>
    <row r="14" spans="1:14" s="49" customFormat="1" ht="17.649999999999999" customHeight="1" x14ac:dyDescent="0.25">
      <c r="A14" s="310"/>
      <c r="B14" s="311" t="s">
        <v>466</v>
      </c>
      <c r="C14" s="312">
        <f>SUM(C15:C248)</f>
        <v>382753.07539872779</v>
      </c>
      <c r="D14" s="312">
        <f>SUM(D15:D248)</f>
        <v>301592.39913814957</v>
      </c>
      <c r="E14" s="312">
        <f>SUM(E15:E248)</f>
        <v>1443.9636308641873</v>
      </c>
      <c r="F14" s="312">
        <f>SUM(F15:F248)</f>
        <v>303036.36276901385</v>
      </c>
      <c r="G14" s="312"/>
      <c r="H14" s="312">
        <f>SUM(H15:H248)</f>
        <v>5896.5165138456696</v>
      </c>
      <c r="I14" s="312">
        <f>SUM(I15:I248)</f>
        <v>7570.7166907529463</v>
      </c>
      <c r="J14" s="312">
        <f>SUM(J15:J248)</f>
        <v>13467.23320459862</v>
      </c>
      <c r="K14" s="312">
        <f>SUM(K15:K241)</f>
        <v>0</v>
      </c>
      <c r="L14" s="312">
        <f>SUM(L15:L248)</f>
        <v>66249.479425115365</v>
      </c>
      <c r="M14" s="312">
        <f>SUM(M15:M248)</f>
        <v>79716.712629713962</v>
      </c>
      <c r="N14" s="285"/>
    </row>
    <row r="15" spans="1:14" s="49" customFormat="1" ht="17.649999999999999" customHeight="1" x14ac:dyDescent="0.25">
      <c r="A15" s="313">
        <v>1</v>
      </c>
      <c r="B15" s="314" t="s">
        <v>787</v>
      </c>
      <c r="C15" s="315">
        <v>2066.1206511999999</v>
      </c>
      <c r="D15" s="315">
        <v>2066.1206511999999</v>
      </c>
      <c r="E15" s="315">
        <v>0</v>
      </c>
      <c r="F15" s="315">
        <f>+D15+E15</f>
        <v>2066.1206511999999</v>
      </c>
      <c r="G15" s="315"/>
      <c r="H15" s="315">
        <v>0</v>
      </c>
      <c r="I15" s="315">
        <v>0</v>
      </c>
      <c r="J15" s="315">
        <f>+H15+I15</f>
        <v>0</v>
      </c>
      <c r="K15" s="315"/>
      <c r="L15" s="315">
        <f>SUM(C15-F15-J15)</f>
        <v>0</v>
      </c>
      <c r="M15" s="315">
        <f>J15+L15</f>
        <v>0</v>
      </c>
      <c r="N15" s="286"/>
    </row>
    <row r="16" spans="1:14" s="49" customFormat="1" ht="17.649999999999999" customHeight="1" x14ac:dyDescent="0.25">
      <c r="A16" s="313">
        <v>2</v>
      </c>
      <c r="B16" s="314" t="s">
        <v>788</v>
      </c>
      <c r="C16" s="315">
        <v>5545.7106331868154</v>
      </c>
      <c r="D16" s="315">
        <v>5545.7106331868181</v>
      </c>
      <c r="E16" s="315">
        <v>0</v>
      </c>
      <c r="F16" s="315">
        <f t="shared" ref="F16:F79" si="0">+D16+E16</f>
        <v>5545.7106331868181</v>
      </c>
      <c r="G16" s="315"/>
      <c r="H16" s="315">
        <v>0</v>
      </c>
      <c r="I16" s="315">
        <v>0</v>
      </c>
      <c r="J16" s="315">
        <f t="shared" ref="J16:J79" si="1">+H16+I16</f>
        <v>0</v>
      </c>
      <c r="K16" s="315"/>
      <c r="L16" s="315">
        <f t="shared" ref="L16:L79" si="2">SUM(C16-F16-J16)</f>
        <v>-2.7284841053187847E-12</v>
      </c>
      <c r="M16" s="315">
        <f t="shared" ref="M16:M79" si="3">J16+L16</f>
        <v>-2.7284841053187847E-12</v>
      </c>
      <c r="N16" s="286"/>
    </row>
    <row r="17" spans="1:14" s="49" customFormat="1" ht="17.649999999999999" customHeight="1" x14ac:dyDescent="0.25">
      <c r="A17" s="313">
        <v>3</v>
      </c>
      <c r="B17" s="314" t="s">
        <v>789</v>
      </c>
      <c r="C17" s="315">
        <v>549.17800817039927</v>
      </c>
      <c r="D17" s="315">
        <v>549.17800817039938</v>
      </c>
      <c r="E17" s="315">
        <v>0</v>
      </c>
      <c r="F17" s="315">
        <f t="shared" si="0"/>
        <v>549.17800817039938</v>
      </c>
      <c r="G17" s="315"/>
      <c r="H17" s="315">
        <v>0</v>
      </c>
      <c r="I17" s="315">
        <v>0</v>
      </c>
      <c r="J17" s="315">
        <f t="shared" si="1"/>
        <v>0</v>
      </c>
      <c r="K17" s="315"/>
      <c r="L17" s="315">
        <f t="shared" si="2"/>
        <v>-1.1368683772161603E-13</v>
      </c>
      <c r="M17" s="315">
        <f t="shared" si="3"/>
        <v>-1.1368683772161603E-13</v>
      </c>
      <c r="N17" s="286"/>
    </row>
    <row r="18" spans="1:14" s="49" customFormat="1" ht="17.649999999999999" customHeight="1" x14ac:dyDescent="0.25">
      <c r="A18" s="313">
        <v>4</v>
      </c>
      <c r="B18" s="314" t="s">
        <v>790</v>
      </c>
      <c r="C18" s="315">
        <v>5763.1940596974682</v>
      </c>
      <c r="D18" s="315">
        <v>5763.1940596974673</v>
      </c>
      <c r="E18" s="315">
        <v>0</v>
      </c>
      <c r="F18" s="315">
        <f t="shared" si="0"/>
        <v>5763.1940596974673</v>
      </c>
      <c r="G18" s="315"/>
      <c r="H18" s="315">
        <v>0</v>
      </c>
      <c r="I18" s="315">
        <v>0</v>
      </c>
      <c r="J18" s="315">
        <f t="shared" si="1"/>
        <v>0</v>
      </c>
      <c r="K18" s="315"/>
      <c r="L18" s="315">
        <f t="shared" si="2"/>
        <v>9.0949470177292824E-13</v>
      </c>
      <c r="M18" s="315">
        <f t="shared" si="3"/>
        <v>9.0949470177292824E-13</v>
      </c>
      <c r="N18" s="286"/>
    </row>
    <row r="19" spans="1:14" s="49" customFormat="1" ht="17.649999999999999" customHeight="1" x14ac:dyDescent="0.25">
      <c r="A19" s="313">
        <v>5</v>
      </c>
      <c r="B19" s="314" t="s">
        <v>791</v>
      </c>
      <c r="C19" s="315">
        <v>1223.7979956300001</v>
      </c>
      <c r="D19" s="315">
        <v>1223.7979956300001</v>
      </c>
      <c r="E19" s="315">
        <v>0</v>
      </c>
      <c r="F19" s="315">
        <f t="shared" si="0"/>
        <v>1223.7979956300001</v>
      </c>
      <c r="G19" s="315"/>
      <c r="H19" s="315">
        <v>0</v>
      </c>
      <c r="I19" s="315">
        <v>0</v>
      </c>
      <c r="J19" s="315">
        <f t="shared" si="1"/>
        <v>0</v>
      </c>
      <c r="K19" s="315"/>
      <c r="L19" s="315">
        <f t="shared" si="2"/>
        <v>0</v>
      </c>
      <c r="M19" s="315">
        <f t="shared" si="3"/>
        <v>0</v>
      </c>
      <c r="N19" s="286"/>
    </row>
    <row r="20" spans="1:14" s="49" customFormat="1" ht="17.649999999999999" customHeight="1" x14ac:dyDescent="0.25">
      <c r="A20" s="313">
        <v>6</v>
      </c>
      <c r="B20" s="314" t="s">
        <v>792</v>
      </c>
      <c r="C20" s="315">
        <v>6155.2816527113628</v>
      </c>
      <c r="D20" s="315">
        <v>6155.2816527113628</v>
      </c>
      <c r="E20" s="315">
        <v>0</v>
      </c>
      <c r="F20" s="315">
        <f t="shared" si="0"/>
        <v>6155.2816527113628</v>
      </c>
      <c r="G20" s="315"/>
      <c r="H20" s="315">
        <v>0</v>
      </c>
      <c r="I20" s="315">
        <v>0</v>
      </c>
      <c r="J20" s="315">
        <f t="shared" si="1"/>
        <v>0</v>
      </c>
      <c r="K20" s="315"/>
      <c r="L20" s="315">
        <f t="shared" si="2"/>
        <v>0</v>
      </c>
      <c r="M20" s="315">
        <f t="shared" si="3"/>
        <v>0</v>
      </c>
      <c r="N20" s="286"/>
    </row>
    <row r="21" spans="1:14" s="49" customFormat="1" ht="17.649999999999999" customHeight="1" x14ac:dyDescent="0.25">
      <c r="A21" s="313">
        <v>7</v>
      </c>
      <c r="B21" s="314" t="s">
        <v>793</v>
      </c>
      <c r="C21" s="315">
        <v>14020.330041236242</v>
      </c>
      <c r="D21" s="315">
        <v>14020.330041236242</v>
      </c>
      <c r="E21" s="315">
        <v>0</v>
      </c>
      <c r="F21" s="315">
        <f t="shared" si="0"/>
        <v>14020.330041236242</v>
      </c>
      <c r="G21" s="315"/>
      <c r="H21" s="315">
        <v>0</v>
      </c>
      <c r="I21" s="315">
        <v>0</v>
      </c>
      <c r="J21" s="315">
        <f t="shared" si="1"/>
        <v>0</v>
      </c>
      <c r="K21" s="315"/>
      <c r="L21" s="315">
        <f t="shared" si="2"/>
        <v>0</v>
      </c>
      <c r="M21" s="315">
        <f t="shared" si="3"/>
        <v>0</v>
      </c>
      <c r="N21" s="286"/>
    </row>
    <row r="22" spans="1:14" s="49" customFormat="1" ht="17.649999999999999" customHeight="1" x14ac:dyDescent="0.25">
      <c r="A22" s="313">
        <v>9</v>
      </c>
      <c r="B22" s="314" t="s">
        <v>794</v>
      </c>
      <c r="C22" s="315">
        <v>1999.7983502466</v>
      </c>
      <c r="D22" s="315">
        <v>1999.7983502466</v>
      </c>
      <c r="E22" s="315">
        <v>0</v>
      </c>
      <c r="F22" s="315">
        <f t="shared" si="0"/>
        <v>1999.7983502466</v>
      </c>
      <c r="G22" s="315"/>
      <c r="H22" s="315">
        <v>0</v>
      </c>
      <c r="I22" s="315">
        <v>0</v>
      </c>
      <c r="J22" s="315">
        <f t="shared" si="1"/>
        <v>0</v>
      </c>
      <c r="K22" s="315"/>
      <c r="L22" s="315">
        <f t="shared" si="2"/>
        <v>0</v>
      </c>
      <c r="M22" s="315">
        <f t="shared" si="3"/>
        <v>0</v>
      </c>
      <c r="N22" s="286"/>
    </row>
    <row r="23" spans="1:14" s="49" customFormat="1" ht="17.649999999999999" customHeight="1" x14ac:dyDescent="0.25">
      <c r="A23" s="313">
        <v>10</v>
      </c>
      <c r="B23" s="314" t="s">
        <v>795</v>
      </c>
      <c r="C23" s="315">
        <v>2623.6389975786565</v>
      </c>
      <c r="D23" s="315">
        <v>2623.6389975786565</v>
      </c>
      <c r="E23" s="315">
        <v>0</v>
      </c>
      <c r="F23" s="315">
        <f t="shared" si="0"/>
        <v>2623.6389975786565</v>
      </c>
      <c r="G23" s="315"/>
      <c r="H23" s="315">
        <v>0</v>
      </c>
      <c r="I23" s="315">
        <v>0</v>
      </c>
      <c r="J23" s="315">
        <f t="shared" si="1"/>
        <v>0</v>
      </c>
      <c r="K23" s="315"/>
      <c r="L23" s="315">
        <f t="shared" si="2"/>
        <v>0</v>
      </c>
      <c r="M23" s="315">
        <f t="shared" si="3"/>
        <v>0</v>
      </c>
      <c r="N23" s="286"/>
    </row>
    <row r="24" spans="1:14" s="49" customFormat="1" ht="17.649999999999999" customHeight="1" x14ac:dyDescent="0.25">
      <c r="A24" s="313">
        <v>11</v>
      </c>
      <c r="B24" s="314" t="s">
        <v>796</v>
      </c>
      <c r="C24" s="315">
        <v>2127.5737208401019</v>
      </c>
      <c r="D24" s="315">
        <v>2127.5737208401019</v>
      </c>
      <c r="E24" s="315">
        <v>0</v>
      </c>
      <c r="F24" s="315">
        <f t="shared" si="0"/>
        <v>2127.5737208401019</v>
      </c>
      <c r="G24" s="315"/>
      <c r="H24" s="315">
        <v>0</v>
      </c>
      <c r="I24" s="315">
        <v>0</v>
      </c>
      <c r="J24" s="315">
        <f t="shared" si="1"/>
        <v>0</v>
      </c>
      <c r="K24" s="315"/>
      <c r="L24" s="315">
        <f t="shared" si="2"/>
        <v>0</v>
      </c>
      <c r="M24" s="315">
        <f t="shared" si="3"/>
        <v>0</v>
      </c>
      <c r="N24" s="286"/>
    </row>
    <row r="25" spans="1:14" s="49" customFormat="1" ht="17.649999999999999" customHeight="1" x14ac:dyDescent="0.25">
      <c r="A25" s="313">
        <v>12</v>
      </c>
      <c r="B25" s="314" t="s">
        <v>797</v>
      </c>
      <c r="C25" s="315">
        <v>3502.5453623953927</v>
      </c>
      <c r="D25" s="315">
        <v>3502.5453623953917</v>
      </c>
      <c r="E25" s="315">
        <v>0</v>
      </c>
      <c r="F25" s="315">
        <f t="shared" si="0"/>
        <v>3502.5453623953917</v>
      </c>
      <c r="G25" s="315"/>
      <c r="H25" s="315">
        <v>0</v>
      </c>
      <c r="I25" s="315">
        <v>0</v>
      </c>
      <c r="J25" s="315">
        <f t="shared" si="1"/>
        <v>0</v>
      </c>
      <c r="K25" s="315"/>
      <c r="L25" s="315">
        <f t="shared" si="2"/>
        <v>9.0949470177292824E-13</v>
      </c>
      <c r="M25" s="315">
        <f t="shared" si="3"/>
        <v>9.0949470177292824E-13</v>
      </c>
      <c r="N25" s="286"/>
    </row>
    <row r="26" spans="1:14" s="49" customFormat="1" ht="17.649999999999999" customHeight="1" x14ac:dyDescent="0.25">
      <c r="A26" s="313">
        <v>13</v>
      </c>
      <c r="B26" s="314" t="s">
        <v>798</v>
      </c>
      <c r="C26" s="315">
        <v>1012.8443699277999</v>
      </c>
      <c r="D26" s="315">
        <v>1012.8443699277999</v>
      </c>
      <c r="E26" s="315">
        <v>0</v>
      </c>
      <c r="F26" s="315">
        <f t="shared" si="0"/>
        <v>1012.8443699277999</v>
      </c>
      <c r="G26" s="315"/>
      <c r="H26" s="315">
        <v>0</v>
      </c>
      <c r="I26" s="315">
        <v>0</v>
      </c>
      <c r="J26" s="315">
        <f t="shared" si="1"/>
        <v>0</v>
      </c>
      <c r="K26" s="315"/>
      <c r="L26" s="315">
        <f t="shared" si="2"/>
        <v>0</v>
      </c>
      <c r="M26" s="315">
        <f t="shared" si="3"/>
        <v>0</v>
      </c>
      <c r="N26" s="286"/>
    </row>
    <row r="27" spans="1:14" s="49" customFormat="1" ht="17.649999999999999" customHeight="1" x14ac:dyDescent="0.25">
      <c r="A27" s="313">
        <v>14</v>
      </c>
      <c r="B27" s="314" t="s">
        <v>799</v>
      </c>
      <c r="C27" s="315">
        <v>675.00568576668195</v>
      </c>
      <c r="D27" s="315">
        <v>675.00568576668195</v>
      </c>
      <c r="E27" s="315">
        <v>0</v>
      </c>
      <c r="F27" s="315">
        <f t="shared" si="0"/>
        <v>675.00568576668195</v>
      </c>
      <c r="G27" s="315"/>
      <c r="H27" s="315">
        <v>0</v>
      </c>
      <c r="I27" s="315">
        <v>0</v>
      </c>
      <c r="J27" s="315">
        <f t="shared" si="1"/>
        <v>0</v>
      </c>
      <c r="K27" s="315"/>
      <c r="L27" s="315">
        <f t="shared" si="2"/>
        <v>0</v>
      </c>
      <c r="M27" s="315">
        <f t="shared" si="3"/>
        <v>0</v>
      </c>
      <c r="N27" s="286"/>
    </row>
    <row r="28" spans="1:14" s="49" customFormat="1" ht="17.649999999999999" customHeight="1" x14ac:dyDescent="0.25">
      <c r="A28" s="313">
        <v>15</v>
      </c>
      <c r="B28" s="314" t="s">
        <v>800</v>
      </c>
      <c r="C28" s="315">
        <v>1256.6063984332</v>
      </c>
      <c r="D28" s="315">
        <v>1256.6063984332</v>
      </c>
      <c r="E28" s="315">
        <v>0</v>
      </c>
      <c r="F28" s="315">
        <f t="shared" si="0"/>
        <v>1256.6063984332</v>
      </c>
      <c r="G28" s="315"/>
      <c r="H28" s="315">
        <v>0</v>
      </c>
      <c r="I28" s="315">
        <v>0</v>
      </c>
      <c r="J28" s="315">
        <f t="shared" si="1"/>
        <v>0</v>
      </c>
      <c r="K28" s="315"/>
      <c r="L28" s="315">
        <f t="shared" si="2"/>
        <v>0</v>
      </c>
      <c r="M28" s="315">
        <f t="shared" si="3"/>
        <v>0</v>
      </c>
      <c r="N28" s="286"/>
    </row>
    <row r="29" spans="1:14" s="49" customFormat="1" ht="17.649999999999999" customHeight="1" x14ac:dyDescent="0.25">
      <c r="A29" s="313">
        <v>16</v>
      </c>
      <c r="B29" s="314" t="s">
        <v>801</v>
      </c>
      <c r="C29" s="315">
        <v>1449.7977650847643</v>
      </c>
      <c r="D29" s="315">
        <v>1449.797765084764</v>
      </c>
      <c r="E29" s="315">
        <v>0</v>
      </c>
      <c r="F29" s="315">
        <f t="shared" si="0"/>
        <v>1449.797765084764</v>
      </c>
      <c r="G29" s="315"/>
      <c r="H29" s="315">
        <v>0</v>
      </c>
      <c r="I29" s="315">
        <v>0</v>
      </c>
      <c r="J29" s="315">
        <f t="shared" si="1"/>
        <v>0</v>
      </c>
      <c r="K29" s="315"/>
      <c r="L29" s="315">
        <f t="shared" si="2"/>
        <v>2.2737367544323206E-13</v>
      </c>
      <c r="M29" s="315">
        <f t="shared" si="3"/>
        <v>2.2737367544323206E-13</v>
      </c>
      <c r="N29" s="286"/>
    </row>
    <row r="30" spans="1:14" s="49" customFormat="1" ht="17.649999999999999" customHeight="1" x14ac:dyDescent="0.25">
      <c r="A30" s="313">
        <v>17</v>
      </c>
      <c r="B30" s="314" t="s">
        <v>802</v>
      </c>
      <c r="C30" s="315">
        <v>890.62003406724807</v>
      </c>
      <c r="D30" s="315">
        <v>890.62003406724807</v>
      </c>
      <c r="E30" s="315">
        <v>0</v>
      </c>
      <c r="F30" s="315">
        <f t="shared" si="0"/>
        <v>890.62003406724807</v>
      </c>
      <c r="G30" s="315"/>
      <c r="H30" s="315">
        <v>0</v>
      </c>
      <c r="I30" s="315">
        <v>0</v>
      </c>
      <c r="J30" s="315">
        <f t="shared" si="1"/>
        <v>0</v>
      </c>
      <c r="K30" s="315"/>
      <c r="L30" s="315">
        <f t="shared" si="2"/>
        <v>0</v>
      </c>
      <c r="M30" s="315">
        <f t="shared" si="3"/>
        <v>0</v>
      </c>
      <c r="N30" s="286"/>
    </row>
    <row r="31" spans="1:14" s="49" customFormat="1" ht="17.649999999999999" customHeight="1" x14ac:dyDescent="0.25">
      <c r="A31" s="313">
        <v>18</v>
      </c>
      <c r="B31" s="314" t="s">
        <v>803</v>
      </c>
      <c r="C31" s="315">
        <v>822.89443758760194</v>
      </c>
      <c r="D31" s="315">
        <v>822.89443758760183</v>
      </c>
      <c r="E31" s="315">
        <v>0</v>
      </c>
      <c r="F31" s="315">
        <f t="shared" si="0"/>
        <v>822.89443758760183</v>
      </c>
      <c r="G31" s="315"/>
      <c r="H31" s="315">
        <v>0</v>
      </c>
      <c r="I31" s="315">
        <v>0</v>
      </c>
      <c r="J31" s="315">
        <f t="shared" si="1"/>
        <v>0</v>
      </c>
      <c r="K31" s="315"/>
      <c r="L31" s="315">
        <f t="shared" si="2"/>
        <v>1.1368683772161603E-13</v>
      </c>
      <c r="M31" s="315">
        <f t="shared" si="3"/>
        <v>1.1368683772161603E-13</v>
      </c>
      <c r="N31" s="286"/>
    </row>
    <row r="32" spans="1:14" s="49" customFormat="1" ht="17.649999999999999" customHeight="1" x14ac:dyDescent="0.25">
      <c r="A32" s="313">
        <v>19</v>
      </c>
      <c r="B32" s="314" t="s">
        <v>804</v>
      </c>
      <c r="C32" s="315">
        <v>553.42979180343002</v>
      </c>
      <c r="D32" s="315">
        <v>553.42979180343002</v>
      </c>
      <c r="E32" s="315">
        <v>0</v>
      </c>
      <c r="F32" s="315">
        <f t="shared" si="0"/>
        <v>553.42979180343002</v>
      </c>
      <c r="G32" s="315"/>
      <c r="H32" s="315">
        <v>0</v>
      </c>
      <c r="I32" s="315">
        <v>0</v>
      </c>
      <c r="J32" s="315">
        <f t="shared" si="1"/>
        <v>0</v>
      </c>
      <c r="K32" s="315"/>
      <c r="L32" s="315">
        <f t="shared" si="2"/>
        <v>0</v>
      </c>
      <c r="M32" s="315">
        <f t="shared" si="3"/>
        <v>0</v>
      </c>
      <c r="N32" s="286"/>
    </row>
    <row r="33" spans="1:14" s="49" customFormat="1" ht="17.649999999999999" customHeight="1" x14ac:dyDescent="0.25">
      <c r="A33" s="313">
        <v>20</v>
      </c>
      <c r="B33" s="314" t="s">
        <v>805</v>
      </c>
      <c r="C33" s="315">
        <v>564.24455881121185</v>
      </c>
      <c r="D33" s="315">
        <v>564.24455881121196</v>
      </c>
      <c r="E33" s="315">
        <v>0</v>
      </c>
      <c r="F33" s="315">
        <f t="shared" si="0"/>
        <v>564.24455881121196</v>
      </c>
      <c r="G33" s="315"/>
      <c r="H33" s="315">
        <v>0</v>
      </c>
      <c r="I33" s="315">
        <v>0</v>
      </c>
      <c r="J33" s="315">
        <f t="shared" si="1"/>
        <v>0</v>
      </c>
      <c r="K33" s="315"/>
      <c r="L33" s="315">
        <f t="shared" si="2"/>
        <v>-1.1368683772161603E-13</v>
      </c>
      <c r="M33" s="315">
        <f t="shared" si="3"/>
        <v>-1.1368683772161603E-13</v>
      </c>
      <c r="N33" s="286"/>
    </row>
    <row r="34" spans="1:14" s="49" customFormat="1" ht="17.649999999999999" customHeight="1" x14ac:dyDescent="0.25">
      <c r="A34" s="313">
        <v>21</v>
      </c>
      <c r="B34" s="314" t="s">
        <v>806</v>
      </c>
      <c r="C34" s="315">
        <v>729.36112311723195</v>
      </c>
      <c r="D34" s="315">
        <v>729.36112311723184</v>
      </c>
      <c r="E34" s="315">
        <v>0</v>
      </c>
      <c r="F34" s="315">
        <f t="shared" si="0"/>
        <v>729.36112311723184</v>
      </c>
      <c r="G34" s="315"/>
      <c r="H34" s="315">
        <v>0</v>
      </c>
      <c r="I34" s="315">
        <v>0</v>
      </c>
      <c r="J34" s="315">
        <f t="shared" si="1"/>
        <v>0</v>
      </c>
      <c r="K34" s="315"/>
      <c r="L34" s="315">
        <f t="shared" si="2"/>
        <v>1.1368683772161603E-13</v>
      </c>
      <c r="M34" s="315">
        <f t="shared" si="3"/>
        <v>1.1368683772161603E-13</v>
      </c>
      <c r="N34" s="286"/>
    </row>
    <row r="35" spans="1:14" s="49" customFormat="1" ht="17.649999999999999" customHeight="1" x14ac:dyDescent="0.25">
      <c r="A35" s="313">
        <v>22</v>
      </c>
      <c r="B35" s="314" t="s">
        <v>807</v>
      </c>
      <c r="C35" s="315">
        <v>899.51906360005808</v>
      </c>
      <c r="D35" s="315">
        <v>899.51906360005808</v>
      </c>
      <c r="E35" s="315">
        <v>0</v>
      </c>
      <c r="F35" s="315">
        <f t="shared" si="0"/>
        <v>899.51906360005808</v>
      </c>
      <c r="G35" s="315"/>
      <c r="H35" s="315">
        <v>0</v>
      </c>
      <c r="I35" s="315">
        <v>0</v>
      </c>
      <c r="J35" s="315">
        <f t="shared" si="1"/>
        <v>0</v>
      </c>
      <c r="K35" s="315"/>
      <c r="L35" s="315">
        <f t="shared" si="2"/>
        <v>0</v>
      </c>
      <c r="M35" s="315">
        <f t="shared" si="3"/>
        <v>0</v>
      </c>
      <c r="N35" s="286"/>
    </row>
    <row r="36" spans="1:14" s="49" customFormat="1" ht="17.649999999999999" customHeight="1" x14ac:dyDescent="0.25">
      <c r="A36" s="313">
        <v>23</v>
      </c>
      <c r="B36" s="314" t="s">
        <v>808</v>
      </c>
      <c r="C36" s="315">
        <v>486.64422403637798</v>
      </c>
      <c r="D36" s="315">
        <v>486.64422403637792</v>
      </c>
      <c r="E36" s="315">
        <v>0</v>
      </c>
      <c r="F36" s="315">
        <f t="shared" si="0"/>
        <v>486.64422403637792</v>
      </c>
      <c r="G36" s="315"/>
      <c r="H36" s="315">
        <v>0</v>
      </c>
      <c r="I36" s="315">
        <v>0</v>
      </c>
      <c r="J36" s="315">
        <f t="shared" si="1"/>
        <v>0</v>
      </c>
      <c r="K36" s="315"/>
      <c r="L36" s="315">
        <f t="shared" si="2"/>
        <v>5.6843418860808015E-14</v>
      </c>
      <c r="M36" s="315">
        <f t="shared" si="3"/>
        <v>5.6843418860808015E-14</v>
      </c>
      <c r="N36" s="286"/>
    </row>
    <row r="37" spans="1:14" s="49" customFormat="1" ht="17.649999999999999" customHeight="1" x14ac:dyDescent="0.25">
      <c r="A37" s="313">
        <v>24</v>
      </c>
      <c r="B37" s="314" t="s">
        <v>809</v>
      </c>
      <c r="C37" s="315">
        <v>882.35550027729607</v>
      </c>
      <c r="D37" s="315">
        <v>882.35550027729607</v>
      </c>
      <c r="E37" s="315">
        <v>0</v>
      </c>
      <c r="F37" s="315">
        <f t="shared" si="0"/>
        <v>882.35550027729607</v>
      </c>
      <c r="G37" s="315"/>
      <c r="H37" s="315">
        <v>0</v>
      </c>
      <c r="I37" s="315">
        <v>0</v>
      </c>
      <c r="J37" s="315">
        <f t="shared" si="1"/>
        <v>0</v>
      </c>
      <c r="K37" s="315"/>
      <c r="L37" s="315">
        <f t="shared" si="2"/>
        <v>0</v>
      </c>
      <c r="M37" s="315">
        <f t="shared" si="3"/>
        <v>0</v>
      </c>
      <c r="N37" s="286"/>
    </row>
    <row r="38" spans="1:14" s="49" customFormat="1" ht="17.649999999999999" customHeight="1" x14ac:dyDescent="0.25">
      <c r="A38" s="313">
        <v>25</v>
      </c>
      <c r="B38" s="314" t="s">
        <v>810</v>
      </c>
      <c r="C38" s="315">
        <v>2627.6628543501711</v>
      </c>
      <c r="D38" s="315">
        <v>2627.6628543501711</v>
      </c>
      <c r="E38" s="315">
        <v>0</v>
      </c>
      <c r="F38" s="315">
        <f t="shared" si="0"/>
        <v>2627.6628543501711</v>
      </c>
      <c r="G38" s="315"/>
      <c r="H38" s="315">
        <v>0</v>
      </c>
      <c r="I38" s="315">
        <v>0</v>
      </c>
      <c r="J38" s="315">
        <f t="shared" si="1"/>
        <v>0</v>
      </c>
      <c r="K38" s="315"/>
      <c r="L38" s="315">
        <f t="shared" si="2"/>
        <v>0</v>
      </c>
      <c r="M38" s="315">
        <f t="shared" si="3"/>
        <v>0</v>
      </c>
      <c r="N38" s="286"/>
    </row>
    <row r="39" spans="1:14" s="49" customFormat="1" ht="17.649999999999999" customHeight="1" x14ac:dyDescent="0.25">
      <c r="A39" s="313">
        <v>26</v>
      </c>
      <c r="B39" s="314" t="s">
        <v>811</v>
      </c>
      <c r="C39" s="315">
        <v>2295.6499756951121</v>
      </c>
      <c r="D39" s="315">
        <v>2295.6499756951116</v>
      </c>
      <c r="E39" s="315">
        <v>0</v>
      </c>
      <c r="F39" s="315">
        <f t="shared" si="0"/>
        <v>2295.6499756951116</v>
      </c>
      <c r="G39" s="315"/>
      <c r="H39" s="315">
        <v>0</v>
      </c>
      <c r="I39" s="315">
        <v>0</v>
      </c>
      <c r="J39" s="315">
        <f t="shared" si="1"/>
        <v>0</v>
      </c>
      <c r="K39" s="315"/>
      <c r="L39" s="315">
        <f t="shared" si="2"/>
        <v>4.5474735088646412E-13</v>
      </c>
      <c r="M39" s="315">
        <f t="shared" si="3"/>
        <v>4.5474735088646412E-13</v>
      </c>
      <c r="N39" s="286"/>
    </row>
    <row r="40" spans="1:14" s="49" customFormat="1" ht="17.649999999999999" customHeight="1" x14ac:dyDescent="0.25">
      <c r="A40" s="313">
        <v>27</v>
      </c>
      <c r="B40" s="314" t="s">
        <v>812</v>
      </c>
      <c r="C40" s="315">
        <v>2438.0260071616904</v>
      </c>
      <c r="D40" s="315">
        <v>2438.0260071616904</v>
      </c>
      <c r="E40" s="315">
        <v>0</v>
      </c>
      <c r="F40" s="315">
        <f t="shared" si="0"/>
        <v>2438.0260071616904</v>
      </c>
      <c r="G40" s="315"/>
      <c r="H40" s="315">
        <v>0</v>
      </c>
      <c r="I40" s="315">
        <v>0</v>
      </c>
      <c r="J40" s="315">
        <f t="shared" si="1"/>
        <v>0</v>
      </c>
      <c r="K40" s="315"/>
      <c r="L40" s="315">
        <f t="shared" si="2"/>
        <v>0</v>
      </c>
      <c r="M40" s="315">
        <f t="shared" si="3"/>
        <v>0</v>
      </c>
      <c r="N40" s="286"/>
    </row>
    <row r="41" spans="1:14" s="49" customFormat="1" ht="17.649999999999999" customHeight="1" x14ac:dyDescent="0.25">
      <c r="A41" s="313">
        <v>28</v>
      </c>
      <c r="B41" s="314" t="s">
        <v>813</v>
      </c>
      <c r="C41" s="315">
        <v>6673.304206396022</v>
      </c>
      <c r="D41" s="315">
        <v>6673.3042063960229</v>
      </c>
      <c r="E41" s="315">
        <v>0</v>
      </c>
      <c r="F41" s="315">
        <f t="shared" si="0"/>
        <v>6673.3042063960229</v>
      </c>
      <c r="G41" s="315"/>
      <c r="H41" s="315">
        <v>0</v>
      </c>
      <c r="I41" s="315">
        <v>0</v>
      </c>
      <c r="J41" s="315">
        <f t="shared" si="1"/>
        <v>0</v>
      </c>
      <c r="K41" s="315"/>
      <c r="L41" s="315">
        <f t="shared" si="2"/>
        <v>-9.0949470177292824E-13</v>
      </c>
      <c r="M41" s="315">
        <f t="shared" si="3"/>
        <v>-9.0949470177292824E-13</v>
      </c>
      <c r="N41" s="286"/>
    </row>
    <row r="42" spans="1:14" s="49" customFormat="1" ht="17.649999999999999" customHeight="1" x14ac:dyDescent="0.25">
      <c r="A42" s="313">
        <v>29</v>
      </c>
      <c r="B42" s="314" t="s">
        <v>814</v>
      </c>
      <c r="C42" s="315">
        <v>892.2655179384999</v>
      </c>
      <c r="D42" s="315">
        <v>892.26551793850012</v>
      </c>
      <c r="E42" s="315">
        <v>0</v>
      </c>
      <c r="F42" s="315">
        <f t="shared" si="0"/>
        <v>892.26551793850012</v>
      </c>
      <c r="G42" s="315"/>
      <c r="H42" s="315">
        <v>0</v>
      </c>
      <c r="I42" s="315">
        <v>0</v>
      </c>
      <c r="J42" s="315">
        <f t="shared" si="1"/>
        <v>0</v>
      </c>
      <c r="K42" s="315"/>
      <c r="L42" s="315">
        <f t="shared" si="2"/>
        <v>-2.2737367544323206E-13</v>
      </c>
      <c r="M42" s="315">
        <f t="shared" si="3"/>
        <v>-2.2737367544323206E-13</v>
      </c>
      <c r="N42" s="286"/>
    </row>
    <row r="43" spans="1:14" s="49" customFormat="1" ht="17.649999999999999" customHeight="1" x14ac:dyDescent="0.25">
      <c r="A43" s="313">
        <v>30</v>
      </c>
      <c r="B43" s="314" t="s">
        <v>815</v>
      </c>
      <c r="C43" s="315">
        <v>2633.0518060727891</v>
      </c>
      <c r="D43" s="315">
        <v>2633.0518060727891</v>
      </c>
      <c r="E43" s="315">
        <v>0</v>
      </c>
      <c r="F43" s="315">
        <f t="shared" si="0"/>
        <v>2633.0518060727891</v>
      </c>
      <c r="G43" s="315"/>
      <c r="H43" s="315">
        <v>0</v>
      </c>
      <c r="I43" s="315">
        <v>0</v>
      </c>
      <c r="J43" s="315">
        <f t="shared" si="1"/>
        <v>0</v>
      </c>
      <c r="K43" s="315"/>
      <c r="L43" s="315">
        <f t="shared" si="2"/>
        <v>0</v>
      </c>
      <c r="M43" s="315">
        <f t="shared" si="3"/>
        <v>0</v>
      </c>
      <c r="N43" s="286"/>
    </row>
    <row r="44" spans="1:14" s="49" customFormat="1" ht="17.649999999999999" customHeight="1" x14ac:dyDescent="0.25">
      <c r="A44" s="313">
        <v>31</v>
      </c>
      <c r="B44" s="314" t="s">
        <v>816</v>
      </c>
      <c r="C44" s="315">
        <v>5509.0293105828396</v>
      </c>
      <c r="D44" s="315">
        <v>5509.0293105828396</v>
      </c>
      <c r="E44" s="315">
        <v>0</v>
      </c>
      <c r="F44" s="315">
        <f t="shared" si="0"/>
        <v>5509.0293105828396</v>
      </c>
      <c r="G44" s="315"/>
      <c r="H44" s="315">
        <v>0</v>
      </c>
      <c r="I44" s="315">
        <v>0</v>
      </c>
      <c r="J44" s="315">
        <f t="shared" si="1"/>
        <v>0</v>
      </c>
      <c r="K44" s="315"/>
      <c r="L44" s="315">
        <f t="shared" si="2"/>
        <v>0</v>
      </c>
      <c r="M44" s="315">
        <f t="shared" si="3"/>
        <v>0</v>
      </c>
      <c r="N44" s="286"/>
    </row>
    <row r="45" spans="1:14" s="49" customFormat="1" ht="17.649999999999999" customHeight="1" x14ac:dyDescent="0.25">
      <c r="A45" s="313">
        <v>32</v>
      </c>
      <c r="B45" s="314" t="s">
        <v>817</v>
      </c>
      <c r="C45" s="315">
        <v>1285.62591533205</v>
      </c>
      <c r="D45" s="315">
        <v>1285.62591533205</v>
      </c>
      <c r="E45" s="315">
        <v>0</v>
      </c>
      <c r="F45" s="315">
        <f t="shared" si="0"/>
        <v>1285.62591533205</v>
      </c>
      <c r="G45" s="315"/>
      <c r="H45" s="315">
        <v>0</v>
      </c>
      <c r="I45" s="315">
        <v>0</v>
      </c>
      <c r="J45" s="315">
        <f t="shared" si="1"/>
        <v>0</v>
      </c>
      <c r="K45" s="315"/>
      <c r="L45" s="315">
        <f t="shared" si="2"/>
        <v>0</v>
      </c>
      <c r="M45" s="315">
        <f t="shared" si="3"/>
        <v>0</v>
      </c>
      <c r="N45" s="286"/>
    </row>
    <row r="46" spans="1:14" s="49" customFormat="1" ht="17.649999999999999" customHeight="1" x14ac:dyDescent="0.25">
      <c r="A46" s="313">
        <v>33</v>
      </c>
      <c r="B46" s="314" t="s">
        <v>818</v>
      </c>
      <c r="C46" s="315">
        <v>1551.4172103024764</v>
      </c>
      <c r="D46" s="315">
        <v>1551.4172103024764</v>
      </c>
      <c r="E46" s="315">
        <v>0</v>
      </c>
      <c r="F46" s="315">
        <f t="shared" si="0"/>
        <v>1551.4172103024764</v>
      </c>
      <c r="G46" s="315"/>
      <c r="H46" s="315">
        <v>0</v>
      </c>
      <c r="I46" s="315">
        <v>0</v>
      </c>
      <c r="J46" s="315">
        <f t="shared" si="1"/>
        <v>0</v>
      </c>
      <c r="K46" s="315"/>
      <c r="L46" s="315">
        <f t="shared" si="2"/>
        <v>0</v>
      </c>
      <c r="M46" s="315">
        <f t="shared" si="3"/>
        <v>0</v>
      </c>
      <c r="N46" s="286"/>
    </row>
    <row r="47" spans="1:14" s="49" customFormat="1" ht="17.649999999999999" customHeight="1" x14ac:dyDescent="0.25">
      <c r="A47" s="313">
        <v>34</v>
      </c>
      <c r="B47" s="314" t="s">
        <v>819</v>
      </c>
      <c r="C47" s="315">
        <v>1449.4777803072677</v>
      </c>
      <c r="D47" s="315">
        <v>1449.4777803072679</v>
      </c>
      <c r="E47" s="315">
        <v>0</v>
      </c>
      <c r="F47" s="315">
        <f t="shared" si="0"/>
        <v>1449.4777803072679</v>
      </c>
      <c r="G47" s="315"/>
      <c r="H47" s="315">
        <v>0</v>
      </c>
      <c r="I47" s="315">
        <v>0</v>
      </c>
      <c r="J47" s="315">
        <f t="shared" si="1"/>
        <v>0</v>
      </c>
      <c r="K47" s="315"/>
      <c r="L47" s="315">
        <f t="shared" si="2"/>
        <v>-2.2737367544323206E-13</v>
      </c>
      <c r="M47" s="315">
        <f t="shared" si="3"/>
        <v>-2.2737367544323206E-13</v>
      </c>
      <c r="N47" s="286"/>
    </row>
    <row r="48" spans="1:14" s="49" customFormat="1" ht="17.649999999999999" customHeight="1" x14ac:dyDescent="0.25">
      <c r="A48" s="313">
        <v>35</v>
      </c>
      <c r="B48" s="314" t="s">
        <v>820</v>
      </c>
      <c r="C48" s="315">
        <v>809.71437731384583</v>
      </c>
      <c r="D48" s="315">
        <v>809.71437731384583</v>
      </c>
      <c r="E48" s="315">
        <v>0</v>
      </c>
      <c r="F48" s="315">
        <f t="shared" si="0"/>
        <v>809.71437731384583</v>
      </c>
      <c r="G48" s="315"/>
      <c r="H48" s="315">
        <v>0</v>
      </c>
      <c r="I48" s="315">
        <v>0</v>
      </c>
      <c r="J48" s="315">
        <f t="shared" si="1"/>
        <v>0</v>
      </c>
      <c r="K48" s="315"/>
      <c r="L48" s="315">
        <f t="shared" si="2"/>
        <v>0</v>
      </c>
      <c r="M48" s="315">
        <f t="shared" si="3"/>
        <v>0</v>
      </c>
      <c r="N48" s="286"/>
    </row>
    <row r="49" spans="1:14" s="49" customFormat="1" ht="17.649999999999999" customHeight="1" x14ac:dyDescent="0.25">
      <c r="A49" s="313">
        <v>36</v>
      </c>
      <c r="B49" s="314" t="s">
        <v>821</v>
      </c>
      <c r="C49" s="315">
        <v>171.71656954927803</v>
      </c>
      <c r="D49" s="315">
        <v>171.71656954927801</v>
      </c>
      <c r="E49" s="315">
        <v>0</v>
      </c>
      <c r="F49" s="315">
        <f t="shared" si="0"/>
        <v>171.71656954927801</v>
      </c>
      <c r="G49" s="315"/>
      <c r="H49" s="315">
        <v>0</v>
      </c>
      <c r="I49" s="315">
        <v>0</v>
      </c>
      <c r="J49" s="315">
        <f t="shared" si="1"/>
        <v>0</v>
      </c>
      <c r="K49" s="315"/>
      <c r="L49" s="315">
        <f t="shared" si="2"/>
        <v>2.8421709430404007E-14</v>
      </c>
      <c r="M49" s="315">
        <f t="shared" si="3"/>
        <v>2.8421709430404007E-14</v>
      </c>
      <c r="N49" s="286"/>
    </row>
    <row r="50" spans="1:14" s="49" customFormat="1" ht="17.649999999999999" customHeight="1" x14ac:dyDescent="0.25">
      <c r="A50" s="313">
        <v>37</v>
      </c>
      <c r="B50" s="314" t="s">
        <v>822</v>
      </c>
      <c r="C50" s="315">
        <v>3462.4907200112557</v>
      </c>
      <c r="D50" s="315">
        <v>3462.4907200112557</v>
      </c>
      <c r="E50" s="315">
        <v>0</v>
      </c>
      <c r="F50" s="315">
        <f t="shared" si="0"/>
        <v>3462.4907200112557</v>
      </c>
      <c r="G50" s="315"/>
      <c r="H50" s="315">
        <v>0</v>
      </c>
      <c r="I50" s="315">
        <v>0</v>
      </c>
      <c r="J50" s="315">
        <f t="shared" si="1"/>
        <v>0</v>
      </c>
      <c r="K50" s="315"/>
      <c r="L50" s="315">
        <f t="shared" si="2"/>
        <v>0</v>
      </c>
      <c r="M50" s="315">
        <f t="shared" si="3"/>
        <v>0</v>
      </c>
      <c r="N50" s="286"/>
    </row>
    <row r="51" spans="1:14" s="49" customFormat="1" ht="17.649999999999999" customHeight="1" x14ac:dyDescent="0.25">
      <c r="A51" s="313">
        <v>38</v>
      </c>
      <c r="B51" s="314" t="s">
        <v>823</v>
      </c>
      <c r="C51" s="315">
        <v>2275.7089713574733</v>
      </c>
      <c r="D51" s="315">
        <v>2275.7089713574728</v>
      </c>
      <c r="E51" s="315">
        <v>0</v>
      </c>
      <c r="F51" s="315">
        <f t="shared" si="0"/>
        <v>2275.7089713574728</v>
      </c>
      <c r="G51" s="315"/>
      <c r="H51" s="315">
        <v>0</v>
      </c>
      <c r="I51" s="315">
        <v>0</v>
      </c>
      <c r="J51" s="315">
        <f t="shared" si="1"/>
        <v>0</v>
      </c>
      <c r="K51" s="315"/>
      <c r="L51" s="315">
        <f t="shared" si="2"/>
        <v>4.5474735088646412E-13</v>
      </c>
      <c r="M51" s="315">
        <f t="shared" si="3"/>
        <v>4.5474735088646412E-13</v>
      </c>
      <c r="N51" s="286"/>
    </row>
    <row r="52" spans="1:14" s="49" customFormat="1" ht="17.649999999999999" customHeight="1" x14ac:dyDescent="0.25">
      <c r="A52" s="313">
        <v>39</v>
      </c>
      <c r="B52" s="314" t="s">
        <v>824</v>
      </c>
      <c r="C52" s="315">
        <v>1313.0696645464818</v>
      </c>
      <c r="D52" s="315">
        <v>1313.0696645464818</v>
      </c>
      <c r="E52" s="315">
        <v>0</v>
      </c>
      <c r="F52" s="315">
        <f t="shared" si="0"/>
        <v>1313.0696645464818</v>
      </c>
      <c r="G52" s="315"/>
      <c r="H52" s="315">
        <v>0</v>
      </c>
      <c r="I52" s="315">
        <v>0</v>
      </c>
      <c r="J52" s="315">
        <f t="shared" si="1"/>
        <v>0</v>
      </c>
      <c r="K52" s="315"/>
      <c r="L52" s="315">
        <f t="shared" si="2"/>
        <v>0</v>
      </c>
      <c r="M52" s="315">
        <f t="shared" si="3"/>
        <v>0</v>
      </c>
      <c r="N52" s="286"/>
    </row>
    <row r="53" spans="1:14" s="49" customFormat="1" ht="17.649999999999999" customHeight="1" x14ac:dyDescent="0.25">
      <c r="A53" s="313">
        <v>40</v>
      </c>
      <c r="B53" s="314" t="s">
        <v>825</v>
      </c>
      <c r="C53" s="315">
        <v>295.96633932938209</v>
      </c>
      <c r="D53" s="315">
        <v>295.96633932938215</v>
      </c>
      <c r="E53" s="315">
        <v>0</v>
      </c>
      <c r="F53" s="315">
        <f t="shared" si="0"/>
        <v>295.96633932938215</v>
      </c>
      <c r="G53" s="315"/>
      <c r="H53" s="315">
        <v>0</v>
      </c>
      <c r="I53" s="315">
        <v>0</v>
      </c>
      <c r="J53" s="315">
        <f t="shared" si="1"/>
        <v>0</v>
      </c>
      <c r="K53" s="315"/>
      <c r="L53" s="315">
        <f t="shared" si="2"/>
        <v>-5.6843418860808015E-14</v>
      </c>
      <c r="M53" s="315">
        <f t="shared" si="3"/>
        <v>-5.6843418860808015E-14</v>
      </c>
      <c r="N53" s="286"/>
    </row>
    <row r="54" spans="1:14" s="49" customFormat="1" ht="17.649999999999999" customHeight="1" x14ac:dyDescent="0.25">
      <c r="A54" s="313">
        <v>41</v>
      </c>
      <c r="B54" s="314" t="s">
        <v>826</v>
      </c>
      <c r="C54" s="315">
        <v>4944.6542018310083</v>
      </c>
      <c r="D54" s="315">
        <v>4944.6542018310083</v>
      </c>
      <c r="E54" s="315">
        <v>0</v>
      </c>
      <c r="F54" s="315">
        <f t="shared" si="0"/>
        <v>4944.6542018310083</v>
      </c>
      <c r="G54" s="315"/>
      <c r="H54" s="315">
        <v>0</v>
      </c>
      <c r="I54" s="315">
        <v>0</v>
      </c>
      <c r="J54" s="315">
        <f t="shared" si="1"/>
        <v>0</v>
      </c>
      <c r="K54" s="315"/>
      <c r="L54" s="315">
        <f t="shared" si="2"/>
        <v>0</v>
      </c>
      <c r="M54" s="315">
        <f t="shared" si="3"/>
        <v>0</v>
      </c>
      <c r="N54" s="286"/>
    </row>
    <row r="55" spans="1:14" s="49" customFormat="1" ht="17.649999999999999" customHeight="1" x14ac:dyDescent="0.25">
      <c r="A55" s="313">
        <v>42</v>
      </c>
      <c r="B55" s="314" t="s">
        <v>827</v>
      </c>
      <c r="C55" s="315">
        <v>2147.3281792081352</v>
      </c>
      <c r="D55" s="315">
        <v>2147.3281792081348</v>
      </c>
      <c r="E55" s="315">
        <v>0</v>
      </c>
      <c r="F55" s="315">
        <f t="shared" si="0"/>
        <v>2147.3281792081348</v>
      </c>
      <c r="G55" s="315"/>
      <c r="H55" s="315">
        <v>0</v>
      </c>
      <c r="I55" s="315">
        <v>0</v>
      </c>
      <c r="J55" s="315">
        <f t="shared" si="1"/>
        <v>0</v>
      </c>
      <c r="K55" s="315"/>
      <c r="L55" s="315">
        <f t="shared" si="2"/>
        <v>4.5474735088646412E-13</v>
      </c>
      <c r="M55" s="315">
        <f t="shared" si="3"/>
        <v>4.5474735088646412E-13</v>
      </c>
      <c r="N55" s="286"/>
    </row>
    <row r="56" spans="1:14" s="49" customFormat="1" ht="17.649999999999999" customHeight="1" x14ac:dyDescent="0.25">
      <c r="A56" s="313">
        <v>43</v>
      </c>
      <c r="B56" s="314" t="s">
        <v>828</v>
      </c>
      <c r="C56" s="315">
        <v>874.74140320597769</v>
      </c>
      <c r="D56" s="315">
        <v>874.74140320597803</v>
      </c>
      <c r="E56" s="315">
        <v>0</v>
      </c>
      <c r="F56" s="315">
        <f t="shared" si="0"/>
        <v>874.74140320597803</v>
      </c>
      <c r="G56" s="315"/>
      <c r="H56" s="315">
        <v>0</v>
      </c>
      <c r="I56" s="315">
        <v>0</v>
      </c>
      <c r="J56" s="315">
        <f t="shared" si="1"/>
        <v>0</v>
      </c>
      <c r="K56" s="315"/>
      <c r="L56" s="315">
        <f t="shared" si="2"/>
        <v>-3.4106051316484809E-13</v>
      </c>
      <c r="M56" s="315">
        <f t="shared" si="3"/>
        <v>-3.4106051316484809E-13</v>
      </c>
      <c r="N56" s="286"/>
    </row>
    <row r="57" spans="1:14" s="49" customFormat="1" ht="17.649999999999999" customHeight="1" x14ac:dyDescent="0.25">
      <c r="A57" s="313">
        <v>44</v>
      </c>
      <c r="B57" s="314" t="s">
        <v>829</v>
      </c>
      <c r="C57" s="315">
        <v>439.81241739999996</v>
      </c>
      <c r="D57" s="315">
        <v>439.81241739999996</v>
      </c>
      <c r="E57" s="315">
        <v>0</v>
      </c>
      <c r="F57" s="315">
        <f t="shared" si="0"/>
        <v>439.81241739999996</v>
      </c>
      <c r="G57" s="315"/>
      <c r="H57" s="315">
        <v>0</v>
      </c>
      <c r="I57" s="315">
        <v>0</v>
      </c>
      <c r="J57" s="315">
        <f t="shared" si="1"/>
        <v>0</v>
      </c>
      <c r="K57" s="315"/>
      <c r="L57" s="315">
        <f t="shared" si="2"/>
        <v>0</v>
      </c>
      <c r="M57" s="315">
        <f t="shared" si="3"/>
        <v>0</v>
      </c>
      <c r="N57" s="286"/>
    </row>
    <row r="58" spans="1:14" s="49" customFormat="1" ht="17.649999999999999" customHeight="1" x14ac:dyDescent="0.25">
      <c r="A58" s="313">
        <v>45</v>
      </c>
      <c r="B58" s="314" t="s">
        <v>830</v>
      </c>
      <c r="C58" s="315">
        <v>1145.5389123750633</v>
      </c>
      <c r="D58" s="315">
        <v>1145.5389123750631</v>
      </c>
      <c r="E58" s="315">
        <v>0</v>
      </c>
      <c r="F58" s="315">
        <f t="shared" si="0"/>
        <v>1145.5389123750631</v>
      </c>
      <c r="G58" s="315"/>
      <c r="H58" s="315">
        <v>0</v>
      </c>
      <c r="I58" s="315">
        <v>0</v>
      </c>
      <c r="J58" s="315">
        <f t="shared" si="1"/>
        <v>0</v>
      </c>
      <c r="K58" s="315"/>
      <c r="L58" s="315">
        <f t="shared" si="2"/>
        <v>2.2737367544323206E-13</v>
      </c>
      <c r="M58" s="315">
        <f t="shared" si="3"/>
        <v>2.2737367544323206E-13</v>
      </c>
      <c r="N58" s="286"/>
    </row>
    <row r="59" spans="1:14" s="49" customFormat="1" ht="17.649999999999999" customHeight="1" x14ac:dyDescent="0.25">
      <c r="A59" s="313">
        <v>46</v>
      </c>
      <c r="B59" s="314" t="s">
        <v>831</v>
      </c>
      <c r="C59" s="315">
        <v>427.90838157181003</v>
      </c>
      <c r="D59" s="315">
        <v>427.90838157181003</v>
      </c>
      <c r="E59" s="315">
        <v>0</v>
      </c>
      <c r="F59" s="315">
        <f t="shared" si="0"/>
        <v>427.90838157181003</v>
      </c>
      <c r="G59" s="315"/>
      <c r="H59" s="315">
        <v>0</v>
      </c>
      <c r="I59" s="315">
        <v>0</v>
      </c>
      <c r="J59" s="315">
        <f t="shared" si="1"/>
        <v>0</v>
      </c>
      <c r="K59" s="315"/>
      <c r="L59" s="315">
        <f t="shared" si="2"/>
        <v>0</v>
      </c>
      <c r="M59" s="315">
        <f t="shared" si="3"/>
        <v>0</v>
      </c>
      <c r="N59" s="286"/>
    </row>
    <row r="60" spans="1:14" s="49" customFormat="1" ht="17.649999999999999" customHeight="1" x14ac:dyDescent="0.25">
      <c r="A60" s="313">
        <v>47</v>
      </c>
      <c r="B60" s="314" t="s">
        <v>832</v>
      </c>
      <c r="C60" s="315">
        <v>895.72254622559149</v>
      </c>
      <c r="D60" s="315">
        <v>895.72254622559126</v>
      </c>
      <c r="E60" s="315">
        <v>0</v>
      </c>
      <c r="F60" s="315">
        <f t="shared" si="0"/>
        <v>895.72254622559126</v>
      </c>
      <c r="G60" s="315"/>
      <c r="H60" s="315">
        <v>0</v>
      </c>
      <c r="I60" s="315">
        <v>0</v>
      </c>
      <c r="J60" s="315">
        <f t="shared" si="1"/>
        <v>0</v>
      </c>
      <c r="K60" s="315"/>
      <c r="L60" s="315">
        <f t="shared" si="2"/>
        <v>2.2737367544323206E-13</v>
      </c>
      <c r="M60" s="315">
        <f t="shared" si="3"/>
        <v>2.2737367544323206E-13</v>
      </c>
      <c r="N60" s="286"/>
    </row>
    <row r="61" spans="1:14" s="49" customFormat="1" ht="17.649999999999999" customHeight="1" x14ac:dyDescent="0.25">
      <c r="A61" s="313">
        <v>48</v>
      </c>
      <c r="B61" s="314" t="s">
        <v>833</v>
      </c>
      <c r="C61" s="315">
        <v>1119.7124692168941</v>
      </c>
      <c r="D61" s="315">
        <v>1119.7124692168943</v>
      </c>
      <c r="E61" s="315">
        <v>0</v>
      </c>
      <c r="F61" s="315">
        <f t="shared" si="0"/>
        <v>1119.7124692168943</v>
      </c>
      <c r="G61" s="315"/>
      <c r="H61" s="315">
        <v>0</v>
      </c>
      <c r="I61" s="315">
        <v>0</v>
      </c>
      <c r="J61" s="315">
        <f t="shared" si="1"/>
        <v>0</v>
      </c>
      <c r="K61" s="315"/>
      <c r="L61" s="315">
        <f t="shared" si="2"/>
        <v>-2.2737367544323206E-13</v>
      </c>
      <c r="M61" s="315">
        <f t="shared" si="3"/>
        <v>-2.2737367544323206E-13</v>
      </c>
      <c r="N61" s="286"/>
    </row>
    <row r="62" spans="1:14" s="49" customFormat="1" ht="17.649999999999999" customHeight="1" x14ac:dyDescent="0.25">
      <c r="A62" s="313">
        <v>49</v>
      </c>
      <c r="B62" s="314" t="s">
        <v>834</v>
      </c>
      <c r="C62" s="315">
        <v>2536.3838202478319</v>
      </c>
      <c r="D62" s="315">
        <v>2536.3838202478319</v>
      </c>
      <c r="E62" s="315">
        <v>0</v>
      </c>
      <c r="F62" s="315">
        <f t="shared" si="0"/>
        <v>2536.3838202478319</v>
      </c>
      <c r="G62" s="315"/>
      <c r="H62" s="315">
        <v>0</v>
      </c>
      <c r="I62" s="315">
        <v>0</v>
      </c>
      <c r="J62" s="315">
        <f t="shared" si="1"/>
        <v>0</v>
      </c>
      <c r="K62" s="315"/>
      <c r="L62" s="315">
        <f t="shared" si="2"/>
        <v>0</v>
      </c>
      <c r="M62" s="315">
        <f t="shared" si="3"/>
        <v>0</v>
      </c>
      <c r="N62" s="286"/>
    </row>
    <row r="63" spans="1:14" s="49" customFormat="1" ht="17.649999999999999" customHeight="1" x14ac:dyDescent="0.25">
      <c r="A63" s="313">
        <v>50</v>
      </c>
      <c r="B63" s="314" t="s">
        <v>835</v>
      </c>
      <c r="C63" s="315">
        <v>3048.5609933436835</v>
      </c>
      <c r="D63" s="315">
        <v>3048.5609933436835</v>
      </c>
      <c r="E63" s="315">
        <v>0</v>
      </c>
      <c r="F63" s="315">
        <f t="shared" si="0"/>
        <v>3048.5609933436835</v>
      </c>
      <c r="G63" s="315"/>
      <c r="H63" s="315">
        <v>0</v>
      </c>
      <c r="I63" s="315">
        <v>0</v>
      </c>
      <c r="J63" s="315">
        <f t="shared" si="1"/>
        <v>0</v>
      </c>
      <c r="K63" s="315"/>
      <c r="L63" s="315">
        <f t="shared" si="2"/>
        <v>0</v>
      </c>
      <c r="M63" s="315">
        <f t="shared" si="3"/>
        <v>0</v>
      </c>
      <c r="N63" s="286"/>
    </row>
    <row r="64" spans="1:14" s="49" customFormat="1" ht="17.649999999999999" customHeight="1" x14ac:dyDescent="0.25">
      <c r="A64" s="313">
        <v>51</v>
      </c>
      <c r="B64" s="314" t="s">
        <v>836</v>
      </c>
      <c r="C64" s="315">
        <v>572.32064506770155</v>
      </c>
      <c r="D64" s="315">
        <v>572.32064506770143</v>
      </c>
      <c r="E64" s="315">
        <v>0</v>
      </c>
      <c r="F64" s="315">
        <f t="shared" si="0"/>
        <v>572.32064506770143</v>
      </c>
      <c r="G64" s="315"/>
      <c r="H64" s="315">
        <v>0</v>
      </c>
      <c r="I64" s="315">
        <v>0</v>
      </c>
      <c r="J64" s="315">
        <f t="shared" si="1"/>
        <v>0</v>
      </c>
      <c r="K64" s="315"/>
      <c r="L64" s="315">
        <f t="shared" si="2"/>
        <v>1.1368683772161603E-13</v>
      </c>
      <c r="M64" s="315">
        <f t="shared" si="3"/>
        <v>1.1368683772161603E-13</v>
      </c>
      <c r="N64" s="286"/>
    </row>
    <row r="65" spans="1:14" s="49" customFormat="1" ht="17.649999999999999" customHeight="1" x14ac:dyDescent="0.25">
      <c r="A65" s="313">
        <v>52</v>
      </c>
      <c r="B65" s="314" t="s">
        <v>837</v>
      </c>
      <c r="C65" s="315">
        <v>550.16287423991253</v>
      </c>
      <c r="D65" s="315">
        <v>550.16287423991253</v>
      </c>
      <c r="E65" s="315">
        <v>0</v>
      </c>
      <c r="F65" s="315">
        <f t="shared" si="0"/>
        <v>550.16287423991253</v>
      </c>
      <c r="G65" s="315"/>
      <c r="H65" s="315">
        <v>0</v>
      </c>
      <c r="I65" s="315">
        <v>0</v>
      </c>
      <c r="J65" s="315">
        <f t="shared" si="1"/>
        <v>0</v>
      </c>
      <c r="K65" s="315"/>
      <c r="L65" s="315">
        <f t="shared" si="2"/>
        <v>0</v>
      </c>
      <c r="M65" s="315">
        <f t="shared" si="3"/>
        <v>0</v>
      </c>
      <c r="N65" s="286"/>
    </row>
    <row r="66" spans="1:14" s="49" customFormat="1" ht="17.649999999999999" customHeight="1" x14ac:dyDescent="0.25">
      <c r="A66" s="313">
        <v>53</v>
      </c>
      <c r="B66" s="314" t="s">
        <v>838</v>
      </c>
      <c r="C66" s="315">
        <v>333.29037033666498</v>
      </c>
      <c r="D66" s="315">
        <v>333.29037033666503</v>
      </c>
      <c r="E66" s="315">
        <v>0</v>
      </c>
      <c r="F66" s="315">
        <f t="shared" si="0"/>
        <v>333.29037033666503</v>
      </c>
      <c r="G66" s="315"/>
      <c r="H66" s="315">
        <v>0</v>
      </c>
      <c r="I66" s="315">
        <v>0</v>
      </c>
      <c r="J66" s="315">
        <f t="shared" si="1"/>
        <v>0</v>
      </c>
      <c r="K66" s="315"/>
      <c r="L66" s="315">
        <f t="shared" si="2"/>
        <v>-5.6843418860808015E-14</v>
      </c>
      <c r="M66" s="315">
        <f t="shared" si="3"/>
        <v>-5.6843418860808015E-14</v>
      </c>
      <c r="N66" s="286"/>
    </row>
    <row r="67" spans="1:14" s="49" customFormat="1" ht="17.649999999999999" customHeight="1" x14ac:dyDescent="0.25">
      <c r="A67" s="313">
        <v>54</v>
      </c>
      <c r="B67" s="314" t="s">
        <v>839</v>
      </c>
      <c r="C67" s="315">
        <v>519.62165544154539</v>
      </c>
      <c r="D67" s="315">
        <v>519.6216554415455</v>
      </c>
      <c r="E67" s="315">
        <v>0</v>
      </c>
      <c r="F67" s="315">
        <f t="shared" si="0"/>
        <v>519.6216554415455</v>
      </c>
      <c r="G67" s="315"/>
      <c r="H67" s="315">
        <v>0</v>
      </c>
      <c r="I67" s="315">
        <v>0</v>
      </c>
      <c r="J67" s="315">
        <f t="shared" si="1"/>
        <v>0</v>
      </c>
      <c r="K67" s="315"/>
      <c r="L67" s="315">
        <f t="shared" si="2"/>
        <v>-1.1368683772161603E-13</v>
      </c>
      <c r="M67" s="315">
        <f t="shared" si="3"/>
        <v>-1.1368683772161603E-13</v>
      </c>
      <c r="N67" s="286"/>
    </row>
    <row r="68" spans="1:14" s="49" customFormat="1" ht="28.5" customHeight="1" x14ac:dyDescent="0.25">
      <c r="A68" s="313">
        <v>55</v>
      </c>
      <c r="B68" s="314" t="s">
        <v>840</v>
      </c>
      <c r="C68" s="315">
        <v>423.453615628688</v>
      </c>
      <c r="D68" s="315">
        <v>423.453615628688</v>
      </c>
      <c r="E68" s="315">
        <v>0</v>
      </c>
      <c r="F68" s="315">
        <f t="shared" si="0"/>
        <v>423.453615628688</v>
      </c>
      <c r="G68" s="315"/>
      <c r="H68" s="315">
        <v>0</v>
      </c>
      <c r="I68" s="315">
        <v>0</v>
      </c>
      <c r="J68" s="315">
        <f t="shared" si="1"/>
        <v>0</v>
      </c>
      <c r="K68" s="315"/>
      <c r="L68" s="315">
        <f t="shared" si="2"/>
        <v>0</v>
      </c>
      <c r="M68" s="315">
        <f t="shared" si="3"/>
        <v>0</v>
      </c>
      <c r="N68" s="286"/>
    </row>
    <row r="69" spans="1:14" s="49" customFormat="1" ht="30" customHeight="1" x14ac:dyDescent="0.25">
      <c r="A69" s="313">
        <v>57</v>
      </c>
      <c r="B69" s="314" t="s">
        <v>841</v>
      </c>
      <c r="C69" s="315">
        <v>275.09234710652606</v>
      </c>
      <c r="D69" s="315">
        <v>275.09234710652618</v>
      </c>
      <c r="E69" s="315">
        <v>0</v>
      </c>
      <c r="F69" s="315">
        <f t="shared" si="0"/>
        <v>275.09234710652618</v>
      </c>
      <c r="G69" s="315"/>
      <c r="H69" s="315">
        <v>0</v>
      </c>
      <c r="I69" s="315">
        <v>0</v>
      </c>
      <c r="J69" s="315">
        <f t="shared" si="1"/>
        <v>0</v>
      </c>
      <c r="K69" s="315"/>
      <c r="L69" s="315">
        <f t="shared" si="2"/>
        <v>-1.1368683772161603E-13</v>
      </c>
      <c r="M69" s="315">
        <f t="shared" si="3"/>
        <v>-1.1368683772161603E-13</v>
      </c>
      <c r="N69" s="286"/>
    </row>
    <row r="70" spans="1:14" s="49" customFormat="1" ht="17.649999999999999" customHeight="1" x14ac:dyDescent="0.25">
      <c r="A70" s="313">
        <v>58</v>
      </c>
      <c r="B70" s="314" t="s">
        <v>842</v>
      </c>
      <c r="C70" s="315">
        <v>1559.1548691535697</v>
      </c>
      <c r="D70" s="315">
        <v>1559.1548691535697</v>
      </c>
      <c r="E70" s="315">
        <v>0</v>
      </c>
      <c r="F70" s="315">
        <f t="shared" si="0"/>
        <v>1559.1548691535697</v>
      </c>
      <c r="G70" s="315"/>
      <c r="H70" s="315">
        <v>0</v>
      </c>
      <c r="I70" s="315">
        <v>0</v>
      </c>
      <c r="J70" s="315">
        <f t="shared" si="1"/>
        <v>0</v>
      </c>
      <c r="K70" s="315"/>
      <c r="L70" s="315">
        <f t="shared" si="2"/>
        <v>0</v>
      </c>
      <c r="M70" s="315">
        <f t="shared" si="3"/>
        <v>0</v>
      </c>
      <c r="N70" s="286"/>
    </row>
    <row r="71" spans="1:14" s="49" customFormat="1" ht="17.649999999999999" customHeight="1" x14ac:dyDescent="0.25">
      <c r="A71" s="313">
        <v>59</v>
      </c>
      <c r="B71" s="314" t="s">
        <v>843</v>
      </c>
      <c r="C71" s="315">
        <v>605.67677223473231</v>
      </c>
      <c r="D71" s="315">
        <v>605.6767722347322</v>
      </c>
      <c r="E71" s="315">
        <v>0</v>
      </c>
      <c r="F71" s="315">
        <f t="shared" si="0"/>
        <v>605.6767722347322</v>
      </c>
      <c r="G71" s="315"/>
      <c r="H71" s="315">
        <v>0</v>
      </c>
      <c r="I71" s="315">
        <v>0</v>
      </c>
      <c r="J71" s="315">
        <f t="shared" si="1"/>
        <v>0</v>
      </c>
      <c r="K71" s="315"/>
      <c r="L71" s="315">
        <f t="shared" si="2"/>
        <v>1.1368683772161603E-13</v>
      </c>
      <c r="M71" s="315">
        <f t="shared" si="3"/>
        <v>1.1368683772161603E-13</v>
      </c>
      <c r="N71" s="286"/>
    </row>
    <row r="72" spans="1:14" s="49" customFormat="1" ht="17.649999999999999" customHeight="1" x14ac:dyDescent="0.25">
      <c r="A72" s="313">
        <v>60</v>
      </c>
      <c r="B72" s="314" t="s">
        <v>844</v>
      </c>
      <c r="C72" s="315">
        <v>2266.5508238087605</v>
      </c>
      <c r="D72" s="315">
        <v>2266.5508238087609</v>
      </c>
      <c r="E72" s="315">
        <v>0</v>
      </c>
      <c r="F72" s="315">
        <f t="shared" si="0"/>
        <v>2266.5508238087609</v>
      </c>
      <c r="G72" s="315"/>
      <c r="H72" s="315">
        <v>0</v>
      </c>
      <c r="I72" s="315">
        <v>0</v>
      </c>
      <c r="J72" s="315">
        <f t="shared" si="1"/>
        <v>0</v>
      </c>
      <c r="K72" s="315"/>
      <c r="L72" s="315">
        <f t="shared" si="2"/>
        <v>-4.5474735088646412E-13</v>
      </c>
      <c r="M72" s="315">
        <f t="shared" si="3"/>
        <v>-4.5474735088646412E-13</v>
      </c>
      <c r="N72" s="286"/>
    </row>
    <row r="73" spans="1:14" s="49" customFormat="1" ht="17.649999999999999" customHeight="1" x14ac:dyDescent="0.25">
      <c r="A73" s="313">
        <v>61</v>
      </c>
      <c r="B73" s="314" t="s">
        <v>845</v>
      </c>
      <c r="C73" s="315">
        <v>1539.3070514704996</v>
      </c>
      <c r="D73" s="315">
        <v>1539.3070514704991</v>
      </c>
      <c r="E73" s="315">
        <v>0</v>
      </c>
      <c r="F73" s="315">
        <f t="shared" si="0"/>
        <v>1539.3070514704991</v>
      </c>
      <c r="G73" s="315"/>
      <c r="H73" s="315">
        <v>0</v>
      </c>
      <c r="I73" s="315">
        <v>0</v>
      </c>
      <c r="J73" s="315">
        <f t="shared" si="1"/>
        <v>0</v>
      </c>
      <c r="K73" s="315"/>
      <c r="L73" s="315">
        <f t="shared" si="2"/>
        <v>4.5474735088646412E-13</v>
      </c>
      <c r="M73" s="315">
        <f t="shared" si="3"/>
        <v>4.5474735088646412E-13</v>
      </c>
      <c r="N73" s="286"/>
    </row>
    <row r="74" spans="1:14" s="49" customFormat="1" ht="17.649999999999999" customHeight="1" x14ac:dyDescent="0.25">
      <c r="A74" s="313">
        <v>62</v>
      </c>
      <c r="B74" s="314" t="s">
        <v>467</v>
      </c>
      <c r="C74" s="315">
        <v>12676.842832960043</v>
      </c>
      <c r="D74" s="315">
        <v>12642.744549460311</v>
      </c>
      <c r="E74" s="315">
        <v>0</v>
      </c>
      <c r="F74" s="315">
        <f t="shared" si="0"/>
        <v>12642.744549460311</v>
      </c>
      <c r="G74" s="315"/>
      <c r="H74" s="315">
        <v>6.8196565259079991</v>
      </c>
      <c r="I74" s="315">
        <v>6.819656707649643</v>
      </c>
      <c r="J74" s="315">
        <f t="shared" si="1"/>
        <v>13.639313233557642</v>
      </c>
      <c r="K74" s="315"/>
      <c r="L74" s="315">
        <f t="shared" si="2"/>
        <v>20.458970266174489</v>
      </c>
      <c r="M74" s="315">
        <f t="shared" si="3"/>
        <v>34.098283499732133</v>
      </c>
      <c r="N74" s="286"/>
    </row>
    <row r="75" spans="1:14" s="49" customFormat="1" ht="17.649999999999999" customHeight="1" x14ac:dyDescent="0.25">
      <c r="A75" s="313">
        <v>63</v>
      </c>
      <c r="B75" s="314" t="s">
        <v>468</v>
      </c>
      <c r="C75" s="315">
        <v>16664.851955590311</v>
      </c>
      <c r="D75" s="315">
        <v>8280.3141685811188</v>
      </c>
      <c r="E75" s="315">
        <v>0</v>
      </c>
      <c r="F75" s="315">
        <f t="shared" si="0"/>
        <v>8280.3141685811188</v>
      </c>
      <c r="G75" s="315"/>
      <c r="H75" s="315">
        <v>558.96918604553662</v>
      </c>
      <c r="I75" s="315">
        <v>558.96918604553662</v>
      </c>
      <c r="J75" s="315">
        <f t="shared" si="1"/>
        <v>1117.9383720910732</v>
      </c>
      <c r="K75" s="315"/>
      <c r="L75" s="315">
        <f t="shared" si="2"/>
        <v>7266.5994149181188</v>
      </c>
      <c r="M75" s="315">
        <f t="shared" si="3"/>
        <v>8384.5377870091925</v>
      </c>
      <c r="N75" s="286"/>
    </row>
    <row r="76" spans="1:14" s="49" customFormat="1" ht="17.649999999999999" customHeight="1" x14ac:dyDescent="0.25">
      <c r="A76" s="313">
        <v>64</v>
      </c>
      <c r="B76" s="314" t="s">
        <v>846</v>
      </c>
      <c r="C76" s="315">
        <v>133.82966197909556</v>
      </c>
      <c r="D76" s="315">
        <v>133.82966197909553</v>
      </c>
      <c r="E76" s="315">
        <v>0</v>
      </c>
      <c r="F76" s="315">
        <f t="shared" si="0"/>
        <v>133.82966197909553</v>
      </c>
      <c r="G76" s="315"/>
      <c r="H76" s="315">
        <v>0</v>
      </c>
      <c r="I76" s="315">
        <v>0</v>
      </c>
      <c r="J76" s="315">
        <f t="shared" si="1"/>
        <v>0</v>
      </c>
      <c r="K76" s="315"/>
      <c r="L76" s="315">
        <f t="shared" si="2"/>
        <v>2.8421709430404007E-14</v>
      </c>
      <c r="M76" s="315">
        <f t="shared" si="3"/>
        <v>2.8421709430404007E-14</v>
      </c>
      <c r="N76" s="286"/>
    </row>
    <row r="77" spans="1:14" s="49" customFormat="1" ht="17.649999999999999" customHeight="1" x14ac:dyDescent="0.25">
      <c r="A77" s="313">
        <v>65</v>
      </c>
      <c r="B77" s="314" t="s">
        <v>847</v>
      </c>
      <c r="C77" s="315">
        <v>1365.9141581045408</v>
      </c>
      <c r="D77" s="315">
        <v>1365.9141581045412</v>
      </c>
      <c r="E77" s="315">
        <v>0</v>
      </c>
      <c r="F77" s="315">
        <f t="shared" si="0"/>
        <v>1365.9141581045412</v>
      </c>
      <c r="G77" s="315"/>
      <c r="H77" s="315">
        <v>0</v>
      </c>
      <c r="I77" s="315">
        <v>0</v>
      </c>
      <c r="J77" s="315">
        <f t="shared" si="1"/>
        <v>0</v>
      </c>
      <c r="K77" s="315"/>
      <c r="L77" s="315">
        <f t="shared" si="2"/>
        <v>-4.5474735088646412E-13</v>
      </c>
      <c r="M77" s="315">
        <f t="shared" si="3"/>
        <v>-4.5474735088646412E-13</v>
      </c>
      <c r="N77" s="286"/>
    </row>
    <row r="78" spans="1:14" s="49" customFormat="1" ht="17.649999999999999" customHeight="1" x14ac:dyDescent="0.25">
      <c r="A78" s="313">
        <v>66</v>
      </c>
      <c r="B78" s="314" t="s">
        <v>848</v>
      </c>
      <c r="C78" s="315">
        <v>1499.0169314952288</v>
      </c>
      <c r="D78" s="315">
        <v>1499.0169314952288</v>
      </c>
      <c r="E78" s="315">
        <v>0</v>
      </c>
      <c r="F78" s="315">
        <f t="shared" si="0"/>
        <v>1499.0169314952288</v>
      </c>
      <c r="G78" s="315"/>
      <c r="H78" s="315">
        <v>0</v>
      </c>
      <c r="I78" s="315">
        <v>0</v>
      </c>
      <c r="J78" s="315">
        <f t="shared" si="1"/>
        <v>0</v>
      </c>
      <c r="K78" s="315"/>
      <c r="L78" s="315">
        <f t="shared" si="2"/>
        <v>0</v>
      </c>
      <c r="M78" s="315">
        <f t="shared" si="3"/>
        <v>0</v>
      </c>
      <c r="N78" s="286"/>
    </row>
    <row r="79" spans="1:14" s="50" customFormat="1" ht="17.649999999999999" customHeight="1" x14ac:dyDescent="0.25">
      <c r="A79" s="313">
        <v>67</v>
      </c>
      <c r="B79" s="314" t="s">
        <v>849</v>
      </c>
      <c r="C79" s="315">
        <v>408.93111160057418</v>
      </c>
      <c r="D79" s="315">
        <v>408.93111160057424</v>
      </c>
      <c r="E79" s="315">
        <v>0</v>
      </c>
      <c r="F79" s="315">
        <f t="shared" si="0"/>
        <v>408.93111160057424</v>
      </c>
      <c r="G79" s="315"/>
      <c r="H79" s="315">
        <v>0</v>
      </c>
      <c r="I79" s="315">
        <v>0</v>
      </c>
      <c r="J79" s="315">
        <f t="shared" si="1"/>
        <v>0</v>
      </c>
      <c r="K79" s="315"/>
      <c r="L79" s="315">
        <f t="shared" si="2"/>
        <v>-5.6843418860808015E-14</v>
      </c>
      <c r="M79" s="315">
        <f t="shared" si="3"/>
        <v>-5.6843418860808015E-14</v>
      </c>
      <c r="N79" s="286"/>
    </row>
    <row r="80" spans="1:14" s="49" customFormat="1" ht="17.649999999999999" customHeight="1" x14ac:dyDescent="0.25">
      <c r="A80" s="313">
        <v>68</v>
      </c>
      <c r="B80" s="314" t="s">
        <v>469</v>
      </c>
      <c r="C80" s="315">
        <v>1856.1598100373515</v>
      </c>
      <c r="D80" s="315">
        <v>1679.4625408302975</v>
      </c>
      <c r="E80" s="315">
        <v>2.8795266664623878</v>
      </c>
      <c r="F80" s="315">
        <f t="shared" ref="F80:F143" si="4">+D80+E80</f>
        <v>1682.3420674967599</v>
      </c>
      <c r="G80" s="315"/>
      <c r="H80" s="315">
        <v>11.868642013734037</v>
      </c>
      <c r="I80" s="315">
        <v>22.276963882028927</v>
      </c>
      <c r="J80" s="315">
        <f t="shared" ref="J80:J143" si="5">+H80+I80</f>
        <v>34.145605895762962</v>
      </c>
      <c r="K80" s="315"/>
      <c r="L80" s="315">
        <f>SUM(C80-F80-J80)</f>
        <v>139.67213664482858</v>
      </c>
      <c r="M80" s="315">
        <f t="shared" ref="M80:M143" si="6">J80+L80</f>
        <v>173.81774254059155</v>
      </c>
      <c r="N80" s="286"/>
    </row>
    <row r="81" spans="1:14" s="49" customFormat="1" ht="17.649999999999999" customHeight="1" x14ac:dyDescent="0.25">
      <c r="A81" s="313">
        <v>69</v>
      </c>
      <c r="B81" s="314" t="s">
        <v>850</v>
      </c>
      <c r="C81" s="315">
        <v>664.01823945757644</v>
      </c>
      <c r="D81" s="315">
        <v>664.01823945757644</v>
      </c>
      <c r="E81" s="315">
        <v>0</v>
      </c>
      <c r="F81" s="315">
        <f t="shared" si="4"/>
        <v>664.01823945757644</v>
      </c>
      <c r="G81" s="315"/>
      <c r="H81" s="315">
        <v>0</v>
      </c>
      <c r="I81" s="315">
        <v>0</v>
      </c>
      <c r="J81" s="315">
        <f t="shared" si="5"/>
        <v>0</v>
      </c>
      <c r="K81" s="315"/>
      <c r="L81" s="315">
        <f>SUM(C81-F81-J81)</f>
        <v>0</v>
      </c>
      <c r="M81" s="315">
        <f t="shared" si="6"/>
        <v>0</v>
      </c>
      <c r="N81" s="286"/>
    </row>
    <row r="82" spans="1:14" s="49" customFormat="1" ht="17.649999999999999" customHeight="1" x14ac:dyDescent="0.25">
      <c r="A82" s="313">
        <v>70</v>
      </c>
      <c r="B82" s="314" t="s">
        <v>851</v>
      </c>
      <c r="C82" s="315">
        <v>742.0254044017546</v>
      </c>
      <c r="D82" s="315">
        <v>742.02540440175437</v>
      </c>
      <c r="E82" s="315">
        <v>0</v>
      </c>
      <c r="F82" s="315">
        <f t="shared" si="4"/>
        <v>742.02540440175437</v>
      </c>
      <c r="G82" s="315"/>
      <c r="H82" s="315">
        <v>0</v>
      </c>
      <c r="I82" s="315">
        <v>0</v>
      </c>
      <c r="J82" s="315">
        <f t="shared" si="5"/>
        <v>0</v>
      </c>
      <c r="K82" s="315"/>
      <c r="L82" s="315">
        <f t="shared" ref="L82:L145" si="7">SUM(C82-F82-J82)</f>
        <v>2.2737367544323206E-13</v>
      </c>
      <c r="M82" s="315">
        <f t="shared" si="6"/>
        <v>2.2737367544323206E-13</v>
      </c>
      <c r="N82" s="286"/>
    </row>
    <row r="83" spans="1:14" s="49" customFormat="1" ht="17.649999999999999" customHeight="1" x14ac:dyDescent="0.25">
      <c r="A83" s="313">
        <v>71</v>
      </c>
      <c r="B83" s="314" t="s">
        <v>852</v>
      </c>
      <c r="C83" s="315">
        <v>271.42732124116907</v>
      </c>
      <c r="D83" s="315">
        <v>271.42732124116912</v>
      </c>
      <c r="E83" s="315">
        <v>0</v>
      </c>
      <c r="F83" s="315">
        <f t="shared" si="4"/>
        <v>271.42732124116912</v>
      </c>
      <c r="G83" s="315"/>
      <c r="H83" s="315">
        <v>0</v>
      </c>
      <c r="I83" s="315">
        <v>0</v>
      </c>
      <c r="J83" s="315">
        <f t="shared" si="5"/>
        <v>0</v>
      </c>
      <c r="K83" s="315"/>
      <c r="L83" s="315">
        <f t="shared" si="7"/>
        <v>-5.6843418860808015E-14</v>
      </c>
      <c r="M83" s="315">
        <f t="shared" si="6"/>
        <v>-5.6843418860808015E-14</v>
      </c>
      <c r="N83" s="286"/>
    </row>
    <row r="84" spans="1:14" s="49" customFormat="1" ht="17.649999999999999" customHeight="1" x14ac:dyDescent="0.25">
      <c r="A84" s="313">
        <v>72</v>
      </c>
      <c r="B84" s="314" t="s">
        <v>853</v>
      </c>
      <c r="C84" s="315">
        <v>617.98560018839657</v>
      </c>
      <c r="D84" s="315">
        <v>617.98560018839657</v>
      </c>
      <c r="E84" s="315">
        <v>0</v>
      </c>
      <c r="F84" s="315">
        <f t="shared" si="4"/>
        <v>617.98560018839657</v>
      </c>
      <c r="G84" s="315"/>
      <c r="H84" s="315">
        <v>0</v>
      </c>
      <c r="I84" s="315">
        <v>0</v>
      </c>
      <c r="J84" s="315">
        <f t="shared" si="5"/>
        <v>0</v>
      </c>
      <c r="K84" s="315"/>
      <c r="L84" s="315">
        <f t="shared" si="7"/>
        <v>0</v>
      </c>
      <c r="M84" s="315">
        <f t="shared" si="6"/>
        <v>0</v>
      </c>
      <c r="N84" s="286"/>
    </row>
    <row r="85" spans="1:14" s="49" customFormat="1" ht="17.649999999999999" customHeight="1" x14ac:dyDescent="0.25">
      <c r="A85" s="313">
        <v>73</v>
      </c>
      <c r="B85" s="314" t="s">
        <v>854</v>
      </c>
      <c r="C85" s="315">
        <v>846.59735554739996</v>
      </c>
      <c r="D85" s="315">
        <v>846.59735554739973</v>
      </c>
      <c r="E85" s="315">
        <v>0</v>
      </c>
      <c r="F85" s="315">
        <f t="shared" si="4"/>
        <v>846.59735554739973</v>
      </c>
      <c r="G85" s="315"/>
      <c r="H85" s="315">
        <v>0</v>
      </c>
      <c r="I85" s="315">
        <v>0</v>
      </c>
      <c r="J85" s="315">
        <f t="shared" si="5"/>
        <v>0</v>
      </c>
      <c r="K85" s="315"/>
      <c r="L85" s="315">
        <f t="shared" si="7"/>
        <v>2.2737367544323206E-13</v>
      </c>
      <c r="M85" s="315">
        <f t="shared" si="6"/>
        <v>2.2737367544323206E-13</v>
      </c>
      <c r="N85" s="286"/>
    </row>
    <row r="86" spans="1:14" s="49" customFormat="1" ht="17.649999999999999" customHeight="1" x14ac:dyDescent="0.25">
      <c r="A86" s="313">
        <v>74</v>
      </c>
      <c r="B86" s="314" t="s">
        <v>855</v>
      </c>
      <c r="C86" s="315">
        <v>126.92386159823938</v>
      </c>
      <c r="D86" s="315">
        <v>126.92386159823937</v>
      </c>
      <c r="E86" s="315">
        <v>0</v>
      </c>
      <c r="F86" s="315">
        <f t="shared" si="4"/>
        <v>126.92386159823937</v>
      </c>
      <c r="G86" s="315"/>
      <c r="H86" s="315">
        <v>0</v>
      </c>
      <c r="I86" s="315">
        <v>0</v>
      </c>
      <c r="J86" s="315">
        <f t="shared" si="5"/>
        <v>0</v>
      </c>
      <c r="K86" s="315"/>
      <c r="L86" s="315">
        <f t="shared" si="7"/>
        <v>1.4210854715202004E-14</v>
      </c>
      <c r="M86" s="315">
        <f t="shared" si="6"/>
        <v>1.4210854715202004E-14</v>
      </c>
      <c r="N86" s="286"/>
    </row>
    <row r="87" spans="1:14" s="49" customFormat="1" ht="17.649999999999999" customHeight="1" x14ac:dyDescent="0.25">
      <c r="A87" s="313">
        <v>75</v>
      </c>
      <c r="B87" s="314" t="s">
        <v>856</v>
      </c>
      <c r="C87" s="315">
        <v>231.03446737949332</v>
      </c>
      <c r="D87" s="315">
        <v>231.03446737949332</v>
      </c>
      <c r="E87" s="315">
        <v>0</v>
      </c>
      <c r="F87" s="315">
        <f t="shared" si="4"/>
        <v>231.03446737949332</v>
      </c>
      <c r="G87" s="315"/>
      <c r="H87" s="315">
        <v>0</v>
      </c>
      <c r="I87" s="315">
        <v>0</v>
      </c>
      <c r="J87" s="315">
        <f t="shared" si="5"/>
        <v>0</v>
      </c>
      <c r="K87" s="315"/>
      <c r="L87" s="315">
        <f t="shared" si="7"/>
        <v>0</v>
      </c>
      <c r="M87" s="315">
        <f t="shared" si="6"/>
        <v>0</v>
      </c>
      <c r="N87" s="286"/>
    </row>
    <row r="88" spans="1:14" s="49" customFormat="1" ht="17.649999999999999" customHeight="1" x14ac:dyDescent="0.25">
      <c r="A88" s="313">
        <v>76</v>
      </c>
      <c r="B88" s="314" t="s">
        <v>857</v>
      </c>
      <c r="C88" s="315">
        <v>375.21115719666142</v>
      </c>
      <c r="D88" s="315">
        <v>375.21115719666142</v>
      </c>
      <c r="E88" s="315">
        <v>0</v>
      </c>
      <c r="F88" s="315">
        <f t="shared" si="4"/>
        <v>375.21115719666142</v>
      </c>
      <c r="G88" s="315"/>
      <c r="H88" s="315">
        <v>0</v>
      </c>
      <c r="I88" s="315">
        <v>0</v>
      </c>
      <c r="J88" s="315">
        <f t="shared" si="5"/>
        <v>0</v>
      </c>
      <c r="K88" s="315"/>
      <c r="L88" s="315">
        <f t="shared" si="7"/>
        <v>0</v>
      </c>
      <c r="M88" s="315">
        <f t="shared" si="6"/>
        <v>0</v>
      </c>
      <c r="N88" s="286"/>
    </row>
    <row r="89" spans="1:14" s="49" customFormat="1" ht="17.649999999999999" customHeight="1" x14ac:dyDescent="0.25">
      <c r="A89" s="313">
        <v>77</v>
      </c>
      <c r="B89" s="314" t="s">
        <v>858</v>
      </c>
      <c r="C89" s="315">
        <v>287.98893898105166</v>
      </c>
      <c r="D89" s="315">
        <v>287.98893898105166</v>
      </c>
      <c r="E89" s="315">
        <v>0</v>
      </c>
      <c r="F89" s="315">
        <f t="shared" si="4"/>
        <v>287.98893898105166</v>
      </c>
      <c r="G89" s="315"/>
      <c r="H89" s="315">
        <v>0</v>
      </c>
      <c r="I89" s="315">
        <v>0</v>
      </c>
      <c r="J89" s="315">
        <f t="shared" si="5"/>
        <v>0</v>
      </c>
      <c r="K89" s="315"/>
      <c r="L89" s="315">
        <f t="shared" si="7"/>
        <v>0</v>
      </c>
      <c r="M89" s="315">
        <f t="shared" si="6"/>
        <v>0</v>
      </c>
      <c r="N89" s="286"/>
    </row>
    <row r="90" spans="1:14" s="49" customFormat="1" ht="17.649999999999999" customHeight="1" x14ac:dyDescent="0.25">
      <c r="A90" s="313">
        <v>78</v>
      </c>
      <c r="B90" s="314" t="s">
        <v>859</v>
      </c>
      <c r="C90" s="315">
        <v>4.9314494704422511</v>
      </c>
      <c r="D90" s="315">
        <v>4.9314494704422511</v>
      </c>
      <c r="E90" s="315">
        <v>0</v>
      </c>
      <c r="F90" s="315">
        <f t="shared" si="4"/>
        <v>4.9314494704422511</v>
      </c>
      <c r="G90" s="315"/>
      <c r="H90" s="315">
        <v>0</v>
      </c>
      <c r="I90" s="315">
        <v>0</v>
      </c>
      <c r="J90" s="315">
        <f t="shared" si="5"/>
        <v>0</v>
      </c>
      <c r="K90" s="315"/>
      <c r="L90" s="315">
        <f t="shared" si="7"/>
        <v>0</v>
      </c>
      <c r="M90" s="315">
        <f t="shared" si="6"/>
        <v>0</v>
      </c>
      <c r="N90" s="286"/>
    </row>
    <row r="91" spans="1:14" s="49" customFormat="1" ht="17.649999999999999" customHeight="1" x14ac:dyDescent="0.25">
      <c r="A91" s="313">
        <v>79</v>
      </c>
      <c r="B91" s="314" t="s">
        <v>860</v>
      </c>
      <c r="C91" s="315">
        <v>2547.0130917908809</v>
      </c>
      <c r="D91" s="315">
        <v>2547.0130917908805</v>
      </c>
      <c r="E91" s="315">
        <v>0</v>
      </c>
      <c r="F91" s="315">
        <f t="shared" si="4"/>
        <v>2547.0130917908805</v>
      </c>
      <c r="G91" s="315"/>
      <c r="H91" s="315">
        <v>0</v>
      </c>
      <c r="I91" s="315">
        <v>0</v>
      </c>
      <c r="J91" s="315">
        <f t="shared" si="5"/>
        <v>0</v>
      </c>
      <c r="K91" s="315"/>
      <c r="L91" s="315">
        <f t="shared" si="7"/>
        <v>4.5474735088646412E-13</v>
      </c>
      <c r="M91" s="315">
        <f t="shared" si="6"/>
        <v>4.5474735088646412E-13</v>
      </c>
      <c r="N91" s="286"/>
    </row>
    <row r="92" spans="1:14" s="49" customFormat="1" ht="17.649999999999999" customHeight="1" x14ac:dyDescent="0.25">
      <c r="A92" s="313">
        <v>80</v>
      </c>
      <c r="B92" s="314" t="s">
        <v>861</v>
      </c>
      <c r="C92" s="315">
        <v>589.62895799546618</v>
      </c>
      <c r="D92" s="315">
        <v>589.62895799546629</v>
      </c>
      <c r="E92" s="315">
        <v>0</v>
      </c>
      <c r="F92" s="315">
        <f t="shared" si="4"/>
        <v>589.62895799546629</v>
      </c>
      <c r="G92" s="315"/>
      <c r="H92" s="315">
        <v>0</v>
      </c>
      <c r="I92" s="315">
        <v>0</v>
      </c>
      <c r="J92" s="315">
        <f t="shared" si="5"/>
        <v>0</v>
      </c>
      <c r="K92" s="315"/>
      <c r="L92" s="315">
        <f t="shared" si="7"/>
        <v>-1.1368683772161603E-13</v>
      </c>
      <c r="M92" s="315">
        <f t="shared" si="6"/>
        <v>-1.1368683772161603E-13</v>
      </c>
      <c r="N92" s="286"/>
    </row>
    <row r="93" spans="1:14" s="49" customFormat="1" ht="17.649999999999999" customHeight="1" x14ac:dyDescent="0.25">
      <c r="A93" s="313">
        <v>82</v>
      </c>
      <c r="B93" s="314" t="s">
        <v>862</v>
      </c>
      <c r="C93" s="315">
        <v>11.996479992831677</v>
      </c>
      <c r="D93" s="315">
        <v>11.996479992831675</v>
      </c>
      <c r="E93" s="315">
        <v>0</v>
      </c>
      <c r="F93" s="315">
        <f t="shared" si="4"/>
        <v>11.996479992831675</v>
      </c>
      <c r="G93" s="315"/>
      <c r="H93" s="315">
        <v>0</v>
      </c>
      <c r="I93" s="315">
        <v>0</v>
      </c>
      <c r="J93" s="315">
        <f t="shared" si="5"/>
        <v>0</v>
      </c>
      <c r="K93" s="315"/>
      <c r="L93" s="315">
        <f t="shared" si="7"/>
        <v>1.7763568394002505E-15</v>
      </c>
      <c r="M93" s="315">
        <f t="shared" si="6"/>
        <v>1.7763568394002505E-15</v>
      </c>
      <c r="N93" s="286"/>
    </row>
    <row r="94" spans="1:14" s="49" customFormat="1" ht="17.649999999999999" customHeight="1" x14ac:dyDescent="0.25">
      <c r="A94" s="313">
        <v>83</v>
      </c>
      <c r="B94" s="314" t="s">
        <v>863</v>
      </c>
      <c r="C94" s="315">
        <v>18.300570495734874</v>
      </c>
      <c r="D94" s="315">
        <v>18.30057049573487</v>
      </c>
      <c r="E94" s="315">
        <v>0</v>
      </c>
      <c r="F94" s="315">
        <f t="shared" si="4"/>
        <v>18.30057049573487</v>
      </c>
      <c r="G94" s="315"/>
      <c r="H94" s="315">
        <v>0</v>
      </c>
      <c r="I94" s="315">
        <v>0</v>
      </c>
      <c r="J94" s="315">
        <f t="shared" si="5"/>
        <v>0</v>
      </c>
      <c r="K94" s="315"/>
      <c r="L94" s="315">
        <f t="shared" si="7"/>
        <v>3.5527136788005009E-15</v>
      </c>
      <c r="M94" s="315">
        <f t="shared" si="6"/>
        <v>3.5527136788005009E-15</v>
      </c>
      <c r="N94" s="286"/>
    </row>
    <row r="95" spans="1:14" s="49" customFormat="1" ht="17.649999999999999" customHeight="1" x14ac:dyDescent="0.25">
      <c r="A95" s="313">
        <v>84</v>
      </c>
      <c r="B95" s="314" t="s">
        <v>864</v>
      </c>
      <c r="C95" s="315">
        <v>270.10164780000002</v>
      </c>
      <c r="D95" s="315">
        <v>270.10164780000002</v>
      </c>
      <c r="E95" s="315">
        <v>0</v>
      </c>
      <c r="F95" s="315">
        <f t="shared" si="4"/>
        <v>270.10164780000002</v>
      </c>
      <c r="G95" s="315"/>
      <c r="H95" s="315">
        <v>0</v>
      </c>
      <c r="I95" s="315">
        <v>0</v>
      </c>
      <c r="J95" s="315">
        <f t="shared" si="5"/>
        <v>0</v>
      </c>
      <c r="K95" s="315"/>
      <c r="L95" s="315">
        <f t="shared" si="7"/>
        <v>0</v>
      </c>
      <c r="M95" s="315">
        <f t="shared" si="6"/>
        <v>0</v>
      </c>
      <c r="N95" s="286"/>
    </row>
    <row r="96" spans="1:14" s="49" customFormat="1" ht="17.649999999999999" customHeight="1" x14ac:dyDescent="0.25">
      <c r="A96" s="313">
        <v>87</v>
      </c>
      <c r="B96" s="314" t="s">
        <v>865</v>
      </c>
      <c r="C96" s="315">
        <v>983.71524845991576</v>
      </c>
      <c r="D96" s="315">
        <v>983.7152484599161</v>
      </c>
      <c r="E96" s="315">
        <v>0</v>
      </c>
      <c r="F96" s="315">
        <f t="shared" si="4"/>
        <v>983.7152484599161</v>
      </c>
      <c r="G96" s="315"/>
      <c r="H96" s="315">
        <v>0</v>
      </c>
      <c r="I96" s="315">
        <v>0</v>
      </c>
      <c r="J96" s="315">
        <f t="shared" si="5"/>
        <v>0</v>
      </c>
      <c r="K96" s="315"/>
      <c r="L96" s="315">
        <f t="shared" si="7"/>
        <v>-3.4106051316484809E-13</v>
      </c>
      <c r="M96" s="315">
        <f t="shared" si="6"/>
        <v>-3.4106051316484809E-13</v>
      </c>
      <c r="N96" s="286"/>
    </row>
    <row r="97" spans="1:14" s="49" customFormat="1" ht="17.649999999999999" customHeight="1" x14ac:dyDescent="0.25">
      <c r="A97" s="313">
        <v>90</v>
      </c>
      <c r="B97" s="314" t="s">
        <v>866</v>
      </c>
      <c r="C97" s="315">
        <v>268.72204799999992</v>
      </c>
      <c r="D97" s="315">
        <v>268.72204799999997</v>
      </c>
      <c r="E97" s="315">
        <v>0</v>
      </c>
      <c r="F97" s="315">
        <f t="shared" si="4"/>
        <v>268.72204799999997</v>
      </c>
      <c r="G97" s="315"/>
      <c r="H97" s="315">
        <v>0</v>
      </c>
      <c r="I97" s="315">
        <v>0</v>
      </c>
      <c r="J97" s="315">
        <f t="shared" si="5"/>
        <v>0</v>
      </c>
      <c r="K97" s="315"/>
      <c r="L97" s="315">
        <f t="shared" si="7"/>
        <v>-5.6843418860808015E-14</v>
      </c>
      <c r="M97" s="315">
        <f t="shared" si="6"/>
        <v>-5.6843418860808015E-14</v>
      </c>
      <c r="N97" s="286"/>
    </row>
    <row r="98" spans="1:14" s="49" customFormat="1" ht="17.649999999999999" customHeight="1" x14ac:dyDescent="0.25">
      <c r="A98" s="313">
        <v>91</v>
      </c>
      <c r="B98" s="314" t="s">
        <v>867</v>
      </c>
      <c r="C98" s="315">
        <v>230.24398987554909</v>
      </c>
      <c r="D98" s="315">
        <v>230.24398987554915</v>
      </c>
      <c r="E98" s="315">
        <v>0</v>
      </c>
      <c r="F98" s="315">
        <f t="shared" si="4"/>
        <v>230.24398987554915</v>
      </c>
      <c r="G98" s="315"/>
      <c r="H98" s="315">
        <v>0</v>
      </c>
      <c r="I98" s="315">
        <v>0</v>
      </c>
      <c r="J98" s="315">
        <f t="shared" si="5"/>
        <v>0</v>
      </c>
      <c r="K98" s="315"/>
      <c r="L98" s="315">
        <f t="shared" si="7"/>
        <v>-5.6843418860808015E-14</v>
      </c>
      <c r="M98" s="315">
        <f t="shared" si="6"/>
        <v>-5.6843418860808015E-14</v>
      </c>
      <c r="N98" s="286"/>
    </row>
    <row r="99" spans="1:14" s="49" customFormat="1" ht="17.649999999999999" customHeight="1" x14ac:dyDescent="0.25">
      <c r="A99" s="313">
        <v>92</v>
      </c>
      <c r="B99" s="314" t="s">
        <v>868</v>
      </c>
      <c r="C99" s="315">
        <v>646.82219895776427</v>
      </c>
      <c r="D99" s="315">
        <v>646.82219895776416</v>
      </c>
      <c r="E99" s="315">
        <v>0</v>
      </c>
      <c r="F99" s="315">
        <f t="shared" si="4"/>
        <v>646.82219895776416</v>
      </c>
      <c r="G99" s="315"/>
      <c r="H99" s="315">
        <v>0</v>
      </c>
      <c r="I99" s="315">
        <v>0</v>
      </c>
      <c r="J99" s="315">
        <f t="shared" si="5"/>
        <v>0</v>
      </c>
      <c r="K99" s="315"/>
      <c r="L99" s="315">
        <f t="shared" si="7"/>
        <v>1.1368683772161603E-13</v>
      </c>
      <c r="M99" s="315">
        <f t="shared" si="6"/>
        <v>1.1368683772161603E-13</v>
      </c>
      <c r="N99" s="286"/>
    </row>
    <row r="100" spans="1:14" s="49" customFormat="1" ht="17.649999999999999" customHeight="1" x14ac:dyDescent="0.25">
      <c r="A100" s="313">
        <v>93</v>
      </c>
      <c r="B100" s="314" t="s">
        <v>869</v>
      </c>
      <c r="C100" s="315">
        <v>347.27679370214645</v>
      </c>
      <c r="D100" s="315">
        <v>347.27679370214645</v>
      </c>
      <c r="E100" s="315">
        <v>0</v>
      </c>
      <c r="F100" s="315">
        <f t="shared" si="4"/>
        <v>347.27679370214645</v>
      </c>
      <c r="G100" s="315"/>
      <c r="H100" s="315">
        <v>0</v>
      </c>
      <c r="I100" s="315">
        <v>0</v>
      </c>
      <c r="J100" s="315">
        <f t="shared" si="5"/>
        <v>0</v>
      </c>
      <c r="K100" s="315"/>
      <c r="L100" s="315">
        <f t="shared" si="7"/>
        <v>0</v>
      </c>
      <c r="M100" s="315">
        <f t="shared" si="6"/>
        <v>0</v>
      </c>
      <c r="N100" s="286"/>
    </row>
    <row r="101" spans="1:14" s="49" customFormat="1" ht="17.649999999999999" customHeight="1" x14ac:dyDescent="0.25">
      <c r="A101" s="313">
        <v>94</v>
      </c>
      <c r="B101" s="314" t="s">
        <v>870</v>
      </c>
      <c r="C101" s="315">
        <v>115.766418</v>
      </c>
      <c r="D101" s="315">
        <v>115.766418</v>
      </c>
      <c r="E101" s="315">
        <v>0</v>
      </c>
      <c r="F101" s="315">
        <f t="shared" si="4"/>
        <v>115.766418</v>
      </c>
      <c r="G101" s="315"/>
      <c r="H101" s="315">
        <v>0</v>
      </c>
      <c r="I101" s="315">
        <v>0</v>
      </c>
      <c r="J101" s="315">
        <f t="shared" si="5"/>
        <v>0</v>
      </c>
      <c r="K101" s="315"/>
      <c r="L101" s="315">
        <f t="shared" si="7"/>
        <v>0</v>
      </c>
      <c r="M101" s="315">
        <f t="shared" si="6"/>
        <v>0</v>
      </c>
      <c r="N101" s="286"/>
    </row>
    <row r="102" spans="1:14" s="49" customFormat="1" ht="17.649999999999999" customHeight="1" x14ac:dyDescent="0.25">
      <c r="A102" s="313">
        <v>95</v>
      </c>
      <c r="B102" s="314" t="s">
        <v>871</v>
      </c>
      <c r="C102" s="315">
        <v>154.0331154404094</v>
      </c>
      <c r="D102" s="315">
        <v>154.03311544040938</v>
      </c>
      <c r="E102" s="315">
        <v>0</v>
      </c>
      <c r="F102" s="315">
        <f t="shared" si="4"/>
        <v>154.03311544040938</v>
      </c>
      <c r="G102" s="315"/>
      <c r="H102" s="315">
        <v>0</v>
      </c>
      <c r="I102" s="315">
        <v>0</v>
      </c>
      <c r="J102" s="315">
        <f t="shared" si="5"/>
        <v>0</v>
      </c>
      <c r="K102" s="315"/>
      <c r="L102" s="315">
        <f t="shared" si="7"/>
        <v>2.8421709430404007E-14</v>
      </c>
      <c r="M102" s="315">
        <f t="shared" si="6"/>
        <v>2.8421709430404007E-14</v>
      </c>
      <c r="N102" s="286"/>
    </row>
    <row r="103" spans="1:14" s="49" customFormat="1" ht="17.649999999999999" customHeight="1" x14ac:dyDescent="0.25">
      <c r="A103" s="313">
        <v>98</v>
      </c>
      <c r="B103" s="314" t="s">
        <v>872</v>
      </c>
      <c r="C103" s="315">
        <v>69.567502360892846</v>
      </c>
      <c r="D103" s="315">
        <v>69.567502360892846</v>
      </c>
      <c r="E103" s="315">
        <v>0</v>
      </c>
      <c r="F103" s="315">
        <f t="shared" si="4"/>
        <v>69.567502360892846</v>
      </c>
      <c r="G103" s="315"/>
      <c r="H103" s="315">
        <v>0</v>
      </c>
      <c r="I103" s="315">
        <v>0</v>
      </c>
      <c r="J103" s="315">
        <f t="shared" si="5"/>
        <v>0</v>
      </c>
      <c r="K103" s="315"/>
      <c r="L103" s="315">
        <f t="shared" si="7"/>
        <v>0</v>
      </c>
      <c r="M103" s="315">
        <f t="shared" si="6"/>
        <v>0</v>
      </c>
      <c r="N103" s="286"/>
    </row>
    <row r="104" spans="1:14" s="49" customFormat="1" ht="17.649999999999999" customHeight="1" x14ac:dyDescent="0.25">
      <c r="A104" s="313">
        <v>99</v>
      </c>
      <c r="B104" s="314" t="s">
        <v>873</v>
      </c>
      <c r="C104" s="315">
        <v>896.03973450869819</v>
      </c>
      <c r="D104" s="315">
        <v>896.03973450869842</v>
      </c>
      <c r="E104" s="315">
        <v>0</v>
      </c>
      <c r="F104" s="315">
        <f t="shared" si="4"/>
        <v>896.03973450869842</v>
      </c>
      <c r="G104" s="315"/>
      <c r="H104" s="315">
        <v>0</v>
      </c>
      <c r="I104" s="315">
        <v>0</v>
      </c>
      <c r="J104" s="315">
        <f t="shared" si="5"/>
        <v>0</v>
      </c>
      <c r="K104" s="315"/>
      <c r="L104" s="315">
        <f t="shared" si="7"/>
        <v>-2.2737367544323206E-13</v>
      </c>
      <c r="M104" s="315">
        <f t="shared" si="6"/>
        <v>-2.2737367544323206E-13</v>
      </c>
      <c r="N104" s="286"/>
    </row>
    <row r="105" spans="1:14" s="49" customFormat="1" ht="17.649999999999999" customHeight="1" x14ac:dyDescent="0.25">
      <c r="A105" s="313">
        <v>100</v>
      </c>
      <c r="B105" s="314" t="s">
        <v>874</v>
      </c>
      <c r="C105" s="315">
        <v>1591.9201030605998</v>
      </c>
      <c r="D105" s="315">
        <v>1591.9201030605998</v>
      </c>
      <c r="E105" s="315">
        <v>0</v>
      </c>
      <c r="F105" s="315">
        <f t="shared" si="4"/>
        <v>1591.9201030605998</v>
      </c>
      <c r="G105" s="315"/>
      <c r="H105" s="315">
        <v>0</v>
      </c>
      <c r="I105" s="315">
        <v>0</v>
      </c>
      <c r="J105" s="315">
        <f t="shared" si="5"/>
        <v>0</v>
      </c>
      <c r="K105" s="315"/>
      <c r="L105" s="315">
        <f t="shared" si="7"/>
        <v>0</v>
      </c>
      <c r="M105" s="315">
        <f t="shared" si="6"/>
        <v>0</v>
      </c>
      <c r="N105" s="286"/>
    </row>
    <row r="106" spans="1:14" s="51" customFormat="1" ht="17.649999999999999" customHeight="1" x14ac:dyDescent="0.25">
      <c r="A106" s="313">
        <v>101</v>
      </c>
      <c r="B106" s="314" t="s">
        <v>875</v>
      </c>
      <c r="C106" s="315">
        <v>557.51157818275601</v>
      </c>
      <c r="D106" s="315">
        <v>557.51157818275624</v>
      </c>
      <c r="E106" s="315">
        <v>0</v>
      </c>
      <c r="F106" s="315">
        <f t="shared" si="4"/>
        <v>557.51157818275624</v>
      </c>
      <c r="G106" s="315"/>
      <c r="H106" s="315">
        <v>0</v>
      </c>
      <c r="I106" s="315">
        <v>0</v>
      </c>
      <c r="J106" s="315">
        <f t="shared" si="5"/>
        <v>0</v>
      </c>
      <c r="K106" s="315"/>
      <c r="L106" s="315">
        <f t="shared" si="7"/>
        <v>-2.2737367544323206E-13</v>
      </c>
      <c r="M106" s="315">
        <f t="shared" si="6"/>
        <v>-2.2737367544323206E-13</v>
      </c>
      <c r="N106" s="286"/>
    </row>
    <row r="107" spans="1:14" s="49" customFormat="1" ht="17.649999999999999" customHeight="1" x14ac:dyDescent="0.25">
      <c r="A107" s="313">
        <v>102</v>
      </c>
      <c r="B107" s="314" t="s">
        <v>876</v>
      </c>
      <c r="C107" s="315">
        <v>385.67756160214827</v>
      </c>
      <c r="D107" s="315">
        <v>385.67756160214827</v>
      </c>
      <c r="E107" s="315">
        <v>0</v>
      </c>
      <c r="F107" s="315">
        <f t="shared" si="4"/>
        <v>385.67756160214827</v>
      </c>
      <c r="G107" s="315"/>
      <c r="H107" s="315">
        <v>0</v>
      </c>
      <c r="I107" s="315">
        <v>0</v>
      </c>
      <c r="J107" s="315">
        <f t="shared" si="5"/>
        <v>0</v>
      </c>
      <c r="K107" s="315"/>
      <c r="L107" s="315">
        <f t="shared" si="7"/>
        <v>0</v>
      </c>
      <c r="M107" s="315">
        <f t="shared" si="6"/>
        <v>0</v>
      </c>
      <c r="N107" s="286"/>
    </row>
    <row r="108" spans="1:14" s="49" customFormat="1" ht="17.649999999999999" customHeight="1" x14ac:dyDescent="0.25">
      <c r="A108" s="313">
        <v>103</v>
      </c>
      <c r="B108" s="314" t="s">
        <v>877</v>
      </c>
      <c r="C108" s="315">
        <v>133.7842307155598</v>
      </c>
      <c r="D108" s="315">
        <v>133.78423071555977</v>
      </c>
      <c r="E108" s="315">
        <v>0</v>
      </c>
      <c r="F108" s="315">
        <f t="shared" si="4"/>
        <v>133.78423071555977</v>
      </c>
      <c r="G108" s="315"/>
      <c r="H108" s="315">
        <v>0</v>
      </c>
      <c r="I108" s="315">
        <v>0</v>
      </c>
      <c r="J108" s="315">
        <f t="shared" si="5"/>
        <v>0</v>
      </c>
      <c r="K108" s="315"/>
      <c r="L108" s="315">
        <f t="shared" si="7"/>
        <v>2.8421709430404007E-14</v>
      </c>
      <c r="M108" s="315">
        <f t="shared" si="6"/>
        <v>2.8421709430404007E-14</v>
      </c>
      <c r="N108" s="286"/>
    </row>
    <row r="109" spans="1:14" s="49" customFormat="1" ht="17.649999999999999" customHeight="1" x14ac:dyDescent="0.25">
      <c r="A109" s="313">
        <v>104</v>
      </c>
      <c r="B109" s="316" t="s">
        <v>470</v>
      </c>
      <c r="C109" s="315">
        <v>3724.5936748960221</v>
      </c>
      <c r="D109" s="315">
        <v>3536.8752439546929</v>
      </c>
      <c r="E109" s="315">
        <v>0</v>
      </c>
      <c r="F109" s="315">
        <f t="shared" si="4"/>
        <v>3536.8752439546929</v>
      </c>
      <c r="G109" s="315"/>
      <c r="H109" s="315">
        <v>11.176042254853355</v>
      </c>
      <c r="I109" s="315">
        <v>11.176213866359426</v>
      </c>
      <c r="J109" s="315">
        <f t="shared" si="5"/>
        <v>22.352256121212783</v>
      </c>
      <c r="K109" s="315"/>
      <c r="L109" s="315">
        <f t="shared" si="7"/>
        <v>165.36617482011641</v>
      </c>
      <c r="M109" s="315">
        <f t="shared" si="6"/>
        <v>187.71843094132919</v>
      </c>
      <c r="N109" s="286"/>
    </row>
    <row r="110" spans="1:14" s="49" customFormat="1" ht="17.649999999999999" customHeight="1" x14ac:dyDescent="0.25">
      <c r="A110" s="313">
        <v>105</v>
      </c>
      <c r="B110" s="314" t="s">
        <v>878</v>
      </c>
      <c r="C110" s="315">
        <v>2028.6034038962623</v>
      </c>
      <c r="D110" s="315">
        <v>2028.6034038962623</v>
      </c>
      <c r="E110" s="315">
        <v>0</v>
      </c>
      <c r="F110" s="315">
        <f t="shared" si="4"/>
        <v>2028.6034038962623</v>
      </c>
      <c r="G110" s="315"/>
      <c r="H110" s="315">
        <v>0</v>
      </c>
      <c r="I110" s="315">
        <v>0</v>
      </c>
      <c r="J110" s="315">
        <f t="shared" si="5"/>
        <v>0</v>
      </c>
      <c r="K110" s="315"/>
      <c r="L110" s="315">
        <f t="shared" si="7"/>
        <v>0</v>
      </c>
      <c r="M110" s="315">
        <f t="shared" si="6"/>
        <v>0</v>
      </c>
      <c r="N110" s="286"/>
    </row>
    <row r="111" spans="1:14" s="49" customFormat="1" ht="17.649999999999999" customHeight="1" x14ac:dyDescent="0.25">
      <c r="A111" s="313">
        <v>106</v>
      </c>
      <c r="B111" s="314" t="s">
        <v>879</v>
      </c>
      <c r="C111" s="315">
        <v>1489.4931168364496</v>
      </c>
      <c r="D111" s="315">
        <v>1489.4931168364496</v>
      </c>
      <c r="E111" s="315">
        <v>0</v>
      </c>
      <c r="F111" s="315">
        <f t="shared" si="4"/>
        <v>1489.4931168364496</v>
      </c>
      <c r="G111" s="315"/>
      <c r="H111" s="315">
        <v>0</v>
      </c>
      <c r="I111" s="315">
        <v>0</v>
      </c>
      <c r="J111" s="315">
        <f t="shared" si="5"/>
        <v>0</v>
      </c>
      <c r="K111" s="315"/>
      <c r="L111" s="315">
        <f t="shared" si="7"/>
        <v>0</v>
      </c>
      <c r="M111" s="315">
        <f t="shared" si="6"/>
        <v>0</v>
      </c>
      <c r="N111" s="286"/>
    </row>
    <row r="112" spans="1:14" s="49" customFormat="1" ht="17.649999999999999" customHeight="1" x14ac:dyDescent="0.25">
      <c r="A112" s="313">
        <v>107</v>
      </c>
      <c r="B112" s="314" t="s">
        <v>880</v>
      </c>
      <c r="C112" s="315">
        <v>1209.4636937834</v>
      </c>
      <c r="D112" s="315">
        <v>1209.4636937834</v>
      </c>
      <c r="E112" s="315">
        <v>0</v>
      </c>
      <c r="F112" s="315">
        <f t="shared" si="4"/>
        <v>1209.4636937834</v>
      </c>
      <c r="G112" s="315"/>
      <c r="H112" s="315">
        <v>0</v>
      </c>
      <c r="I112" s="315">
        <v>0</v>
      </c>
      <c r="J112" s="315">
        <f t="shared" si="5"/>
        <v>0</v>
      </c>
      <c r="K112" s="315"/>
      <c r="L112" s="315">
        <f t="shared" si="7"/>
        <v>0</v>
      </c>
      <c r="M112" s="315">
        <f t="shared" si="6"/>
        <v>0</v>
      </c>
      <c r="N112" s="286"/>
    </row>
    <row r="113" spans="1:14" s="49" customFormat="1" ht="17.649999999999999" customHeight="1" x14ac:dyDescent="0.25">
      <c r="A113" s="313">
        <v>108</v>
      </c>
      <c r="B113" s="314" t="s">
        <v>881</v>
      </c>
      <c r="C113" s="315">
        <v>685.03242882350924</v>
      </c>
      <c r="D113" s="315">
        <v>685.03242882350924</v>
      </c>
      <c r="E113" s="315">
        <v>0</v>
      </c>
      <c r="F113" s="315">
        <f t="shared" si="4"/>
        <v>685.03242882350924</v>
      </c>
      <c r="G113" s="315"/>
      <c r="H113" s="315">
        <v>0</v>
      </c>
      <c r="I113" s="315">
        <v>0</v>
      </c>
      <c r="J113" s="315">
        <f t="shared" si="5"/>
        <v>0</v>
      </c>
      <c r="K113" s="315"/>
      <c r="L113" s="315">
        <f t="shared" si="7"/>
        <v>0</v>
      </c>
      <c r="M113" s="315">
        <f t="shared" si="6"/>
        <v>0</v>
      </c>
      <c r="N113" s="286"/>
    </row>
    <row r="114" spans="1:14" s="50" customFormat="1" ht="17.649999999999999" customHeight="1" x14ac:dyDescent="0.25">
      <c r="A114" s="313">
        <v>110</v>
      </c>
      <c r="B114" s="314" t="s">
        <v>882</v>
      </c>
      <c r="C114" s="315">
        <v>104.99199087356996</v>
      </c>
      <c r="D114" s="315">
        <v>104.99199087356995</v>
      </c>
      <c r="E114" s="315">
        <v>0</v>
      </c>
      <c r="F114" s="315">
        <f t="shared" si="4"/>
        <v>104.99199087356995</v>
      </c>
      <c r="G114" s="315"/>
      <c r="H114" s="315">
        <v>0</v>
      </c>
      <c r="I114" s="315">
        <v>0</v>
      </c>
      <c r="J114" s="315">
        <f t="shared" si="5"/>
        <v>0</v>
      </c>
      <c r="K114" s="315"/>
      <c r="L114" s="315">
        <f t="shared" si="7"/>
        <v>1.4210854715202004E-14</v>
      </c>
      <c r="M114" s="315">
        <f t="shared" si="6"/>
        <v>1.4210854715202004E-14</v>
      </c>
      <c r="N114" s="286"/>
    </row>
    <row r="115" spans="1:14" s="49" customFormat="1" ht="17.649999999999999" customHeight="1" x14ac:dyDescent="0.25">
      <c r="A115" s="313">
        <v>111</v>
      </c>
      <c r="B115" s="314" t="s">
        <v>883</v>
      </c>
      <c r="C115" s="315">
        <v>629.28919319539989</v>
      </c>
      <c r="D115" s="315">
        <v>629.2891931954</v>
      </c>
      <c r="E115" s="315">
        <v>0</v>
      </c>
      <c r="F115" s="315">
        <f t="shared" si="4"/>
        <v>629.2891931954</v>
      </c>
      <c r="G115" s="315"/>
      <c r="H115" s="315">
        <v>0</v>
      </c>
      <c r="I115" s="315">
        <v>0</v>
      </c>
      <c r="J115" s="315">
        <f t="shared" si="5"/>
        <v>0</v>
      </c>
      <c r="K115" s="315"/>
      <c r="L115" s="315">
        <f t="shared" si="7"/>
        <v>-1.1368683772161603E-13</v>
      </c>
      <c r="M115" s="315">
        <f t="shared" si="6"/>
        <v>-1.1368683772161603E-13</v>
      </c>
      <c r="N115" s="286"/>
    </row>
    <row r="116" spans="1:14" s="49" customFormat="1" ht="17.649999999999999" customHeight="1" x14ac:dyDescent="0.25">
      <c r="A116" s="313">
        <v>112</v>
      </c>
      <c r="B116" s="314" t="s">
        <v>884</v>
      </c>
      <c r="C116" s="315">
        <v>273.71589814625679</v>
      </c>
      <c r="D116" s="315">
        <v>273.71589814625679</v>
      </c>
      <c r="E116" s="315">
        <v>0</v>
      </c>
      <c r="F116" s="315">
        <f t="shared" si="4"/>
        <v>273.71589814625679</v>
      </c>
      <c r="G116" s="315"/>
      <c r="H116" s="315">
        <v>0</v>
      </c>
      <c r="I116" s="315">
        <v>0</v>
      </c>
      <c r="J116" s="315">
        <f t="shared" si="5"/>
        <v>0</v>
      </c>
      <c r="K116" s="315"/>
      <c r="L116" s="315">
        <f t="shared" si="7"/>
        <v>0</v>
      </c>
      <c r="M116" s="315">
        <f t="shared" si="6"/>
        <v>0</v>
      </c>
      <c r="N116" s="286"/>
    </row>
    <row r="117" spans="1:14" s="49" customFormat="1" ht="17.649999999999999" customHeight="1" x14ac:dyDescent="0.25">
      <c r="A117" s="313">
        <v>113</v>
      </c>
      <c r="B117" s="314" t="s">
        <v>885</v>
      </c>
      <c r="C117" s="315">
        <v>716.76844185470509</v>
      </c>
      <c r="D117" s="315">
        <v>716.76844185470509</v>
      </c>
      <c r="E117" s="315">
        <v>0</v>
      </c>
      <c r="F117" s="315">
        <f t="shared" si="4"/>
        <v>716.76844185470509</v>
      </c>
      <c r="G117" s="315"/>
      <c r="H117" s="315">
        <v>0</v>
      </c>
      <c r="I117" s="315">
        <v>0</v>
      </c>
      <c r="J117" s="315">
        <f t="shared" si="5"/>
        <v>0</v>
      </c>
      <c r="K117" s="315"/>
      <c r="L117" s="315">
        <f t="shared" si="7"/>
        <v>0</v>
      </c>
      <c r="M117" s="315">
        <f t="shared" si="6"/>
        <v>0</v>
      </c>
      <c r="N117" s="286"/>
    </row>
    <row r="118" spans="1:14" s="49" customFormat="1" ht="17.649999999999999" customHeight="1" x14ac:dyDescent="0.25">
      <c r="A118" s="313">
        <v>114</v>
      </c>
      <c r="B118" s="314" t="s">
        <v>886</v>
      </c>
      <c r="C118" s="315">
        <v>610.82281585091789</v>
      </c>
      <c r="D118" s="315">
        <v>610.82281585091789</v>
      </c>
      <c r="E118" s="315">
        <v>0</v>
      </c>
      <c r="F118" s="315">
        <f t="shared" si="4"/>
        <v>610.82281585091789</v>
      </c>
      <c r="G118" s="315"/>
      <c r="H118" s="315">
        <v>0</v>
      </c>
      <c r="I118" s="315">
        <v>0</v>
      </c>
      <c r="J118" s="315">
        <f t="shared" si="5"/>
        <v>0</v>
      </c>
      <c r="K118" s="315"/>
      <c r="L118" s="315">
        <f t="shared" si="7"/>
        <v>0</v>
      </c>
      <c r="M118" s="315">
        <f t="shared" si="6"/>
        <v>0</v>
      </c>
      <c r="N118" s="286"/>
    </row>
    <row r="119" spans="1:14" s="49" customFormat="1" ht="17.649999999999999" customHeight="1" x14ac:dyDescent="0.25">
      <c r="A119" s="313">
        <v>117</v>
      </c>
      <c r="B119" s="314" t="s">
        <v>887</v>
      </c>
      <c r="C119" s="315">
        <v>883.74364000000003</v>
      </c>
      <c r="D119" s="315">
        <v>883.74363999999991</v>
      </c>
      <c r="E119" s="315">
        <v>0</v>
      </c>
      <c r="F119" s="315">
        <f t="shared" si="4"/>
        <v>883.74363999999991</v>
      </c>
      <c r="G119" s="315"/>
      <c r="H119" s="315">
        <v>0</v>
      </c>
      <c r="I119" s="315">
        <v>0</v>
      </c>
      <c r="J119" s="315">
        <f t="shared" si="5"/>
        <v>0</v>
      </c>
      <c r="K119" s="315"/>
      <c r="L119" s="315">
        <f t="shared" si="7"/>
        <v>1.1368683772161603E-13</v>
      </c>
      <c r="M119" s="315">
        <f t="shared" si="6"/>
        <v>1.1368683772161603E-13</v>
      </c>
      <c r="N119" s="286"/>
    </row>
    <row r="120" spans="1:14" s="49" customFormat="1" ht="17.649999999999999" customHeight="1" x14ac:dyDescent="0.25">
      <c r="A120" s="313">
        <v>118</v>
      </c>
      <c r="B120" s="314" t="s">
        <v>888</v>
      </c>
      <c r="C120" s="315">
        <v>412.35907118730518</v>
      </c>
      <c r="D120" s="315">
        <v>412.35907118730523</v>
      </c>
      <c r="E120" s="315">
        <v>0</v>
      </c>
      <c r="F120" s="315">
        <f t="shared" si="4"/>
        <v>412.35907118730523</v>
      </c>
      <c r="G120" s="315"/>
      <c r="H120" s="315">
        <v>0</v>
      </c>
      <c r="I120" s="315">
        <v>0</v>
      </c>
      <c r="J120" s="315">
        <f t="shared" si="5"/>
        <v>0</v>
      </c>
      <c r="K120" s="315"/>
      <c r="L120" s="315">
        <f t="shared" si="7"/>
        <v>-5.6843418860808015E-14</v>
      </c>
      <c r="M120" s="315">
        <f t="shared" si="6"/>
        <v>-5.6843418860808015E-14</v>
      </c>
      <c r="N120" s="286"/>
    </row>
    <row r="121" spans="1:14" s="49" customFormat="1" ht="17.649999999999999" customHeight="1" x14ac:dyDescent="0.25">
      <c r="A121" s="313">
        <v>122</v>
      </c>
      <c r="B121" s="314" t="s">
        <v>889</v>
      </c>
      <c r="C121" s="315">
        <v>216.03074348130022</v>
      </c>
      <c r="D121" s="315">
        <v>216.03074348130028</v>
      </c>
      <c r="E121" s="315">
        <v>0</v>
      </c>
      <c r="F121" s="315">
        <f t="shared" si="4"/>
        <v>216.03074348130028</v>
      </c>
      <c r="G121" s="315"/>
      <c r="H121" s="315">
        <v>0</v>
      </c>
      <c r="I121" s="315">
        <v>0</v>
      </c>
      <c r="J121" s="315">
        <f t="shared" si="5"/>
        <v>0</v>
      </c>
      <c r="K121" s="315"/>
      <c r="L121" s="315">
        <f t="shared" si="7"/>
        <v>-5.6843418860808015E-14</v>
      </c>
      <c r="M121" s="315">
        <f t="shared" si="6"/>
        <v>-5.6843418860808015E-14</v>
      </c>
      <c r="N121" s="286"/>
    </row>
    <row r="122" spans="1:14" s="49" customFormat="1" ht="17.649999999999999" customHeight="1" x14ac:dyDescent="0.25">
      <c r="A122" s="313">
        <v>123</v>
      </c>
      <c r="B122" s="314" t="s">
        <v>890</v>
      </c>
      <c r="C122" s="315">
        <v>105.93283727231261</v>
      </c>
      <c r="D122" s="315">
        <v>105.93283727231263</v>
      </c>
      <c r="E122" s="315">
        <v>0</v>
      </c>
      <c r="F122" s="315">
        <f t="shared" si="4"/>
        <v>105.93283727231263</v>
      </c>
      <c r="G122" s="315"/>
      <c r="H122" s="315">
        <v>0</v>
      </c>
      <c r="I122" s="315">
        <v>0</v>
      </c>
      <c r="J122" s="315">
        <f t="shared" si="5"/>
        <v>0</v>
      </c>
      <c r="K122" s="315"/>
      <c r="L122" s="315">
        <f t="shared" si="7"/>
        <v>-1.4210854715202004E-14</v>
      </c>
      <c r="M122" s="315">
        <f t="shared" si="6"/>
        <v>-1.4210854715202004E-14</v>
      </c>
      <c r="N122" s="286"/>
    </row>
    <row r="123" spans="1:14" s="49" customFormat="1" ht="17.649999999999999" customHeight="1" x14ac:dyDescent="0.25">
      <c r="A123" s="313">
        <v>124</v>
      </c>
      <c r="B123" s="314" t="s">
        <v>891</v>
      </c>
      <c r="C123" s="315">
        <v>1075.7410551437595</v>
      </c>
      <c r="D123" s="315">
        <v>1075.7410551437599</v>
      </c>
      <c r="E123" s="315">
        <v>0</v>
      </c>
      <c r="F123" s="315">
        <f t="shared" si="4"/>
        <v>1075.7410551437599</v>
      </c>
      <c r="G123" s="315"/>
      <c r="H123" s="315">
        <v>0</v>
      </c>
      <c r="I123" s="315">
        <v>0</v>
      </c>
      <c r="J123" s="315">
        <f t="shared" si="5"/>
        <v>0</v>
      </c>
      <c r="K123" s="315"/>
      <c r="L123" s="315">
        <f t="shared" si="7"/>
        <v>-4.5474735088646412E-13</v>
      </c>
      <c r="M123" s="315">
        <f t="shared" si="6"/>
        <v>-4.5474735088646412E-13</v>
      </c>
      <c r="N123" s="286"/>
    </row>
    <row r="124" spans="1:14" s="49" customFormat="1" ht="17.649999999999999" customHeight="1" x14ac:dyDescent="0.25">
      <c r="A124" s="313">
        <v>126</v>
      </c>
      <c r="B124" s="314" t="s">
        <v>892</v>
      </c>
      <c r="C124" s="315">
        <v>1689.2030219323492</v>
      </c>
      <c r="D124" s="315">
        <v>1689.2030219323494</v>
      </c>
      <c r="E124" s="315">
        <v>0</v>
      </c>
      <c r="F124" s="315">
        <f t="shared" si="4"/>
        <v>1689.2030219323494</v>
      </c>
      <c r="G124" s="315"/>
      <c r="H124" s="315">
        <v>0</v>
      </c>
      <c r="I124" s="315">
        <v>0</v>
      </c>
      <c r="J124" s="315">
        <f t="shared" si="5"/>
        <v>0</v>
      </c>
      <c r="K124" s="315"/>
      <c r="L124" s="315">
        <f t="shared" si="7"/>
        <v>-2.2737367544323206E-13</v>
      </c>
      <c r="M124" s="315">
        <f t="shared" si="6"/>
        <v>-2.2737367544323206E-13</v>
      </c>
      <c r="N124" s="286"/>
    </row>
    <row r="125" spans="1:14" s="49" customFormat="1" ht="17.649999999999999" customHeight="1" x14ac:dyDescent="0.25">
      <c r="A125" s="313">
        <v>127</v>
      </c>
      <c r="B125" s="314" t="s">
        <v>893</v>
      </c>
      <c r="C125" s="315">
        <v>1424.7081720976839</v>
      </c>
      <c r="D125" s="315">
        <v>1424.7081720976846</v>
      </c>
      <c r="E125" s="315">
        <v>0</v>
      </c>
      <c r="F125" s="315">
        <f t="shared" si="4"/>
        <v>1424.7081720976846</v>
      </c>
      <c r="G125" s="315"/>
      <c r="H125" s="315">
        <v>0</v>
      </c>
      <c r="I125" s="315">
        <v>0</v>
      </c>
      <c r="J125" s="315">
        <f t="shared" si="5"/>
        <v>0</v>
      </c>
      <c r="K125" s="315"/>
      <c r="L125" s="315">
        <f t="shared" si="7"/>
        <v>-6.8212102632969618E-13</v>
      </c>
      <c r="M125" s="315">
        <f t="shared" si="6"/>
        <v>-6.8212102632969618E-13</v>
      </c>
      <c r="N125" s="286"/>
    </row>
    <row r="126" spans="1:14" s="49" customFormat="1" ht="17.649999999999999" customHeight="1" x14ac:dyDescent="0.25">
      <c r="A126" s="313">
        <v>128</v>
      </c>
      <c r="B126" s="314" t="s">
        <v>894</v>
      </c>
      <c r="C126" s="315">
        <v>1328.6385060582379</v>
      </c>
      <c r="D126" s="315">
        <v>1328.6385060582381</v>
      </c>
      <c r="E126" s="315">
        <v>0</v>
      </c>
      <c r="F126" s="315">
        <f t="shared" si="4"/>
        <v>1328.6385060582381</v>
      </c>
      <c r="G126" s="315"/>
      <c r="H126" s="315">
        <v>0</v>
      </c>
      <c r="I126" s="315">
        <v>0</v>
      </c>
      <c r="J126" s="315">
        <f t="shared" si="5"/>
        <v>0</v>
      </c>
      <c r="K126" s="315"/>
      <c r="L126" s="315">
        <f t="shared" si="7"/>
        <v>-2.2737367544323206E-13</v>
      </c>
      <c r="M126" s="315">
        <f t="shared" si="6"/>
        <v>-2.2737367544323206E-13</v>
      </c>
      <c r="N126" s="286"/>
    </row>
    <row r="127" spans="1:14" s="49" customFormat="1" ht="17.649999999999999" customHeight="1" x14ac:dyDescent="0.25">
      <c r="A127" s="313">
        <v>130</v>
      </c>
      <c r="B127" s="314" t="s">
        <v>471</v>
      </c>
      <c r="C127" s="315">
        <v>1834.3502763528884</v>
      </c>
      <c r="D127" s="315">
        <v>1784.5560164734247</v>
      </c>
      <c r="E127" s="315">
        <v>0.92405118134406072</v>
      </c>
      <c r="F127" s="315">
        <f t="shared" si="4"/>
        <v>1785.4800676547688</v>
      </c>
      <c r="G127" s="315"/>
      <c r="H127" s="315">
        <v>3.3881878360828583</v>
      </c>
      <c r="I127" s="315">
        <v>6.4078551163375632</v>
      </c>
      <c r="J127" s="315">
        <f t="shared" si="5"/>
        <v>9.7960429524204216</v>
      </c>
      <c r="K127" s="315"/>
      <c r="L127" s="315">
        <f t="shared" si="7"/>
        <v>39.074165745699119</v>
      </c>
      <c r="M127" s="315">
        <f t="shared" si="6"/>
        <v>48.870208698119541</v>
      </c>
      <c r="N127" s="286"/>
    </row>
    <row r="128" spans="1:14" s="49" customFormat="1" ht="17.649999999999999" customHeight="1" x14ac:dyDescent="0.25">
      <c r="A128" s="313">
        <v>132</v>
      </c>
      <c r="B128" s="314" t="s">
        <v>895</v>
      </c>
      <c r="C128" s="315">
        <v>2182.7268256000002</v>
      </c>
      <c r="D128" s="315">
        <v>2109.9692649257486</v>
      </c>
      <c r="E128" s="315">
        <v>72.757560674249802</v>
      </c>
      <c r="F128" s="315">
        <f t="shared" si="4"/>
        <v>2182.7268255999984</v>
      </c>
      <c r="G128" s="315"/>
      <c r="H128" s="315">
        <v>0</v>
      </c>
      <c r="I128" s="315">
        <v>0</v>
      </c>
      <c r="J128" s="315">
        <f t="shared" si="5"/>
        <v>0</v>
      </c>
      <c r="K128" s="315"/>
      <c r="L128" s="315">
        <f t="shared" si="7"/>
        <v>1.8189894035458565E-12</v>
      </c>
      <c r="M128" s="315">
        <f t="shared" si="6"/>
        <v>1.8189894035458565E-12</v>
      </c>
      <c r="N128" s="286"/>
    </row>
    <row r="129" spans="1:14" s="49" customFormat="1" ht="17.649999999999999" customHeight="1" x14ac:dyDescent="0.25">
      <c r="A129" s="313">
        <v>136</v>
      </c>
      <c r="B129" s="314" t="s">
        <v>896</v>
      </c>
      <c r="C129" s="315">
        <v>135.99479775059032</v>
      </c>
      <c r="D129" s="315">
        <v>135.99479775059035</v>
      </c>
      <c r="E129" s="315">
        <v>0</v>
      </c>
      <c r="F129" s="315">
        <f t="shared" si="4"/>
        <v>135.99479775059035</v>
      </c>
      <c r="G129" s="315"/>
      <c r="H129" s="315">
        <v>0</v>
      </c>
      <c r="I129" s="315">
        <v>0</v>
      </c>
      <c r="J129" s="315">
        <f t="shared" si="5"/>
        <v>0</v>
      </c>
      <c r="K129" s="315"/>
      <c r="L129" s="315">
        <f t="shared" si="7"/>
        <v>-2.8421709430404007E-14</v>
      </c>
      <c r="M129" s="315">
        <f t="shared" si="6"/>
        <v>-2.8421709430404007E-14</v>
      </c>
      <c r="N129" s="286"/>
    </row>
    <row r="130" spans="1:14" s="49" customFormat="1" ht="17.649999999999999" customHeight="1" x14ac:dyDescent="0.25">
      <c r="A130" s="313">
        <v>138</v>
      </c>
      <c r="B130" s="314" t="s">
        <v>897</v>
      </c>
      <c r="C130" s="315">
        <v>179.10104267106598</v>
      </c>
      <c r="D130" s="315">
        <v>179.10104267106604</v>
      </c>
      <c r="E130" s="315">
        <v>0</v>
      </c>
      <c r="F130" s="315">
        <f t="shared" si="4"/>
        <v>179.10104267106604</v>
      </c>
      <c r="G130" s="315"/>
      <c r="H130" s="315">
        <v>0</v>
      </c>
      <c r="I130" s="315">
        <v>0</v>
      </c>
      <c r="J130" s="315">
        <f t="shared" si="5"/>
        <v>0</v>
      </c>
      <c r="K130" s="315"/>
      <c r="L130" s="315">
        <f t="shared" si="7"/>
        <v>-5.6843418860808015E-14</v>
      </c>
      <c r="M130" s="315">
        <f t="shared" si="6"/>
        <v>-5.6843418860808015E-14</v>
      </c>
      <c r="N130" s="286"/>
    </row>
    <row r="131" spans="1:14" s="50" customFormat="1" ht="17.649999999999999" customHeight="1" x14ac:dyDescent="0.25">
      <c r="A131" s="313">
        <v>139</v>
      </c>
      <c r="B131" s="314" t="s">
        <v>898</v>
      </c>
      <c r="C131" s="315">
        <v>239.35515513976077</v>
      </c>
      <c r="D131" s="315">
        <v>239.35515513976071</v>
      </c>
      <c r="E131" s="315">
        <v>0</v>
      </c>
      <c r="F131" s="315">
        <f t="shared" si="4"/>
        <v>239.35515513976071</v>
      </c>
      <c r="G131" s="315"/>
      <c r="H131" s="315">
        <v>0</v>
      </c>
      <c r="I131" s="315">
        <v>0</v>
      </c>
      <c r="J131" s="315">
        <f t="shared" si="5"/>
        <v>0</v>
      </c>
      <c r="K131" s="315"/>
      <c r="L131" s="315">
        <f t="shared" si="7"/>
        <v>5.6843418860808015E-14</v>
      </c>
      <c r="M131" s="315">
        <f t="shared" si="6"/>
        <v>5.6843418860808015E-14</v>
      </c>
      <c r="N131" s="286"/>
    </row>
    <row r="132" spans="1:14" s="49" customFormat="1" ht="17.649999999999999" customHeight="1" x14ac:dyDescent="0.25">
      <c r="A132" s="313">
        <v>140</v>
      </c>
      <c r="B132" s="317" t="s">
        <v>472</v>
      </c>
      <c r="C132" s="315">
        <v>261.46593288380001</v>
      </c>
      <c r="D132" s="315">
        <v>214.8024276693331</v>
      </c>
      <c r="E132" s="315">
        <v>7.4689485411146901</v>
      </c>
      <c r="F132" s="315">
        <f t="shared" si="4"/>
        <v>222.27137621044778</v>
      </c>
      <c r="G132" s="315"/>
      <c r="H132" s="315">
        <v>7.5719586759100981</v>
      </c>
      <c r="I132" s="315">
        <v>15.128511767435118</v>
      </c>
      <c r="J132" s="315">
        <f t="shared" si="5"/>
        <v>22.700470443345218</v>
      </c>
      <c r="K132" s="315"/>
      <c r="L132" s="315">
        <f t="shared" si="7"/>
        <v>16.494086230007007</v>
      </c>
      <c r="M132" s="315">
        <f t="shared" si="6"/>
        <v>39.194556673352224</v>
      </c>
      <c r="N132" s="286"/>
    </row>
    <row r="133" spans="1:14" s="49" customFormat="1" ht="17.649999999999999" customHeight="1" x14ac:dyDescent="0.25">
      <c r="A133" s="313">
        <v>141</v>
      </c>
      <c r="B133" s="314" t="s">
        <v>899</v>
      </c>
      <c r="C133" s="315">
        <v>232.42418663537632</v>
      </c>
      <c r="D133" s="315">
        <v>232.42418663537632</v>
      </c>
      <c r="E133" s="315">
        <v>0</v>
      </c>
      <c r="F133" s="315">
        <f t="shared" si="4"/>
        <v>232.42418663537632</v>
      </c>
      <c r="G133" s="315"/>
      <c r="H133" s="315">
        <v>0</v>
      </c>
      <c r="I133" s="315">
        <v>0</v>
      </c>
      <c r="J133" s="315">
        <f t="shared" si="5"/>
        <v>0</v>
      </c>
      <c r="K133" s="315"/>
      <c r="L133" s="315">
        <f t="shared" si="7"/>
        <v>0</v>
      </c>
      <c r="M133" s="315">
        <f t="shared" si="6"/>
        <v>0</v>
      </c>
      <c r="N133" s="286"/>
    </row>
    <row r="134" spans="1:14" s="49" customFormat="1" ht="17.649999999999999" customHeight="1" x14ac:dyDescent="0.25">
      <c r="A134" s="313">
        <v>142</v>
      </c>
      <c r="B134" s="314" t="s">
        <v>900</v>
      </c>
      <c r="C134" s="315">
        <v>833.4329686609874</v>
      </c>
      <c r="D134" s="315">
        <v>833.43296866098763</v>
      </c>
      <c r="E134" s="315">
        <v>0</v>
      </c>
      <c r="F134" s="315">
        <f t="shared" si="4"/>
        <v>833.43296866098763</v>
      </c>
      <c r="G134" s="315"/>
      <c r="H134" s="315">
        <v>0</v>
      </c>
      <c r="I134" s="315">
        <v>0</v>
      </c>
      <c r="J134" s="315">
        <f t="shared" si="5"/>
        <v>0</v>
      </c>
      <c r="K134" s="315"/>
      <c r="L134" s="315">
        <f t="shared" si="7"/>
        <v>-2.2737367544323206E-13</v>
      </c>
      <c r="M134" s="315">
        <f t="shared" si="6"/>
        <v>-2.2737367544323206E-13</v>
      </c>
      <c r="N134" s="286"/>
    </row>
    <row r="135" spans="1:14" s="49" customFormat="1" ht="17.649999999999999" customHeight="1" x14ac:dyDescent="0.25">
      <c r="A135" s="313">
        <v>143</v>
      </c>
      <c r="B135" s="314" t="s">
        <v>901</v>
      </c>
      <c r="C135" s="315">
        <v>1610.303298144863</v>
      </c>
      <c r="D135" s="315">
        <v>1610.3032981448634</v>
      </c>
      <c r="E135" s="315">
        <v>0</v>
      </c>
      <c r="F135" s="315">
        <f t="shared" si="4"/>
        <v>1610.3032981448634</v>
      </c>
      <c r="G135" s="315"/>
      <c r="H135" s="315">
        <v>0</v>
      </c>
      <c r="I135" s="315">
        <v>0</v>
      </c>
      <c r="J135" s="315">
        <f t="shared" si="5"/>
        <v>0</v>
      </c>
      <c r="K135" s="315"/>
      <c r="L135" s="315">
        <f t="shared" si="7"/>
        <v>-4.5474735088646412E-13</v>
      </c>
      <c r="M135" s="315">
        <f t="shared" si="6"/>
        <v>-4.5474735088646412E-13</v>
      </c>
      <c r="N135" s="286"/>
    </row>
    <row r="136" spans="1:14" s="50" customFormat="1" ht="17.649999999999999" customHeight="1" x14ac:dyDescent="0.25">
      <c r="A136" s="313">
        <v>144</v>
      </c>
      <c r="B136" s="314" t="s">
        <v>902</v>
      </c>
      <c r="C136" s="315">
        <v>1105.8369036450815</v>
      </c>
      <c r="D136" s="315">
        <v>1105.8369036450815</v>
      </c>
      <c r="E136" s="315">
        <v>0</v>
      </c>
      <c r="F136" s="315">
        <f t="shared" si="4"/>
        <v>1105.8369036450815</v>
      </c>
      <c r="G136" s="315"/>
      <c r="H136" s="315">
        <v>0</v>
      </c>
      <c r="I136" s="315">
        <v>0</v>
      </c>
      <c r="J136" s="315">
        <f t="shared" si="5"/>
        <v>0</v>
      </c>
      <c r="K136" s="315"/>
      <c r="L136" s="315">
        <f t="shared" si="7"/>
        <v>0</v>
      </c>
      <c r="M136" s="315">
        <f t="shared" si="6"/>
        <v>0</v>
      </c>
      <c r="N136" s="286"/>
    </row>
    <row r="137" spans="1:14" s="50" customFormat="1" ht="17.649999999999999" customHeight="1" x14ac:dyDescent="0.25">
      <c r="A137" s="313">
        <v>146</v>
      </c>
      <c r="B137" s="314" t="s">
        <v>473</v>
      </c>
      <c r="C137" s="315">
        <v>24992.74995321914</v>
      </c>
      <c r="D137" s="315">
        <v>9556.7749513038889</v>
      </c>
      <c r="E137" s="315">
        <v>356.63138210204892</v>
      </c>
      <c r="F137" s="315">
        <f t="shared" si="4"/>
        <v>9913.4063334059374</v>
      </c>
      <c r="G137" s="315"/>
      <c r="H137" s="315">
        <v>441.98968100799436</v>
      </c>
      <c r="I137" s="315">
        <v>815.44410822639134</v>
      </c>
      <c r="J137" s="315">
        <f t="shared" si="5"/>
        <v>1257.4337892343856</v>
      </c>
      <c r="K137" s="315"/>
      <c r="L137" s="315">
        <f t="shared" si="7"/>
        <v>13821.909830578817</v>
      </c>
      <c r="M137" s="315">
        <f t="shared" si="6"/>
        <v>15079.343619813204</v>
      </c>
      <c r="N137" s="286"/>
    </row>
    <row r="138" spans="1:14" s="49" customFormat="1" ht="17.649999999999999" customHeight="1" x14ac:dyDescent="0.25">
      <c r="A138" s="313">
        <v>147</v>
      </c>
      <c r="B138" s="314" t="s">
        <v>903</v>
      </c>
      <c r="C138" s="315">
        <v>3484.9890598301818</v>
      </c>
      <c r="D138" s="315">
        <v>3484.9890598301808</v>
      </c>
      <c r="E138" s="315">
        <v>0</v>
      </c>
      <c r="F138" s="315">
        <f t="shared" si="4"/>
        <v>3484.9890598301808</v>
      </c>
      <c r="G138" s="315"/>
      <c r="H138" s="315">
        <v>0</v>
      </c>
      <c r="I138" s="315">
        <v>0</v>
      </c>
      <c r="J138" s="315">
        <f t="shared" si="5"/>
        <v>0</v>
      </c>
      <c r="K138" s="315"/>
      <c r="L138" s="315">
        <f t="shared" si="7"/>
        <v>9.0949470177292824E-13</v>
      </c>
      <c r="M138" s="315">
        <f t="shared" si="6"/>
        <v>9.0949470177292824E-13</v>
      </c>
      <c r="N138" s="286"/>
    </row>
    <row r="139" spans="1:14" s="50" customFormat="1" ht="17.649999999999999" customHeight="1" x14ac:dyDescent="0.25">
      <c r="A139" s="313">
        <v>148</v>
      </c>
      <c r="B139" s="314" t="s">
        <v>904</v>
      </c>
      <c r="C139" s="315">
        <v>552.30461843115222</v>
      </c>
      <c r="D139" s="315">
        <v>552.30461843115211</v>
      </c>
      <c r="E139" s="315">
        <v>0</v>
      </c>
      <c r="F139" s="315">
        <f t="shared" si="4"/>
        <v>552.30461843115211</v>
      </c>
      <c r="G139" s="315"/>
      <c r="H139" s="315">
        <v>0</v>
      </c>
      <c r="I139" s="315">
        <v>0</v>
      </c>
      <c r="J139" s="315">
        <f t="shared" si="5"/>
        <v>0</v>
      </c>
      <c r="K139" s="315"/>
      <c r="L139" s="315">
        <f t="shared" si="7"/>
        <v>1.1368683772161603E-13</v>
      </c>
      <c r="M139" s="315">
        <f t="shared" si="6"/>
        <v>1.1368683772161603E-13</v>
      </c>
      <c r="N139" s="286"/>
    </row>
    <row r="140" spans="1:14" s="49" customFormat="1" ht="17.649999999999999" customHeight="1" x14ac:dyDescent="0.25">
      <c r="A140" s="313">
        <v>149</v>
      </c>
      <c r="B140" s="314" t="s">
        <v>905</v>
      </c>
      <c r="C140" s="315">
        <v>895.18568265101112</v>
      </c>
      <c r="D140" s="315">
        <v>895.18568265101112</v>
      </c>
      <c r="E140" s="315">
        <v>0</v>
      </c>
      <c r="F140" s="315">
        <f t="shared" si="4"/>
        <v>895.18568265101112</v>
      </c>
      <c r="G140" s="315"/>
      <c r="H140" s="315">
        <v>0</v>
      </c>
      <c r="I140" s="315">
        <v>0</v>
      </c>
      <c r="J140" s="315">
        <f t="shared" si="5"/>
        <v>0</v>
      </c>
      <c r="K140" s="315"/>
      <c r="L140" s="315">
        <f t="shared" si="7"/>
        <v>0</v>
      </c>
      <c r="M140" s="315">
        <f t="shared" si="6"/>
        <v>0</v>
      </c>
      <c r="N140" s="286"/>
    </row>
    <row r="141" spans="1:14" s="49" customFormat="1" ht="17.649999999999999" customHeight="1" x14ac:dyDescent="0.25">
      <c r="A141" s="313">
        <v>150</v>
      </c>
      <c r="B141" s="314" t="s">
        <v>474</v>
      </c>
      <c r="C141" s="315">
        <v>947.87179284093395</v>
      </c>
      <c r="D141" s="315">
        <v>943.4570176311214</v>
      </c>
      <c r="E141" s="315">
        <v>8.1926695975345992E-2</v>
      </c>
      <c r="F141" s="315">
        <f t="shared" si="4"/>
        <v>943.53894432709671</v>
      </c>
      <c r="G141" s="315"/>
      <c r="H141" s="315">
        <v>0.3003978310294621</v>
      </c>
      <c r="I141" s="315">
        <v>0.56812245407231221</v>
      </c>
      <c r="J141" s="315">
        <f t="shared" si="5"/>
        <v>0.86852028510177437</v>
      </c>
      <c r="K141" s="315"/>
      <c r="L141" s="315">
        <f t="shared" si="7"/>
        <v>3.46432822873546</v>
      </c>
      <c r="M141" s="315">
        <f t="shared" si="6"/>
        <v>4.3328485138372343</v>
      </c>
      <c r="N141" s="286"/>
    </row>
    <row r="142" spans="1:14" s="49" customFormat="1" ht="17.649999999999999" customHeight="1" x14ac:dyDescent="0.25">
      <c r="A142" s="313">
        <v>151</v>
      </c>
      <c r="B142" s="314" t="s">
        <v>475</v>
      </c>
      <c r="C142" s="315">
        <v>310.01608548789483</v>
      </c>
      <c r="D142" s="315">
        <v>294.62204483910205</v>
      </c>
      <c r="E142" s="315">
        <v>0</v>
      </c>
      <c r="F142" s="315">
        <f t="shared" si="4"/>
        <v>294.62204483910205</v>
      </c>
      <c r="G142" s="315"/>
      <c r="H142" s="315">
        <v>2.9752158732839438</v>
      </c>
      <c r="I142" s="315">
        <v>3.0097466181642365</v>
      </c>
      <c r="J142" s="315">
        <f t="shared" si="5"/>
        <v>5.9849624914481803</v>
      </c>
      <c r="K142" s="315"/>
      <c r="L142" s="315">
        <f t="shared" si="7"/>
        <v>9.4090781573446023</v>
      </c>
      <c r="M142" s="315">
        <f t="shared" si="6"/>
        <v>15.394040648792782</v>
      </c>
      <c r="N142" s="286"/>
    </row>
    <row r="143" spans="1:14" s="49" customFormat="1" ht="17.649999999999999" customHeight="1" x14ac:dyDescent="0.25">
      <c r="A143" s="313">
        <v>152</v>
      </c>
      <c r="B143" s="314" t="s">
        <v>476</v>
      </c>
      <c r="C143" s="315">
        <v>1213.4669895226436</v>
      </c>
      <c r="D143" s="315">
        <v>1128.8216186717191</v>
      </c>
      <c r="E143" s="315">
        <v>11.404639235028835</v>
      </c>
      <c r="F143" s="315">
        <f t="shared" si="4"/>
        <v>1140.2262579067478</v>
      </c>
      <c r="G143" s="315"/>
      <c r="H143" s="315">
        <v>12.307741367527672</v>
      </c>
      <c r="I143" s="315">
        <v>24.480420538459676</v>
      </c>
      <c r="J143" s="315">
        <f t="shared" si="5"/>
        <v>36.788161905987351</v>
      </c>
      <c r="K143" s="315"/>
      <c r="L143" s="315">
        <f t="shared" si="7"/>
        <v>36.45256970990846</v>
      </c>
      <c r="M143" s="315">
        <f t="shared" si="6"/>
        <v>73.240731615895811</v>
      </c>
      <c r="N143" s="286"/>
    </row>
    <row r="144" spans="1:14" s="49" customFormat="1" ht="17.649999999999999" customHeight="1" x14ac:dyDescent="0.25">
      <c r="A144" s="313">
        <v>156</v>
      </c>
      <c r="B144" s="314" t="s">
        <v>477</v>
      </c>
      <c r="C144" s="315">
        <v>337.88252244902793</v>
      </c>
      <c r="D144" s="315">
        <v>334.21515410084208</v>
      </c>
      <c r="E144" s="315">
        <v>6.8056764578105763E-2</v>
      </c>
      <c r="F144" s="315">
        <f t="shared" ref="F144:F208" si="8">+D144+E144</f>
        <v>334.28321086542019</v>
      </c>
      <c r="G144" s="315"/>
      <c r="H144" s="315">
        <v>0.24954145372431324</v>
      </c>
      <c r="I144" s="315">
        <v>0.47194122772349323</v>
      </c>
      <c r="J144" s="315">
        <f t="shared" ref="J144:J208" si="9">+H144+I144</f>
        <v>0.72148268144780647</v>
      </c>
      <c r="K144" s="315"/>
      <c r="L144" s="315">
        <f t="shared" si="7"/>
        <v>2.877828902159937</v>
      </c>
      <c r="M144" s="315">
        <f t="shared" ref="M144:M208" si="10">J144+L144</f>
        <v>3.5993115836077436</v>
      </c>
      <c r="N144" s="286"/>
    </row>
    <row r="145" spans="1:14" s="49" customFormat="1" ht="17.649999999999999" customHeight="1" x14ac:dyDescent="0.25">
      <c r="A145" s="313">
        <v>157</v>
      </c>
      <c r="B145" s="314" t="s">
        <v>478</v>
      </c>
      <c r="C145" s="315">
        <v>3042.4040320948902</v>
      </c>
      <c r="D145" s="315">
        <v>2974.9040537218889</v>
      </c>
      <c r="E145" s="315">
        <v>1.252623038550231</v>
      </c>
      <c r="F145" s="315">
        <f t="shared" si="8"/>
        <v>2976.156676760439</v>
      </c>
      <c r="G145" s="315"/>
      <c r="H145" s="315">
        <v>4.592951131075667</v>
      </c>
      <c r="I145" s="315">
        <v>8.6863443387738393</v>
      </c>
      <c r="J145" s="315">
        <f t="shared" si="9"/>
        <v>13.279295469849506</v>
      </c>
      <c r="K145" s="315"/>
      <c r="L145" s="315">
        <f t="shared" si="7"/>
        <v>52.968059864601678</v>
      </c>
      <c r="M145" s="315">
        <f t="shared" si="10"/>
        <v>66.247355334451186</v>
      </c>
      <c r="N145" s="286"/>
    </row>
    <row r="146" spans="1:14" s="50" customFormat="1" ht="17.649999999999999" customHeight="1" x14ac:dyDescent="0.25">
      <c r="A146" s="313">
        <v>158</v>
      </c>
      <c r="B146" s="314" t="s">
        <v>906</v>
      </c>
      <c r="C146" s="315">
        <v>263.62352884703927</v>
      </c>
      <c r="D146" s="315">
        <v>263.62352884703915</v>
      </c>
      <c r="E146" s="315">
        <v>0</v>
      </c>
      <c r="F146" s="315">
        <f t="shared" si="8"/>
        <v>263.62352884703915</v>
      </c>
      <c r="G146" s="315"/>
      <c r="H146" s="315">
        <v>0</v>
      </c>
      <c r="I146" s="315">
        <v>0</v>
      </c>
      <c r="J146" s="315">
        <f t="shared" si="9"/>
        <v>0</v>
      </c>
      <c r="K146" s="315"/>
      <c r="L146" s="315">
        <f t="shared" ref="L146:L208" si="11">SUM(C146-F146-J146)</f>
        <v>1.1368683772161603E-13</v>
      </c>
      <c r="M146" s="315">
        <f t="shared" si="10"/>
        <v>1.1368683772161603E-13</v>
      </c>
      <c r="N146" s="286"/>
    </row>
    <row r="147" spans="1:14" s="49" customFormat="1" ht="17.649999999999999" customHeight="1" x14ac:dyDescent="0.25">
      <c r="A147" s="313">
        <v>159</v>
      </c>
      <c r="B147" s="314" t="s">
        <v>907</v>
      </c>
      <c r="C147" s="315">
        <v>89.898935146872304</v>
      </c>
      <c r="D147" s="315">
        <v>89.898935146872304</v>
      </c>
      <c r="E147" s="315">
        <v>0</v>
      </c>
      <c r="F147" s="315">
        <f t="shared" si="8"/>
        <v>89.898935146872304</v>
      </c>
      <c r="G147" s="315"/>
      <c r="H147" s="315">
        <v>0</v>
      </c>
      <c r="I147" s="315">
        <v>0</v>
      </c>
      <c r="J147" s="315">
        <f t="shared" si="9"/>
        <v>0</v>
      </c>
      <c r="K147" s="315"/>
      <c r="L147" s="315">
        <f t="shared" si="11"/>
        <v>0</v>
      </c>
      <c r="M147" s="315">
        <f t="shared" si="10"/>
        <v>0</v>
      </c>
      <c r="N147" s="286"/>
    </row>
    <row r="148" spans="1:14" s="49" customFormat="1" ht="17.649999999999999" customHeight="1" x14ac:dyDescent="0.25">
      <c r="A148" s="313">
        <v>160</v>
      </c>
      <c r="B148" s="314" t="s">
        <v>908</v>
      </c>
      <c r="C148" s="315">
        <v>21.693707222157776</v>
      </c>
      <c r="D148" s="315">
        <v>21.693707222157776</v>
      </c>
      <c r="E148" s="315">
        <v>0</v>
      </c>
      <c r="F148" s="315">
        <f t="shared" si="8"/>
        <v>21.693707222157776</v>
      </c>
      <c r="G148" s="315"/>
      <c r="H148" s="315">
        <v>0</v>
      </c>
      <c r="I148" s="315">
        <v>0</v>
      </c>
      <c r="J148" s="315">
        <f t="shared" si="9"/>
        <v>0</v>
      </c>
      <c r="K148" s="315"/>
      <c r="L148" s="315">
        <f t="shared" si="11"/>
        <v>0</v>
      </c>
      <c r="M148" s="315">
        <f t="shared" si="10"/>
        <v>0</v>
      </c>
      <c r="N148" s="286"/>
    </row>
    <row r="149" spans="1:14" s="49" customFormat="1" ht="17.649999999999999" customHeight="1" x14ac:dyDescent="0.25">
      <c r="A149" s="313">
        <v>161</v>
      </c>
      <c r="B149" s="314" t="s">
        <v>909</v>
      </c>
      <c r="C149" s="315">
        <v>84.475494999999967</v>
      </c>
      <c r="D149" s="315">
        <v>84.475494999999995</v>
      </c>
      <c r="E149" s="315">
        <v>0</v>
      </c>
      <c r="F149" s="315">
        <f t="shared" si="8"/>
        <v>84.475494999999995</v>
      </c>
      <c r="G149" s="315"/>
      <c r="H149" s="315">
        <v>0</v>
      </c>
      <c r="I149" s="315">
        <v>0</v>
      </c>
      <c r="J149" s="315">
        <f t="shared" si="9"/>
        <v>0</v>
      </c>
      <c r="K149" s="315"/>
      <c r="L149" s="315">
        <f t="shared" si="11"/>
        <v>-2.8421709430404007E-14</v>
      </c>
      <c r="M149" s="315">
        <f t="shared" si="10"/>
        <v>-2.8421709430404007E-14</v>
      </c>
      <c r="N149" s="286"/>
    </row>
    <row r="150" spans="1:14" s="49" customFormat="1" ht="17.649999999999999" customHeight="1" x14ac:dyDescent="0.25">
      <c r="A150" s="313">
        <v>162</v>
      </c>
      <c r="B150" s="314" t="s">
        <v>910</v>
      </c>
      <c r="C150" s="315">
        <v>37.889008999999994</v>
      </c>
      <c r="D150" s="315">
        <v>37.889008999999994</v>
      </c>
      <c r="E150" s="315">
        <v>0</v>
      </c>
      <c r="F150" s="315">
        <f t="shared" si="8"/>
        <v>37.889008999999994</v>
      </c>
      <c r="G150" s="315"/>
      <c r="H150" s="315">
        <v>0</v>
      </c>
      <c r="I150" s="315">
        <v>0</v>
      </c>
      <c r="J150" s="315">
        <f t="shared" si="9"/>
        <v>0</v>
      </c>
      <c r="K150" s="315"/>
      <c r="L150" s="315">
        <f t="shared" si="11"/>
        <v>0</v>
      </c>
      <c r="M150" s="315">
        <f t="shared" si="10"/>
        <v>0</v>
      </c>
      <c r="N150" s="286"/>
    </row>
    <row r="151" spans="1:14" s="49" customFormat="1" ht="17.649999999999999" customHeight="1" x14ac:dyDescent="0.25">
      <c r="A151" s="313">
        <v>163</v>
      </c>
      <c r="B151" s="314" t="s">
        <v>911</v>
      </c>
      <c r="C151" s="315">
        <v>312.77094589751414</v>
      </c>
      <c r="D151" s="315">
        <v>312.77094589751414</v>
      </c>
      <c r="E151" s="315">
        <v>0</v>
      </c>
      <c r="F151" s="315">
        <f t="shared" si="8"/>
        <v>312.77094589751414</v>
      </c>
      <c r="G151" s="315"/>
      <c r="H151" s="315">
        <v>0</v>
      </c>
      <c r="I151" s="315">
        <v>0</v>
      </c>
      <c r="J151" s="315">
        <f t="shared" si="9"/>
        <v>0</v>
      </c>
      <c r="K151" s="315"/>
      <c r="L151" s="315">
        <f t="shared" si="11"/>
        <v>0</v>
      </c>
      <c r="M151" s="315">
        <f t="shared" si="10"/>
        <v>0</v>
      </c>
      <c r="N151" s="286"/>
    </row>
    <row r="152" spans="1:14" s="49" customFormat="1" ht="17.649999999999999" customHeight="1" x14ac:dyDescent="0.25">
      <c r="A152" s="313">
        <v>164</v>
      </c>
      <c r="B152" s="314" t="s">
        <v>479</v>
      </c>
      <c r="C152" s="315">
        <v>780.58363541247752</v>
      </c>
      <c r="D152" s="315">
        <v>765.62160316234986</v>
      </c>
      <c r="E152" s="315">
        <v>0</v>
      </c>
      <c r="F152" s="315">
        <f t="shared" si="8"/>
        <v>765.62160316234986</v>
      </c>
      <c r="G152" s="315"/>
      <c r="H152" s="315">
        <v>0.74810160450466812</v>
      </c>
      <c r="I152" s="315">
        <v>1.4962032278368871</v>
      </c>
      <c r="J152" s="315">
        <f t="shared" si="9"/>
        <v>2.2443048323415553</v>
      </c>
      <c r="K152" s="315"/>
      <c r="L152" s="315">
        <f t="shared" si="11"/>
        <v>12.717727417786108</v>
      </c>
      <c r="M152" s="315">
        <f t="shared" si="10"/>
        <v>14.962032250127663</v>
      </c>
      <c r="N152" s="286"/>
    </row>
    <row r="153" spans="1:14" s="49" customFormat="1" ht="17.649999999999999" customHeight="1" x14ac:dyDescent="0.25">
      <c r="A153" s="313">
        <v>165</v>
      </c>
      <c r="B153" s="314" t="s">
        <v>912</v>
      </c>
      <c r="C153" s="315">
        <v>116.55311092706711</v>
      </c>
      <c r="D153" s="315">
        <v>116.55311092706714</v>
      </c>
      <c r="E153" s="315">
        <v>0</v>
      </c>
      <c r="F153" s="315">
        <f t="shared" si="8"/>
        <v>116.55311092706714</v>
      </c>
      <c r="G153" s="315"/>
      <c r="H153" s="315">
        <v>0</v>
      </c>
      <c r="I153" s="315">
        <v>0</v>
      </c>
      <c r="J153" s="315">
        <f t="shared" si="9"/>
        <v>0</v>
      </c>
      <c r="K153" s="315"/>
      <c r="L153" s="315">
        <f t="shared" si="11"/>
        <v>-2.8421709430404007E-14</v>
      </c>
      <c r="M153" s="315">
        <f t="shared" si="10"/>
        <v>-2.8421709430404007E-14</v>
      </c>
      <c r="N153" s="286"/>
    </row>
    <row r="154" spans="1:14" s="49" customFormat="1" ht="17.649999999999999" customHeight="1" x14ac:dyDescent="0.25">
      <c r="A154" s="313">
        <v>166</v>
      </c>
      <c r="B154" s="314" t="s">
        <v>480</v>
      </c>
      <c r="C154" s="315">
        <v>1212.9348824552976</v>
      </c>
      <c r="D154" s="315">
        <v>1193.4133137751194</v>
      </c>
      <c r="E154" s="315">
        <v>0.36226922997748856</v>
      </c>
      <c r="F154" s="315">
        <f t="shared" si="8"/>
        <v>1193.7755830050969</v>
      </c>
      <c r="G154" s="315"/>
      <c r="H154" s="315">
        <v>1.328320571155436</v>
      </c>
      <c r="I154" s="315">
        <v>2.5121647830837679</v>
      </c>
      <c r="J154" s="315">
        <f t="shared" si="9"/>
        <v>3.8404853542392039</v>
      </c>
      <c r="K154" s="315"/>
      <c r="L154" s="315">
        <f t="shared" si="11"/>
        <v>15.318814095961502</v>
      </c>
      <c r="M154" s="315">
        <f t="shared" si="10"/>
        <v>19.159299450200706</v>
      </c>
      <c r="N154" s="286"/>
    </row>
    <row r="155" spans="1:14" s="49" customFormat="1" ht="17.649999999999999" customHeight="1" x14ac:dyDescent="0.25">
      <c r="A155" s="313">
        <v>167</v>
      </c>
      <c r="B155" s="318" t="s">
        <v>481</v>
      </c>
      <c r="C155" s="315">
        <v>2882.1638300289969</v>
      </c>
      <c r="D155" s="315">
        <v>2305.7310643510732</v>
      </c>
      <c r="E155" s="315">
        <v>96.072127681294845</v>
      </c>
      <c r="F155" s="315">
        <f t="shared" si="8"/>
        <v>2401.8031920323679</v>
      </c>
      <c r="G155" s="315"/>
      <c r="H155" s="315">
        <v>96.072127681294845</v>
      </c>
      <c r="I155" s="315">
        <v>192.14425536258969</v>
      </c>
      <c r="J155" s="315">
        <f t="shared" si="9"/>
        <v>288.21638304388455</v>
      </c>
      <c r="K155" s="315"/>
      <c r="L155" s="315">
        <f t="shared" si="11"/>
        <v>192.14425495274452</v>
      </c>
      <c r="M155" s="315">
        <f t="shared" si="10"/>
        <v>480.36063799662907</v>
      </c>
      <c r="N155" s="286"/>
    </row>
    <row r="156" spans="1:14" s="49" customFormat="1" ht="17.649999999999999" customHeight="1" x14ac:dyDescent="0.25">
      <c r="A156" s="313">
        <v>168</v>
      </c>
      <c r="B156" s="314" t="s">
        <v>913</v>
      </c>
      <c r="C156" s="315">
        <v>655.05492840807938</v>
      </c>
      <c r="D156" s="315">
        <v>655.0549284080796</v>
      </c>
      <c r="E156" s="315">
        <v>0</v>
      </c>
      <c r="F156" s="315">
        <f t="shared" si="8"/>
        <v>655.0549284080796</v>
      </c>
      <c r="G156" s="315"/>
      <c r="H156" s="315">
        <v>0</v>
      </c>
      <c r="I156" s="315">
        <v>0</v>
      </c>
      <c r="J156" s="315">
        <f t="shared" si="9"/>
        <v>0</v>
      </c>
      <c r="K156" s="315"/>
      <c r="L156" s="315">
        <f t="shared" si="11"/>
        <v>-2.2737367544323206E-13</v>
      </c>
      <c r="M156" s="315">
        <f t="shared" si="10"/>
        <v>-2.2737367544323206E-13</v>
      </c>
      <c r="N156" s="286"/>
    </row>
    <row r="157" spans="1:14" s="50" customFormat="1" ht="17.649999999999999" customHeight="1" x14ac:dyDescent="0.25">
      <c r="A157" s="313">
        <v>170</v>
      </c>
      <c r="B157" s="314" t="s">
        <v>482</v>
      </c>
      <c r="C157" s="315">
        <v>1596.9427796450677</v>
      </c>
      <c r="D157" s="315">
        <v>1285.1795093708083</v>
      </c>
      <c r="E157" s="315">
        <v>5.4149394561411288</v>
      </c>
      <c r="F157" s="315">
        <f t="shared" si="8"/>
        <v>1290.5944488269495</v>
      </c>
      <c r="G157" s="315"/>
      <c r="H157" s="315">
        <v>20.853225207539182</v>
      </c>
      <c r="I157" s="315">
        <v>39.546920940740158</v>
      </c>
      <c r="J157" s="315">
        <f t="shared" si="9"/>
        <v>60.40014614827934</v>
      </c>
      <c r="K157" s="315"/>
      <c r="L157" s="315">
        <f t="shared" si="11"/>
        <v>245.94818466983892</v>
      </c>
      <c r="M157" s="315">
        <f t="shared" si="10"/>
        <v>306.34833081811826</v>
      </c>
      <c r="N157" s="286"/>
    </row>
    <row r="158" spans="1:14" s="49" customFormat="1" ht="17.649999999999999" customHeight="1" x14ac:dyDescent="0.25">
      <c r="A158" s="313">
        <v>176</v>
      </c>
      <c r="B158" s="314" t="s">
        <v>483</v>
      </c>
      <c r="C158" s="315">
        <v>719.51310410717508</v>
      </c>
      <c r="D158" s="315">
        <v>673.39773842147883</v>
      </c>
      <c r="E158" s="315">
        <v>0</v>
      </c>
      <c r="F158" s="315">
        <f t="shared" si="8"/>
        <v>673.39773842147883</v>
      </c>
      <c r="G158" s="315"/>
      <c r="H158" s="315">
        <v>9.2230731409911968</v>
      </c>
      <c r="I158" s="315">
        <v>9.2230731409911932</v>
      </c>
      <c r="J158" s="315">
        <f t="shared" si="9"/>
        <v>18.44614628198239</v>
      </c>
      <c r="K158" s="315"/>
      <c r="L158" s="315">
        <f t="shared" si="11"/>
        <v>27.669219403713857</v>
      </c>
      <c r="M158" s="315">
        <f t="shared" si="10"/>
        <v>46.115365685696247</v>
      </c>
      <c r="N158" s="286"/>
    </row>
    <row r="159" spans="1:14" s="49" customFormat="1" ht="17.649999999999999" customHeight="1" x14ac:dyDescent="0.25">
      <c r="A159" s="313">
        <v>177</v>
      </c>
      <c r="B159" s="314" t="s">
        <v>484</v>
      </c>
      <c r="C159" s="315">
        <v>24.699019054817896</v>
      </c>
      <c r="D159" s="315">
        <v>23.58101814390799</v>
      </c>
      <c r="E159" s="315">
        <v>2.0747182987290856E-2</v>
      </c>
      <c r="F159" s="315">
        <f t="shared" si="8"/>
        <v>23.601765326895279</v>
      </c>
      <c r="G159" s="315"/>
      <c r="H159" s="315">
        <v>7.6072993564832686E-2</v>
      </c>
      <c r="I159" s="315">
        <v>0.14387176251174391</v>
      </c>
      <c r="J159" s="315">
        <f t="shared" si="9"/>
        <v>0.2199447560765766</v>
      </c>
      <c r="K159" s="315"/>
      <c r="L159" s="315">
        <f t="shared" si="11"/>
        <v>0.87730897184604006</v>
      </c>
      <c r="M159" s="315">
        <f t="shared" si="10"/>
        <v>1.0972537279226167</v>
      </c>
      <c r="N159" s="286"/>
    </row>
    <row r="160" spans="1:14" s="49" customFormat="1" ht="17.649999999999999" customHeight="1" x14ac:dyDescent="0.25">
      <c r="A160" s="313">
        <v>181</v>
      </c>
      <c r="B160" s="314" t="s">
        <v>485</v>
      </c>
      <c r="C160" s="315">
        <v>12887.411691463749</v>
      </c>
      <c r="D160" s="315">
        <v>8664.7036236361873</v>
      </c>
      <c r="E160" s="315">
        <v>273.05259777626003</v>
      </c>
      <c r="F160" s="315">
        <f t="shared" si="8"/>
        <v>8937.7562214124482</v>
      </c>
      <c r="G160" s="315"/>
      <c r="H160" s="315">
        <v>273.05259777626003</v>
      </c>
      <c r="I160" s="315">
        <v>546.10519555252006</v>
      </c>
      <c r="J160" s="315">
        <f t="shared" si="9"/>
        <v>819.15779332878014</v>
      </c>
      <c r="K160" s="315"/>
      <c r="L160" s="315">
        <f t="shared" si="11"/>
        <v>3130.4976767225207</v>
      </c>
      <c r="M160" s="315">
        <f t="shared" si="10"/>
        <v>3949.6554700513007</v>
      </c>
      <c r="N160" s="286"/>
    </row>
    <row r="161" spans="1:14" s="49" customFormat="1" ht="17.649999999999999" customHeight="1" x14ac:dyDescent="0.25">
      <c r="A161" s="313">
        <v>182</v>
      </c>
      <c r="B161" s="314" t="s">
        <v>914</v>
      </c>
      <c r="C161" s="315">
        <v>638.81468999999981</v>
      </c>
      <c r="D161" s="315">
        <v>638.81469000000004</v>
      </c>
      <c r="E161" s="315">
        <v>0</v>
      </c>
      <c r="F161" s="315">
        <f t="shared" si="8"/>
        <v>638.81469000000004</v>
      </c>
      <c r="G161" s="315"/>
      <c r="H161" s="315">
        <v>0</v>
      </c>
      <c r="I161" s="315">
        <v>0</v>
      </c>
      <c r="J161" s="315">
        <f t="shared" si="9"/>
        <v>0</v>
      </c>
      <c r="K161" s="315"/>
      <c r="L161" s="315">
        <f t="shared" si="11"/>
        <v>-2.2737367544323206E-13</v>
      </c>
      <c r="M161" s="315">
        <f t="shared" si="10"/>
        <v>-2.2737367544323206E-13</v>
      </c>
      <c r="N161" s="286"/>
    </row>
    <row r="162" spans="1:14" s="49" customFormat="1" ht="17.649999999999999" customHeight="1" x14ac:dyDescent="0.25">
      <c r="A162" s="313">
        <v>183</v>
      </c>
      <c r="B162" s="314" t="s">
        <v>915</v>
      </c>
      <c r="C162" s="315">
        <v>115.066621</v>
      </c>
      <c r="D162" s="315">
        <v>115.066621</v>
      </c>
      <c r="E162" s="315">
        <v>0</v>
      </c>
      <c r="F162" s="315">
        <f t="shared" si="8"/>
        <v>115.066621</v>
      </c>
      <c r="G162" s="315"/>
      <c r="H162" s="315">
        <v>0</v>
      </c>
      <c r="I162" s="315">
        <v>0</v>
      </c>
      <c r="J162" s="315">
        <f t="shared" si="9"/>
        <v>0</v>
      </c>
      <c r="K162" s="315"/>
      <c r="L162" s="315">
        <f t="shared" si="11"/>
        <v>0</v>
      </c>
      <c r="M162" s="315">
        <f t="shared" si="10"/>
        <v>0</v>
      </c>
      <c r="N162" s="286"/>
    </row>
    <row r="163" spans="1:14" s="49" customFormat="1" ht="17.649999999999999" customHeight="1" x14ac:dyDescent="0.25">
      <c r="A163" s="313">
        <v>185</v>
      </c>
      <c r="B163" s="314" t="s">
        <v>486</v>
      </c>
      <c r="C163" s="315">
        <v>463.87716298888762</v>
      </c>
      <c r="D163" s="315">
        <v>442.31363433503327</v>
      </c>
      <c r="E163" s="315">
        <v>0</v>
      </c>
      <c r="F163" s="315">
        <f t="shared" si="8"/>
        <v>442.31363433503327</v>
      </c>
      <c r="G163" s="315"/>
      <c r="H163" s="315">
        <v>1.0781764350461642</v>
      </c>
      <c r="I163" s="315">
        <v>2.1563528512647783</v>
      </c>
      <c r="J163" s="315">
        <f t="shared" si="9"/>
        <v>3.2345292863109423</v>
      </c>
      <c r="K163" s="315"/>
      <c r="L163" s="315">
        <f t="shared" si="11"/>
        <v>18.328999367543407</v>
      </c>
      <c r="M163" s="315">
        <f t="shared" si="10"/>
        <v>21.563528653854348</v>
      </c>
      <c r="N163" s="286"/>
    </row>
    <row r="164" spans="1:14" s="49" customFormat="1" ht="17.649999999999999" customHeight="1" x14ac:dyDescent="0.25">
      <c r="A164" s="313">
        <v>189</v>
      </c>
      <c r="B164" s="314" t="s">
        <v>487</v>
      </c>
      <c r="C164" s="315">
        <v>320.80680619467807</v>
      </c>
      <c r="D164" s="315">
        <v>262.07423130452241</v>
      </c>
      <c r="E164" s="315">
        <v>1.089922983820393</v>
      </c>
      <c r="F164" s="315">
        <f t="shared" si="8"/>
        <v>263.16415428834279</v>
      </c>
      <c r="G164" s="315"/>
      <c r="H164" s="315">
        <v>3.9963842167786603</v>
      </c>
      <c r="I164" s="315">
        <v>7.5580967543841613</v>
      </c>
      <c r="J164" s="315">
        <f t="shared" si="9"/>
        <v>11.554480971162821</v>
      </c>
      <c r="K164" s="315"/>
      <c r="L164" s="315">
        <f t="shared" si="11"/>
        <v>46.088170935172471</v>
      </c>
      <c r="M164" s="315">
        <f t="shared" si="10"/>
        <v>57.642651906335288</v>
      </c>
      <c r="N164" s="286"/>
    </row>
    <row r="165" spans="1:14" s="49" customFormat="1" ht="17.649999999999999" customHeight="1" x14ac:dyDescent="0.25">
      <c r="A165" s="313">
        <v>190</v>
      </c>
      <c r="B165" s="314" t="s">
        <v>488</v>
      </c>
      <c r="C165" s="315">
        <v>985.34904981430407</v>
      </c>
      <c r="D165" s="315">
        <v>816.67012618581396</v>
      </c>
      <c r="E165" s="315">
        <v>0.76585629241139186</v>
      </c>
      <c r="F165" s="315">
        <f t="shared" si="8"/>
        <v>817.43598247822536</v>
      </c>
      <c r="G165" s="315"/>
      <c r="H165" s="315">
        <v>11.720814151236787</v>
      </c>
      <c r="I165" s="315">
        <v>14.905025244958551</v>
      </c>
      <c r="J165" s="315">
        <f t="shared" si="9"/>
        <v>26.625839396195339</v>
      </c>
      <c r="K165" s="315"/>
      <c r="L165" s="315">
        <f t="shared" si="11"/>
        <v>141.28722793988337</v>
      </c>
      <c r="M165" s="315">
        <f t="shared" si="10"/>
        <v>167.91306733607871</v>
      </c>
      <c r="N165" s="286"/>
    </row>
    <row r="166" spans="1:14" s="49" customFormat="1" ht="17.649999999999999" customHeight="1" x14ac:dyDescent="0.25">
      <c r="A166" s="313">
        <v>191</v>
      </c>
      <c r="B166" s="314" t="s">
        <v>489</v>
      </c>
      <c r="C166" s="315">
        <v>109.448216409976</v>
      </c>
      <c r="D166" s="315">
        <v>97.535673303558326</v>
      </c>
      <c r="E166" s="315">
        <v>1.9854226793149299</v>
      </c>
      <c r="F166" s="315">
        <f t="shared" si="8"/>
        <v>99.521095982873263</v>
      </c>
      <c r="G166" s="315"/>
      <c r="H166" s="315">
        <v>1.9854226793149299</v>
      </c>
      <c r="I166" s="315">
        <v>3.9708453586298598</v>
      </c>
      <c r="J166" s="315">
        <f t="shared" si="9"/>
        <v>5.9562680379447901</v>
      </c>
      <c r="K166" s="315"/>
      <c r="L166" s="315">
        <f t="shared" si="11"/>
        <v>3.9708523891579457</v>
      </c>
      <c r="M166" s="315">
        <f t="shared" si="10"/>
        <v>9.9271204271027358</v>
      </c>
      <c r="N166" s="286"/>
    </row>
    <row r="167" spans="1:14" s="49" customFormat="1" ht="17.649999999999999" customHeight="1" x14ac:dyDescent="0.25">
      <c r="A167" s="313">
        <v>192</v>
      </c>
      <c r="B167" s="314" t="s">
        <v>490</v>
      </c>
      <c r="C167" s="315">
        <v>772.92131941108198</v>
      </c>
      <c r="D167" s="315">
        <v>723.24150677377065</v>
      </c>
      <c r="E167" s="315">
        <v>1.73232919047755</v>
      </c>
      <c r="F167" s="315">
        <f t="shared" si="8"/>
        <v>724.97383596424822</v>
      </c>
      <c r="G167" s="315"/>
      <c r="H167" s="315">
        <v>3.7001749585343728</v>
      </c>
      <c r="I167" s="315">
        <v>7.3951452597574567</v>
      </c>
      <c r="J167" s="315">
        <f t="shared" si="9"/>
        <v>11.09532021829183</v>
      </c>
      <c r="K167" s="315"/>
      <c r="L167" s="315">
        <f t="shared" si="11"/>
        <v>36.852163228541926</v>
      </c>
      <c r="M167" s="315">
        <f t="shared" si="10"/>
        <v>47.947483446833758</v>
      </c>
      <c r="N167" s="286"/>
    </row>
    <row r="168" spans="1:14" s="49" customFormat="1" ht="17.649999999999999" customHeight="1" x14ac:dyDescent="0.25">
      <c r="A168" s="313">
        <v>193</v>
      </c>
      <c r="B168" s="314" t="s">
        <v>916</v>
      </c>
      <c r="C168" s="315">
        <v>76.110158741817315</v>
      </c>
      <c r="D168" s="315">
        <v>76.110158741817315</v>
      </c>
      <c r="E168" s="315">
        <v>0</v>
      </c>
      <c r="F168" s="315">
        <f t="shared" si="8"/>
        <v>76.110158741817315</v>
      </c>
      <c r="G168" s="315"/>
      <c r="H168" s="315">
        <v>0</v>
      </c>
      <c r="I168" s="315">
        <v>0</v>
      </c>
      <c r="J168" s="315">
        <f t="shared" si="9"/>
        <v>0</v>
      </c>
      <c r="K168" s="315"/>
      <c r="L168" s="315">
        <f t="shared" si="11"/>
        <v>0</v>
      </c>
      <c r="M168" s="315">
        <f t="shared" si="10"/>
        <v>0</v>
      </c>
      <c r="N168" s="286"/>
    </row>
    <row r="169" spans="1:14" s="49" customFormat="1" ht="17.649999999999999" customHeight="1" x14ac:dyDescent="0.25">
      <c r="A169" s="313">
        <v>194</v>
      </c>
      <c r="B169" s="314" t="s">
        <v>491</v>
      </c>
      <c r="C169" s="315">
        <v>784.05025321638618</v>
      </c>
      <c r="D169" s="315">
        <v>752.32162044635299</v>
      </c>
      <c r="E169" s="315">
        <v>0.37439992215332846</v>
      </c>
      <c r="F169" s="315">
        <f t="shared" si="8"/>
        <v>752.69602036850631</v>
      </c>
      <c r="G169" s="315"/>
      <c r="H169" s="315">
        <v>1.9504687616947931</v>
      </c>
      <c r="I169" s="315">
        <v>3.7516232365085327</v>
      </c>
      <c r="J169" s="315">
        <f t="shared" si="9"/>
        <v>5.7020919982033256</v>
      </c>
      <c r="K169" s="315"/>
      <c r="L169" s="315">
        <f t="shared" si="11"/>
        <v>25.652140849676545</v>
      </c>
      <c r="M169" s="315">
        <f t="shared" si="10"/>
        <v>31.354232847879871</v>
      </c>
      <c r="N169" s="286"/>
    </row>
    <row r="170" spans="1:14" s="50" customFormat="1" ht="17.649999999999999" customHeight="1" x14ac:dyDescent="0.25">
      <c r="A170" s="313">
        <v>195</v>
      </c>
      <c r="B170" s="314" t="s">
        <v>492</v>
      </c>
      <c r="C170" s="315">
        <v>1934.4691038919932</v>
      </c>
      <c r="D170" s="315">
        <v>1784.3622749239469</v>
      </c>
      <c r="E170" s="315">
        <v>2.3811084860857203</v>
      </c>
      <c r="F170" s="315">
        <f t="shared" si="8"/>
        <v>1786.7433834100325</v>
      </c>
      <c r="G170" s="315"/>
      <c r="H170" s="315">
        <v>9.8205440282450329</v>
      </c>
      <c r="I170" s="315">
        <v>18.691479834086945</v>
      </c>
      <c r="J170" s="315">
        <f t="shared" si="9"/>
        <v>28.512023862331979</v>
      </c>
      <c r="K170" s="315"/>
      <c r="L170" s="315">
        <f t="shared" si="11"/>
        <v>119.21369661962873</v>
      </c>
      <c r="M170" s="315">
        <f t="shared" si="10"/>
        <v>147.72572048196071</v>
      </c>
      <c r="N170" s="286"/>
    </row>
    <row r="171" spans="1:14" s="49" customFormat="1" ht="17.649999999999999" customHeight="1" x14ac:dyDescent="0.25">
      <c r="A171" s="313">
        <v>197</v>
      </c>
      <c r="B171" s="314" t="s">
        <v>493</v>
      </c>
      <c r="C171" s="315">
        <v>318.21757864513734</v>
      </c>
      <c r="D171" s="315">
        <v>286.0140200559008</v>
      </c>
      <c r="E171" s="315">
        <v>0.59761383681891633</v>
      </c>
      <c r="F171" s="315">
        <f t="shared" si="8"/>
        <v>286.61163389271974</v>
      </c>
      <c r="G171" s="315"/>
      <c r="H171" s="315">
        <v>2.1912506635289439</v>
      </c>
      <c r="I171" s="315">
        <v>4.1441672115759385</v>
      </c>
      <c r="J171" s="315">
        <f t="shared" si="9"/>
        <v>6.3354178751048824</v>
      </c>
      <c r="K171" s="315"/>
      <c r="L171" s="315">
        <f t="shared" si="11"/>
        <v>25.270526877312719</v>
      </c>
      <c r="M171" s="315">
        <f t="shared" si="10"/>
        <v>31.605944752417599</v>
      </c>
      <c r="N171" s="286"/>
    </row>
    <row r="172" spans="1:14" s="50" customFormat="1" ht="17.649999999999999" customHeight="1" x14ac:dyDescent="0.25">
      <c r="A172" s="313">
        <v>198</v>
      </c>
      <c r="B172" s="314" t="s">
        <v>494</v>
      </c>
      <c r="C172" s="315">
        <v>401.44123383209865</v>
      </c>
      <c r="D172" s="315">
        <v>351.52589418979807</v>
      </c>
      <c r="E172" s="315">
        <v>0.25029794175323794</v>
      </c>
      <c r="F172" s="315">
        <f t="shared" si="8"/>
        <v>351.77619213155128</v>
      </c>
      <c r="G172" s="315"/>
      <c r="H172" s="315">
        <v>8.2032706832172835</v>
      </c>
      <c r="I172" s="315">
        <v>9.0212086760158456</v>
      </c>
      <c r="J172" s="315">
        <f t="shared" si="9"/>
        <v>17.224479359233129</v>
      </c>
      <c r="K172" s="315"/>
      <c r="L172" s="315">
        <f t="shared" si="11"/>
        <v>32.440562341314234</v>
      </c>
      <c r="M172" s="315">
        <f t="shared" si="10"/>
        <v>49.665041700547363</v>
      </c>
      <c r="N172" s="286"/>
    </row>
    <row r="173" spans="1:14" s="50" customFormat="1" ht="17.649999999999999" customHeight="1" x14ac:dyDescent="0.25">
      <c r="A173" s="313">
        <v>199</v>
      </c>
      <c r="B173" s="314" t="s">
        <v>495</v>
      </c>
      <c r="C173" s="315">
        <v>309.87213787854517</v>
      </c>
      <c r="D173" s="315">
        <v>278.56826034236184</v>
      </c>
      <c r="E173" s="315">
        <v>3.4351749698294851</v>
      </c>
      <c r="F173" s="315">
        <f t="shared" si="8"/>
        <v>282.0034353121913</v>
      </c>
      <c r="G173" s="315"/>
      <c r="H173" s="315">
        <v>4.0306238855154986</v>
      </c>
      <c r="I173" s="315">
        <v>7.9721963774013886</v>
      </c>
      <c r="J173" s="315">
        <f t="shared" si="9"/>
        <v>12.002820262916888</v>
      </c>
      <c r="K173" s="315"/>
      <c r="L173" s="315">
        <f t="shared" si="11"/>
        <v>15.865882303436987</v>
      </c>
      <c r="M173" s="315">
        <f t="shared" si="10"/>
        <v>27.868702566353875</v>
      </c>
      <c r="N173" s="286"/>
    </row>
    <row r="174" spans="1:14" s="49" customFormat="1" ht="30" customHeight="1" x14ac:dyDescent="0.25">
      <c r="A174" s="313">
        <v>200</v>
      </c>
      <c r="B174" s="314" t="s">
        <v>496</v>
      </c>
      <c r="C174" s="315">
        <v>1395.4551731430574</v>
      </c>
      <c r="D174" s="315">
        <v>1235.8628131783985</v>
      </c>
      <c r="E174" s="315">
        <v>1.0069312421783201</v>
      </c>
      <c r="F174" s="315">
        <f t="shared" si="8"/>
        <v>1236.8697444205768</v>
      </c>
      <c r="G174" s="315"/>
      <c r="H174" s="315">
        <v>24.758471625333467</v>
      </c>
      <c r="I174" s="315">
        <v>28.048979166946754</v>
      </c>
      <c r="J174" s="315">
        <f t="shared" si="9"/>
        <v>52.807450792280221</v>
      </c>
      <c r="K174" s="315"/>
      <c r="L174" s="315">
        <f t="shared" si="11"/>
        <v>105.77797793020041</v>
      </c>
      <c r="M174" s="315">
        <f t="shared" si="10"/>
        <v>158.58542872248063</v>
      </c>
      <c r="N174" s="286"/>
    </row>
    <row r="175" spans="1:14" s="49" customFormat="1" ht="17.649999999999999" customHeight="1" x14ac:dyDescent="0.25">
      <c r="A175" s="313">
        <v>201</v>
      </c>
      <c r="B175" s="314" t="s">
        <v>497</v>
      </c>
      <c r="C175" s="315">
        <v>1768.1653056988316</v>
      </c>
      <c r="D175" s="315">
        <v>1283.6462326220681</v>
      </c>
      <c r="E175" s="315">
        <v>8.9914066302161721</v>
      </c>
      <c r="F175" s="315">
        <f t="shared" si="8"/>
        <v>1292.6376392522843</v>
      </c>
      <c r="G175" s="315"/>
      <c r="H175" s="315">
        <v>32.968490962044996</v>
      </c>
      <c r="I175" s="315">
        <v>62.351123426057121</v>
      </c>
      <c r="J175" s="315">
        <f t="shared" si="9"/>
        <v>95.31961438810211</v>
      </c>
      <c r="K175" s="315"/>
      <c r="L175" s="315">
        <f t="shared" si="11"/>
        <v>380.20805205844522</v>
      </c>
      <c r="M175" s="315">
        <f t="shared" si="10"/>
        <v>475.5276664465473</v>
      </c>
      <c r="N175" s="286"/>
    </row>
    <row r="176" spans="1:14" s="49" customFormat="1" ht="17.649999999999999" customHeight="1" x14ac:dyDescent="0.25">
      <c r="A176" s="313">
        <v>202</v>
      </c>
      <c r="B176" s="314" t="s">
        <v>498</v>
      </c>
      <c r="C176" s="315">
        <v>2620.5830232777462</v>
      </c>
      <c r="D176" s="315">
        <v>2314.9955680903295</v>
      </c>
      <c r="E176" s="315">
        <v>0</v>
      </c>
      <c r="F176" s="315">
        <f t="shared" si="8"/>
        <v>2314.9955680903295</v>
      </c>
      <c r="G176" s="315"/>
      <c r="H176" s="315">
        <v>40.698215672758678</v>
      </c>
      <c r="I176" s="315">
        <v>47.634182142281901</v>
      </c>
      <c r="J176" s="315">
        <f t="shared" si="9"/>
        <v>88.332397815040579</v>
      </c>
      <c r="K176" s="315"/>
      <c r="L176" s="315">
        <f t="shared" si="11"/>
        <v>217.25505737237614</v>
      </c>
      <c r="M176" s="315">
        <f t="shared" si="10"/>
        <v>305.58745518741671</v>
      </c>
      <c r="N176" s="286"/>
    </row>
    <row r="177" spans="1:14" s="50" customFormat="1" ht="17.649999999999999" customHeight="1" x14ac:dyDescent="0.25">
      <c r="A177" s="313">
        <v>203</v>
      </c>
      <c r="B177" s="314" t="s">
        <v>499</v>
      </c>
      <c r="C177" s="315">
        <v>737.18451970185072</v>
      </c>
      <c r="D177" s="315">
        <v>682.82546339656949</v>
      </c>
      <c r="E177" s="315">
        <v>9.0598426499555469</v>
      </c>
      <c r="F177" s="315">
        <f t="shared" si="8"/>
        <v>691.88530604652499</v>
      </c>
      <c r="G177" s="315"/>
      <c r="H177" s="315">
        <v>9.0598426499555469</v>
      </c>
      <c r="I177" s="315">
        <v>18.119685299911097</v>
      </c>
      <c r="J177" s="315">
        <f t="shared" si="9"/>
        <v>27.179527949866646</v>
      </c>
      <c r="K177" s="315"/>
      <c r="L177" s="315">
        <f t="shared" si="11"/>
        <v>18.119685705459084</v>
      </c>
      <c r="M177" s="315">
        <f t="shared" si="10"/>
        <v>45.29921365532573</v>
      </c>
      <c r="N177" s="286"/>
    </row>
    <row r="178" spans="1:14" s="50" customFormat="1" ht="17.649999999999999" customHeight="1" x14ac:dyDescent="0.25">
      <c r="A178" s="313">
        <v>204</v>
      </c>
      <c r="B178" s="314" t="s">
        <v>500</v>
      </c>
      <c r="C178" s="315">
        <v>2128.9517253529525</v>
      </c>
      <c r="D178" s="315">
        <v>2089.7143537107072</v>
      </c>
      <c r="E178" s="315">
        <v>0.72814297856196075</v>
      </c>
      <c r="F178" s="315">
        <f t="shared" si="8"/>
        <v>2090.4424966892693</v>
      </c>
      <c r="G178" s="315"/>
      <c r="H178" s="315">
        <v>2.6698576462523431</v>
      </c>
      <c r="I178" s="315">
        <v>5.0493248650392131</v>
      </c>
      <c r="J178" s="315">
        <f t="shared" si="9"/>
        <v>7.7191825112915566</v>
      </c>
      <c r="K178" s="315"/>
      <c r="L178" s="315">
        <f t="shared" si="11"/>
        <v>30.790046152391632</v>
      </c>
      <c r="M178" s="315">
        <f t="shared" si="10"/>
        <v>38.509228663683189</v>
      </c>
      <c r="N178" s="286"/>
    </row>
    <row r="179" spans="1:14" s="49" customFormat="1" ht="17.649999999999999" customHeight="1" x14ac:dyDescent="0.25">
      <c r="A179" s="313">
        <v>205</v>
      </c>
      <c r="B179" s="314" t="s">
        <v>501</v>
      </c>
      <c r="C179" s="315">
        <v>2329.4049941912849</v>
      </c>
      <c r="D179" s="315">
        <v>2263.5807589435049</v>
      </c>
      <c r="E179" s="315">
        <v>1.2215256792296734</v>
      </c>
      <c r="F179" s="315">
        <f t="shared" si="8"/>
        <v>2264.8022846227345</v>
      </c>
      <c r="G179" s="315"/>
      <c r="H179" s="315">
        <v>4.4789273712009479</v>
      </c>
      <c r="I179" s="315">
        <v>8.4706984811295669</v>
      </c>
      <c r="J179" s="315">
        <f t="shared" si="9"/>
        <v>12.949625852330515</v>
      </c>
      <c r="K179" s="315"/>
      <c r="L179" s="315">
        <f t="shared" si="11"/>
        <v>51.653083716219868</v>
      </c>
      <c r="M179" s="315">
        <f t="shared" si="10"/>
        <v>64.602709568550381</v>
      </c>
      <c r="N179" s="286"/>
    </row>
    <row r="180" spans="1:14" s="49" customFormat="1" ht="28.5" x14ac:dyDescent="0.25">
      <c r="A180" s="313">
        <v>206</v>
      </c>
      <c r="B180" s="314" t="s">
        <v>917</v>
      </c>
      <c r="C180" s="315">
        <v>842.51497603798452</v>
      </c>
      <c r="D180" s="315">
        <v>842.51497603798475</v>
      </c>
      <c r="E180" s="315">
        <v>0</v>
      </c>
      <c r="F180" s="315">
        <f t="shared" si="8"/>
        <v>842.51497603798475</v>
      </c>
      <c r="G180" s="315"/>
      <c r="H180" s="315">
        <v>0</v>
      </c>
      <c r="I180" s="315">
        <v>0</v>
      </c>
      <c r="J180" s="315">
        <f t="shared" si="9"/>
        <v>0</v>
      </c>
      <c r="K180" s="315"/>
      <c r="L180" s="315">
        <f t="shared" si="11"/>
        <v>-2.2737367544323206E-13</v>
      </c>
      <c r="M180" s="315">
        <f t="shared" si="10"/>
        <v>-2.2737367544323206E-13</v>
      </c>
      <c r="N180" s="286"/>
    </row>
    <row r="181" spans="1:14" s="50" customFormat="1" ht="17.649999999999999" customHeight="1" x14ac:dyDescent="0.25">
      <c r="A181" s="313">
        <v>207</v>
      </c>
      <c r="B181" s="314" t="s">
        <v>502</v>
      </c>
      <c r="C181" s="315">
        <v>958.4670395633724</v>
      </c>
      <c r="D181" s="315">
        <v>921.55065946797345</v>
      </c>
      <c r="E181" s="315">
        <v>2.0205341978997153</v>
      </c>
      <c r="F181" s="315">
        <f t="shared" si="8"/>
        <v>923.57119366587312</v>
      </c>
      <c r="G181" s="315"/>
      <c r="H181" s="315">
        <v>3.4011859039292323</v>
      </c>
      <c r="I181" s="315">
        <v>6.59589097737671</v>
      </c>
      <c r="J181" s="315">
        <f t="shared" si="9"/>
        <v>9.9970768813059419</v>
      </c>
      <c r="K181" s="315"/>
      <c r="L181" s="315">
        <f t="shared" si="11"/>
        <v>24.898769016193327</v>
      </c>
      <c r="M181" s="315">
        <f t="shared" si="10"/>
        <v>34.895845897499271</v>
      </c>
      <c r="N181" s="286"/>
    </row>
    <row r="182" spans="1:14" s="49" customFormat="1" ht="17.649999999999999" customHeight="1" x14ac:dyDescent="0.25">
      <c r="A182" s="313">
        <v>208</v>
      </c>
      <c r="B182" s="314" t="s">
        <v>503</v>
      </c>
      <c r="C182" s="315">
        <v>187.76124284427402</v>
      </c>
      <c r="D182" s="315">
        <v>150.20899691841777</v>
      </c>
      <c r="E182" s="315">
        <v>6.2587081660010231</v>
      </c>
      <c r="F182" s="315">
        <f t="shared" si="8"/>
        <v>156.46770508441878</v>
      </c>
      <c r="G182" s="315"/>
      <c r="H182" s="315">
        <v>6.2587081660010231</v>
      </c>
      <c r="I182" s="315">
        <v>12.517416332002043</v>
      </c>
      <c r="J182" s="315">
        <f t="shared" si="9"/>
        <v>18.776124498003064</v>
      </c>
      <c r="K182" s="315"/>
      <c r="L182" s="315">
        <f t="shared" si="11"/>
        <v>12.517413261852177</v>
      </c>
      <c r="M182" s="315">
        <f t="shared" si="10"/>
        <v>31.293537759855241</v>
      </c>
      <c r="N182" s="286"/>
    </row>
    <row r="183" spans="1:14" s="49" customFormat="1" ht="17.649999999999999" customHeight="1" x14ac:dyDescent="0.25">
      <c r="A183" s="313">
        <v>210</v>
      </c>
      <c r="B183" s="314" t="s">
        <v>504</v>
      </c>
      <c r="C183" s="315">
        <v>2763.428039745022</v>
      </c>
      <c r="D183" s="315">
        <v>2662.3589705575992</v>
      </c>
      <c r="E183" s="315">
        <v>1.87557758118665</v>
      </c>
      <c r="F183" s="315">
        <f t="shared" si="8"/>
        <v>2664.2345481387856</v>
      </c>
      <c r="G183" s="315"/>
      <c r="H183" s="315">
        <v>6.8771177003410822</v>
      </c>
      <c r="I183" s="315">
        <v>13.006237189896945</v>
      </c>
      <c r="J183" s="315">
        <f t="shared" si="9"/>
        <v>19.883354890238028</v>
      </c>
      <c r="K183" s="315"/>
      <c r="L183" s="315">
        <f t="shared" si="11"/>
        <v>79.310136715998397</v>
      </c>
      <c r="M183" s="315">
        <f t="shared" si="10"/>
        <v>99.193491606236421</v>
      </c>
      <c r="N183" s="286"/>
    </row>
    <row r="184" spans="1:14" s="49" customFormat="1" ht="17.649999999999999" customHeight="1" x14ac:dyDescent="0.25">
      <c r="A184" s="313">
        <v>211</v>
      </c>
      <c r="B184" s="314" t="s">
        <v>505</v>
      </c>
      <c r="C184" s="315">
        <v>3646.5760722352775</v>
      </c>
      <c r="D184" s="315">
        <v>3443.6203050273843</v>
      </c>
      <c r="E184" s="315">
        <v>2.6341162073493862</v>
      </c>
      <c r="F184" s="315">
        <f t="shared" si="8"/>
        <v>3446.2544212347339</v>
      </c>
      <c r="G184" s="315"/>
      <c r="H184" s="315">
        <v>13.240693898791577</v>
      </c>
      <c r="I184" s="315">
        <v>24.721946464006216</v>
      </c>
      <c r="J184" s="315">
        <f t="shared" si="9"/>
        <v>37.962640362797792</v>
      </c>
      <c r="K184" s="315"/>
      <c r="L184" s="315">
        <f t="shared" si="11"/>
        <v>162.35901063774583</v>
      </c>
      <c r="M184" s="315">
        <f t="shared" si="10"/>
        <v>200.32165100054362</v>
      </c>
      <c r="N184" s="286"/>
    </row>
    <row r="185" spans="1:14" s="50" customFormat="1" ht="17.649999999999999" customHeight="1" x14ac:dyDescent="0.25">
      <c r="A185" s="313">
        <v>212</v>
      </c>
      <c r="B185" s="319" t="s">
        <v>918</v>
      </c>
      <c r="C185" s="315">
        <v>733.6978147427094</v>
      </c>
      <c r="D185" s="315">
        <v>733.69781474270951</v>
      </c>
      <c r="E185" s="315">
        <v>0</v>
      </c>
      <c r="F185" s="320">
        <f>+D185+E185</f>
        <v>733.69781474270951</v>
      </c>
      <c r="G185" s="315"/>
      <c r="H185" s="315">
        <v>0</v>
      </c>
      <c r="I185" s="315">
        <v>0</v>
      </c>
      <c r="J185" s="315">
        <f>+H185+I185</f>
        <v>0</v>
      </c>
      <c r="K185" s="315"/>
      <c r="L185" s="321">
        <f>SUM(C185-F185-J185)</f>
        <v>-1.1368683772161603E-13</v>
      </c>
      <c r="M185" s="321">
        <f>J185+L185</f>
        <v>-1.1368683772161603E-13</v>
      </c>
      <c r="N185" s="286"/>
    </row>
    <row r="186" spans="1:14" s="49" customFormat="1" ht="17.649999999999999" customHeight="1" x14ac:dyDescent="0.25">
      <c r="A186" s="313">
        <v>213</v>
      </c>
      <c r="B186" s="322" t="s">
        <v>506</v>
      </c>
      <c r="C186" s="315">
        <v>1214.5549894792773</v>
      </c>
      <c r="D186" s="315">
        <v>718.87585849864251</v>
      </c>
      <c r="E186" s="315">
        <v>0.55166130269150271</v>
      </c>
      <c r="F186" s="315">
        <f t="shared" si="8"/>
        <v>719.42751980133403</v>
      </c>
      <c r="G186" s="315"/>
      <c r="H186" s="315">
        <v>63.950225538081334</v>
      </c>
      <c r="I186" s="315">
        <v>65.968320436493613</v>
      </c>
      <c r="J186" s="315">
        <f t="shared" si="9"/>
        <v>129.91854597457495</v>
      </c>
      <c r="K186" s="315"/>
      <c r="L186" s="315">
        <f t="shared" si="11"/>
        <v>365.20892370336833</v>
      </c>
      <c r="M186" s="315">
        <f t="shared" si="10"/>
        <v>495.12746967794328</v>
      </c>
      <c r="N186" s="286"/>
    </row>
    <row r="187" spans="1:14" s="49" customFormat="1" ht="17.649999999999999" customHeight="1" x14ac:dyDescent="0.25">
      <c r="A187" s="313">
        <v>215</v>
      </c>
      <c r="B187" s="314" t="s">
        <v>507</v>
      </c>
      <c r="C187" s="315">
        <v>1241.8428573700151</v>
      </c>
      <c r="D187" s="315">
        <v>943.0166147406386</v>
      </c>
      <c r="E187" s="315">
        <v>0.53356862237718161</v>
      </c>
      <c r="F187" s="315">
        <f t="shared" si="8"/>
        <v>943.55018336301578</v>
      </c>
      <c r="G187" s="315"/>
      <c r="H187" s="315">
        <v>30.156447199255481</v>
      </c>
      <c r="I187" s="315">
        <v>40.113717600129071</v>
      </c>
      <c r="J187" s="315">
        <f t="shared" si="9"/>
        <v>70.27016479938456</v>
      </c>
      <c r="K187" s="315"/>
      <c r="L187" s="315">
        <f t="shared" si="11"/>
        <v>228.02250920761472</v>
      </c>
      <c r="M187" s="315">
        <f t="shared" si="10"/>
        <v>298.29267400699928</v>
      </c>
      <c r="N187" s="286"/>
    </row>
    <row r="188" spans="1:14" s="49" customFormat="1" ht="17.649999999999999" customHeight="1" x14ac:dyDescent="0.25">
      <c r="A188" s="313">
        <v>216</v>
      </c>
      <c r="B188" s="319" t="s">
        <v>508</v>
      </c>
      <c r="C188" s="315">
        <v>3010.32423273221</v>
      </c>
      <c r="D188" s="315">
        <v>1761.592105765468</v>
      </c>
      <c r="E188" s="315">
        <v>0</v>
      </c>
      <c r="F188" s="315">
        <f t="shared" si="8"/>
        <v>1761.592105765468</v>
      </c>
      <c r="G188" s="315"/>
      <c r="H188" s="315">
        <v>274.45140988688041</v>
      </c>
      <c r="I188" s="315">
        <v>275.33533133427028</v>
      </c>
      <c r="J188" s="315">
        <f t="shared" si="9"/>
        <v>549.78674122115069</v>
      </c>
      <c r="K188" s="315"/>
      <c r="L188" s="315">
        <f t="shared" si="11"/>
        <v>698.94538574559135</v>
      </c>
      <c r="M188" s="315">
        <f t="shared" si="10"/>
        <v>1248.732126966742</v>
      </c>
      <c r="N188" s="286"/>
    </row>
    <row r="189" spans="1:14" s="49" customFormat="1" ht="17.649999999999999" customHeight="1" x14ac:dyDescent="0.25">
      <c r="A189" s="313">
        <v>217</v>
      </c>
      <c r="B189" s="314" t="s">
        <v>509</v>
      </c>
      <c r="C189" s="315">
        <v>3171.9742346216644</v>
      </c>
      <c r="D189" s="315">
        <v>1846.8718028334374</v>
      </c>
      <c r="E189" s="315">
        <v>6.2107707977571849</v>
      </c>
      <c r="F189" s="315">
        <f t="shared" si="8"/>
        <v>1853.0825736311947</v>
      </c>
      <c r="G189" s="315"/>
      <c r="H189" s="315">
        <v>122.92719577433921</v>
      </c>
      <c r="I189" s="315">
        <v>143.22310742292112</v>
      </c>
      <c r="J189" s="315">
        <f t="shared" si="9"/>
        <v>266.15030319726031</v>
      </c>
      <c r="K189" s="315"/>
      <c r="L189" s="315">
        <f t="shared" si="11"/>
        <v>1052.7413577932093</v>
      </c>
      <c r="M189" s="315">
        <f t="shared" si="10"/>
        <v>1318.8916609904695</v>
      </c>
      <c r="N189" s="286"/>
    </row>
    <row r="190" spans="1:14" s="49" customFormat="1" ht="17.649999999999999" customHeight="1" x14ac:dyDescent="0.25">
      <c r="A190" s="323">
        <v>218</v>
      </c>
      <c r="B190" s="314" t="s">
        <v>510</v>
      </c>
      <c r="C190" s="315">
        <v>783.11540975095204</v>
      </c>
      <c r="D190" s="315">
        <v>774.40903026459637</v>
      </c>
      <c r="E190" s="315">
        <v>0.16156762572388661</v>
      </c>
      <c r="F190" s="315">
        <f t="shared" si="8"/>
        <v>774.5705978903203</v>
      </c>
      <c r="G190" s="315"/>
      <c r="H190" s="315">
        <v>0.5924146762231578</v>
      </c>
      <c r="I190" s="315">
        <v>1.1203945864591094</v>
      </c>
      <c r="J190" s="315">
        <f t="shared" si="9"/>
        <v>1.7128092626822671</v>
      </c>
      <c r="K190" s="315"/>
      <c r="L190" s="315">
        <f t="shared" si="11"/>
        <v>6.8320025979494723</v>
      </c>
      <c r="M190" s="315">
        <f t="shared" si="10"/>
        <v>8.5448118606317394</v>
      </c>
      <c r="N190" s="286"/>
    </row>
    <row r="191" spans="1:14" s="50" customFormat="1" ht="17.649999999999999" customHeight="1" x14ac:dyDescent="0.25">
      <c r="A191" s="313">
        <v>219</v>
      </c>
      <c r="B191" s="314" t="s">
        <v>511</v>
      </c>
      <c r="C191" s="315">
        <v>850.59023357790409</v>
      </c>
      <c r="D191" s="315">
        <v>658.08039890439875</v>
      </c>
      <c r="E191" s="315">
        <v>3.5724789758015985</v>
      </c>
      <c r="F191" s="315">
        <f t="shared" si="8"/>
        <v>661.65287788020032</v>
      </c>
      <c r="G191" s="315"/>
      <c r="H191" s="315">
        <v>13.099089625186929</v>
      </c>
      <c r="I191" s="315">
        <v>24.773440558061186</v>
      </c>
      <c r="J191" s="315">
        <f t="shared" si="9"/>
        <v>37.872530183248116</v>
      </c>
      <c r="K191" s="315"/>
      <c r="L191" s="321">
        <f t="shared" si="11"/>
        <v>151.06482551445566</v>
      </c>
      <c r="M191" s="321">
        <f t="shared" si="10"/>
        <v>188.93735569770377</v>
      </c>
      <c r="N191" s="286"/>
    </row>
    <row r="192" spans="1:14" s="49" customFormat="1" ht="17.649999999999999" customHeight="1" x14ac:dyDescent="0.25">
      <c r="A192" s="313">
        <v>222</v>
      </c>
      <c r="B192" s="319" t="s">
        <v>512</v>
      </c>
      <c r="C192" s="315">
        <v>20979.273599114775</v>
      </c>
      <c r="D192" s="315">
        <v>15163.384945632653</v>
      </c>
      <c r="E192" s="315">
        <v>31.367256303678154</v>
      </c>
      <c r="F192" s="315">
        <f t="shared" si="8"/>
        <v>15194.752201936331</v>
      </c>
      <c r="G192" s="315"/>
      <c r="H192" s="315">
        <v>1235.6050678267673</v>
      </c>
      <c r="I192" s="315">
        <v>916.45297727252182</v>
      </c>
      <c r="J192" s="315">
        <f t="shared" si="9"/>
        <v>2152.0580450992893</v>
      </c>
      <c r="K192" s="315"/>
      <c r="L192" s="315">
        <f t="shared" si="11"/>
        <v>3632.463352079154</v>
      </c>
      <c r="M192" s="315">
        <f t="shared" si="10"/>
        <v>5784.5213971784433</v>
      </c>
      <c r="N192" s="286"/>
    </row>
    <row r="193" spans="1:14" s="49" customFormat="1" ht="17.649999999999999" customHeight="1" x14ac:dyDescent="0.25">
      <c r="A193" s="323">
        <v>223</v>
      </c>
      <c r="B193" s="314" t="s">
        <v>919</v>
      </c>
      <c r="C193" s="315">
        <v>86.594022148968136</v>
      </c>
      <c r="D193" s="315">
        <v>86.594022148968151</v>
      </c>
      <c r="E193" s="315">
        <v>0</v>
      </c>
      <c r="F193" s="315">
        <f t="shared" si="8"/>
        <v>86.594022148968151</v>
      </c>
      <c r="G193" s="315"/>
      <c r="H193" s="315">
        <v>0</v>
      </c>
      <c r="I193" s="315">
        <v>0</v>
      </c>
      <c r="J193" s="315">
        <f t="shared" si="9"/>
        <v>0</v>
      </c>
      <c r="K193" s="315"/>
      <c r="L193" s="315">
        <f t="shared" si="11"/>
        <v>-1.4210854715202004E-14</v>
      </c>
      <c r="M193" s="315">
        <f t="shared" si="10"/>
        <v>-1.4210854715202004E-14</v>
      </c>
      <c r="N193" s="286"/>
    </row>
    <row r="194" spans="1:14" s="49" customFormat="1" ht="17.649999999999999" customHeight="1" x14ac:dyDescent="0.25">
      <c r="A194" s="323">
        <v>225</v>
      </c>
      <c r="B194" s="314" t="s">
        <v>920</v>
      </c>
      <c r="C194" s="315">
        <v>24.77203703491455</v>
      </c>
      <c r="D194" s="315">
        <v>24.772037034914554</v>
      </c>
      <c r="E194" s="315">
        <v>0</v>
      </c>
      <c r="F194" s="315">
        <f t="shared" si="8"/>
        <v>24.772037034914554</v>
      </c>
      <c r="G194" s="315"/>
      <c r="H194" s="315">
        <v>0</v>
      </c>
      <c r="I194" s="315">
        <v>0</v>
      </c>
      <c r="J194" s="315">
        <f t="shared" si="9"/>
        <v>0</v>
      </c>
      <c r="K194" s="315"/>
      <c r="L194" s="315">
        <f t="shared" si="11"/>
        <v>-3.5527136788005009E-15</v>
      </c>
      <c r="M194" s="315">
        <f t="shared" si="10"/>
        <v>-3.5527136788005009E-15</v>
      </c>
      <c r="N194" s="286"/>
    </row>
    <row r="195" spans="1:14" s="49" customFormat="1" ht="17.649999999999999" customHeight="1" x14ac:dyDescent="0.25">
      <c r="A195" s="323">
        <v>226</v>
      </c>
      <c r="B195" s="314" t="s">
        <v>513</v>
      </c>
      <c r="C195" s="315">
        <v>505.65331799999996</v>
      </c>
      <c r="D195" s="315">
        <v>278.10932489999999</v>
      </c>
      <c r="E195" s="315">
        <v>0</v>
      </c>
      <c r="F195" s="315">
        <f t="shared" si="8"/>
        <v>278.10932489999999</v>
      </c>
      <c r="G195" s="315"/>
      <c r="H195" s="315">
        <v>50.565331799999996</v>
      </c>
      <c r="I195" s="315">
        <v>50.565331799999996</v>
      </c>
      <c r="J195" s="315">
        <f t="shared" si="9"/>
        <v>101.13066359999999</v>
      </c>
      <c r="K195" s="315"/>
      <c r="L195" s="315">
        <f t="shared" si="11"/>
        <v>126.41332949999997</v>
      </c>
      <c r="M195" s="315">
        <f t="shared" si="10"/>
        <v>227.54399309999997</v>
      </c>
      <c r="N195" s="286"/>
    </row>
    <row r="196" spans="1:14" s="49" customFormat="1" ht="17.649999999999999" customHeight="1" x14ac:dyDescent="0.25">
      <c r="A196" s="323">
        <v>227</v>
      </c>
      <c r="B196" s="314" t="s">
        <v>514</v>
      </c>
      <c r="C196" s="315">
        <v>2120.5967191575237</v>
      </c>
      <c r="D196" s="315">
        <v>1988.8691995148124</v>
      </c>
      <c r="E196" s="315">
        <v>0</v>
      </c>
      <c r="F196" s="315">
        <f t="shared" si="8"/>
        <v>1988.8691995148124</v>
      </c>
      <c r="G196" s="315"/>
      <c r="H196" s="315">
        <v>6.5863759788407332</v>
      </c>
      <c r="I196" s="315">
        <v>13.172751957681466</v>
      </c>
      <c r="J196" s="315">
        <f t="shared" si="9"/>
        <v>19.759127936522198</v>
      </c>
      <c r="K196" s="315"/>
      <c r="L196" s="315">
        <f t="shared" si="11"/>
        <v>111.9683917061891</v>
      </c>
      <c r="M196" s="315">
        <f t="shared" si="10"/>
        <v>131.72751964271129</v>
      </c>
      <c r="N196" s="286"/>
    </row>
    <row r="197" spans="1:14" s="52" customFormat="1" ht="17.649999999999999" customHeight="1" x14ac:dyDescent="0.25">
      <c r="A197" s="323">
        <v>228</v>
      </c>
      <c r="B197" s="314" t="s">
        <v>515</v>
      </c>
      <c r="C197" s="315">
        <v>389.98109628699427</v>
      </c>
      <c r="D197" s="315">
        <v>364.06536622787405</v>
      </c>
      <c r="E197" s="315">
        <v>0</v>
      </c>
      <c r="F197" s="315">
        <f t="shared" si="8"/>
        <v>364.06536622787405</v>
      </c>
      <c r="G197" s="315"/>
      <c r="H197" s="315">
        <v>1.3804439563189688</v>
      </c>
      <c r="I197" s="315">
        <v>2.6480113000962118</v>
      </c>
      <c r="J197" s="315">
        <f t="shared" si="9"/>
        <v>4.0284552564151808</v>
      </c>
      <c r="K197" s="315"/>
      <c r="L197" s="315">
        <f t="shared" si="11"/>
        <v>21.88727480270504</v>
      </c>
      <c r="M197" s="315">
        <f t="shared" si="10"/>
        <v>25.915730059120222</v>
      </c>
      <c r="N197" s="286"/>
    </row>
    <row r="198" spans="1:14" s="49" customFormat="1" ht="17.649999999999999" customHeight="1" x14ac:dyDescent="0.25">
      <c r="A198" s="313">
        <v>229</v>
      </c>
      <c r="B198" s="319" t="s">
        <v>516</v>
      </c>
      <c r="C198" s="315">
        <v>2076.7141981808018</v>
      </c>
      <c r="D198" s="315">
        <v>1590.1542147481862</v>
      </c>
      <c r="E198" s="315">
        <v>7.5578075999999994</v>
      </c>
      <c r="F198" s="315">
        <f t="shared" si="8"/>
        <v>1597.7120223481861</v>
      </c>
      <c r="G198" s="315"/>
      <c r="H198" s="315">
        <v>31.676617465708759</v>
      </c>
      <c r="I198" s="315">
        <v>60.3391092814175</v>
      </c>
      <c r="J198" s="315">
        <f t="shared" si="9"/>
        <v>92.015726747126251</v>
      </c>
      <c r="K198" s="315"/>
      <c r="L198" s="315">
        <f t="shared" si="11"/>
        <v>386.98644908548943</v>
      </c>
      <c r="M198" s="315">
        <f t="shared" si="10"/>
        <v>479.00217583261565</v>
      </c>
      <c r="N198" s="286"/>
    </row>
    <row r="199" spans="1:14" s="49" customFormat="1" ht="17.649999999999999" customHeight="1" x14ac:dyDescent="0.25">
      <c r="A199" s="313">
        <v>231</v>
      </c>
      <c r="B199" s="319" t="s">
        <v>517</v>
      </c>
      <c r="C199" s="315">
        <v>128.34240673071744</v>
      </c>
      <c r="D199" s="315">
        <v>116.72356818719582</v>
      </c>
      <c r="E199" s="315">
        <v>0.21561524709063487</v>
      </c>
      <c r="F199" s="315">
        <f t="shared" si="8"/>
        <v>116.93918343428646</v>
      </c>
      <c r="G199" s="315"/>
      <c r="H199" s="315">
        <v>0.79058929751650786</v>
      </c>
      <c r="I199" s="315">
        <v>1.4951891265142856</v>
      </c>
      <c r="J199" s="315">
        <f t="shared" si="9"/>
        <v>2.2857784240307932</v>
      </c>
      <c r="K199" s="315"/>
      <c r="L199" s="315">
        <f t="shared" si="11"/>
        <v>9.1174448724001866</v>
      </c>
      <c r="M199" s="315">
        <f t="shared" si="10"/>
        <v>11.40322329643098</v>
      </c>
      <c r="N199" s="286"/>
    </row>
    <row r="200" spans="1:14" s="49" customFormat="1" ht="17.649999999999999" customHeight="1" x14ac:dyDescent="0.25">
      <c r="A200" s="313">
        <v>233</v>
      </c>
      <c r="B200" s="314" t="s">
        <v>518</v>
      </c>
      <c r="C200" s="315">
        <v>171.47969381237505</v>
      </c>
      <c r="D200" s="315">
        <v>155.95563704716986</v>
      </c>
      <c r="E200" s="315">
        <v>0.28808589117396816</v>
      </c>
      <c r="F200" s="315">
        <f t="shared" si="8"/>
        <v>156.24372293834384</v>
      </c>
      <c r="G200" s="315"/>
      <c r="H200" s="315">
        <v>1.0563149290150793</v>
      </c>
      <c r="I200" s="315">
        <v>1.997738503648413</v>
      </c>
      <c r="J200" s="315">
        <f t="shared" si="9"/>
        <v>3.0540534326634923</v>
      </c>
      <c r="K200" s="315"/>
      <c r="L200" s="315">
        <f t="shared" si="11"/>
        <v>12.181917441367718</v>
      </c>
      <c r="M200" s="315">
        <f t="shared" si="10"/>
        <v>15.23597087403121</v>
      </c>
      <c r="N200" s="286"/>
    </row>
    <row r="201" spans="1:14" s="49" customFormat="1" ht="17.649999999999999" customHeight="1" x14ac:dyDescent="0.25">
      <c r="A201" s="313">
        <v>234</v>
      </c>
      <c r="B201" s="314" t="s">
        <v>519</v>
      </c>
      <c r="C201" s="315">
        <v>715.90529869590557</v>
      </c>
      <c r="D201" s="315">
        <v>112.67981308567416</v>
      </c>
      <c r="E201" s="315">
        <v>1.6141017743929924</v>
      </c>
      <c r="F201" s="315">
        <f t="shared" si="8"/>
        <v>114.29391486006715</v>
      </c>
      <c r="G201" s="315"/>
      <c r="H201" s="315">
        <v>25.785502581445822</v>
      </c>
      <c r="I201" s="315">
        <v>31.078833712137083</v>
      </c>
      <c r="J201" s="315">
        <f t="shared" si="9"/>
        <v>56.864336293582909</v>
      </c>
      <c r="K201" s="315"/>
      <c r="L201" s="315">
        <f t="shared" si="11"/>
        <v>544.74704754225547</v>
      </c>
      <c r="M201" s="315">
        <f t="shared" si="10"/>
        <v>601.61138383583841</v>
      </c>
      <c r="N201" s="286"/>
    </row>
    <row r="202" spans="1:14" s="52" customFormat="1" ht="17.649999999999999" customHeight="1" x14ac:dyDescent="0.25">
      <c r="A202" s="313">
        <v>235</v>
      </c>
      <c r="B202" s="314" t="s">
        <v>520</v>
      </c>
      <c r="C202" s="315">
        <v>1956.6305621356698</v>
      </c>
      <c r="D202" s="315">
        <v>1067.7743709853617</v>
      </c>
      <c r="E202" s="315">
        <v>16.494845926987406</v>
      </c>
      <c r="F202" s="315">
        <f t="shared" si="8"/>
        <v>1084.2692169123491</v>
      </c>
      <c r="G202" s="315"/>
      <c r="H202" s="315">
        <v>60.48110170708572</v>
      </c>
      <c r="I202" s="315">
        <v>114.38390177993122</v>
      </c>
      <c r="J202" s="315">
        <f t="shared" si="9"/>
        <v>174.86500348701693</v>
      </c>
      <c r="K202" s="315"/>
      <c r="L202" s="315">
        <f t="shared" si="11"/>
        <v>697.49634173630386</v>
      </c>
      <c r="M202" s="315">
        <f t="shared" si="10"/>
        <v>872.36134522332077</v>
      </c>
      <c r="N202" s="286"/>
    </row>
    <row r="203" spans="1:14" s="50" customFormat="1" ht="17.649999999999999" customHeight="1" x14ac:dyDescent="0.25">
      <c r="A203" s="313">
        <v>236</v>
      </c>
      <c r="B203" s="314" t="s">
        <v>521</v>
      </c>
      <c r="C203" s="315">
        <v>1837.4563720771898</v>
      </c>
      <c r="D203" s="315">
        <v>1720.3887398074266</v>
      </c>
      <c r="E203" s="315">
        <v>0</v>
      </c>
      <c r="F203" s="315">
        <f t="shared" si="8"/>
        <v>1720.3887398074266</v>
      </c>
      <c r="G203" s="315"/>
      <c r="H203" s="315">
        <v>23.413526446248877</v>
      </c>
      <c r="I203" s="315">
        <v>23.413526446248877</v>
      </c>
      <c r="J203" s="315">
        <f t="shared" si="9"/>
        <v>46.827052892497754</v>
      </c>
      <c r="K203" s="315"/>
      <c r="L203" s="315">
        <f t="shared" si="11"/>
        <v>70.240579377265419</v>
      </c>
      <c r="M203" s="315">
        <f t="shared" si="10"/>
        <v>117.06763226976318</v>
      </c>
      <c r="N203" s="286"/>
    </row>
    <row r="204" spans="1:14" s="50" customFormat="1" ht="17.649999999999999" customHeight="1" x14ac:dyDescent="0.25">
      <c r="A204" s="313">
        <v>237</v>
      </c>
      <c r="B204" s="319" t="s">
        <v>522</v>
      </c>
      <c r="C204" s="315">
        <v>230.56872048349007</v>
      </c>
      <c r="D204" s="315">
        <v>131.50574894375464</v>
      </c>
      <c r="E204" s="315">
        <v>0</v>
      </c>
      <c r="F204" s="315">
        <f t="shared" si="8"/>
        <v>131.50574894375464</v>
      </c>
      <c r="G204" s="315"/>
      <c r="H204" s="315">
        <v>19.639130350094113</v>
      </c>
      <c r="I204" s="315">
        <v>23.056872060891603</v>
      </c>
      <c r="J204" s="315">
        <f t="shared" si="9"/>
        <v>42.696002410985713</v>
      </c>
      <c r="K204" s="315"/>
      <c r="L204" s="315">
        <f t="shared" si="11"/>
        <v>56.366969128749716</v>
      </c>
      <c r="M204" s="315">
        <f t="shared" si="10"/>
        <v>99.062971539735429</v>
      </c>
      <c r="N204" s="286"/>
    </row>
    <row r="205" spans="1:14" s="50" customFormat="1" ht="17.649999999999999" customHeight="1" x14ac:dyDescent="0.25">
      <c r="A205" s="313">
        <v>242</v>
      </c>
      <c r="B205" s="319" t="s">
        <v>523</v>
      </c>
      <c r="C205" s="315">
        <v>484.97784277655904</v>
      </c>
      <c r="D205" s="315">
        <v>308.27144669947035</v>
      </c>
      <c r="E205" s="315">
        <v>6.5109954635820007</v>
      </c>
      <c r="F205" s="315">
        <f t="shared" si="8"/>
        <v>314.78244216305234</v>
      </c>
      <c r="G205" s="315"/>
      <c r="H205" s="315">
        <v>0.13992579648045578</v>
      </c>
      <c r="I205" s="315">
        <v>6.6509212600624554</v>
      </c>
      <c r="J205" s="315">
        <f t="shared" si="9"/>
        <v>6.7908470565429111</v>
      </c>
      <c r="K205" s="315"/>
      <c r="L205" s="315">
        <f t="shared" si="11"/>
        <v>163.4045535569638</v>
      </c>
      <c r="M205" s="315">
        <f t="shared" si="10"/>
        <v>170.19540061350671</v>
      </c>
      <c r="N205" s="286"/>
    </row>
    <row r="206" spans="1:14" s="50" customFormat="1" ht="17.649999999999999" customHeight="1" x14ac:dyDescent="0.25">
      <c r="A206" s="313">
        <v>243</v>
      </c>
      <c r="B206" s="319" t="s">
        <v>524</v>
      </c>
      <c r="C206" s="315">
        <v>1701.5715844010303</v>
      </c>
      <c r="D206" s="315">
        <v>1177.947961763427</v>
      </c>
      <c r="E206" s="315">
        <v>0</v>
      </c>
      <c r="F206" s="315">
        <f t="shared" si="8"/>
        <v>1177.947961763427</v>
      </c>
      <c r="G206" s="315"/>
      <c r="H206" s="315">
        <v>87.066816680531971</v>
      </c>
      <c r="I206" s="315">
        <v>96.589959334399836</v>
      </c>
      <c r="J206" s="315">
        <f t="shared" si="9"/>
        <v>183.65677601493181</v>
      </c>
      <c r="K206" s="315"/>
      <c r="L206" s="315">
        <f t="shared" si="11"/>
        <v>339.9668466226716</v>
      </c>
      <c r="M206" s="315">
        <f t="shared" si="10"/>
        <v>523.62362263760338</v>
      </c>
      <c r="N206" s="286"/>
    </row>
    <row r="207" spans="1:14" s="50" customFormat="1" ht="17.649999999999999" customHeight="1" x14ac:dyDescent="0.25">
      <c r="A207" s="313">
        <v>244</v>
      </c>
      <c r="B207" s="322" t="s">
        <v>525</v>
      </c>
      <c r="C207" s="315">
        <v>1366.6571133209613</v>
      </c>
      <c r="D207" s="315">
        <v>1050.4433578430826</v>
      </c>
      <c r="E207" s="315">
        <v>3.5698282527103138</v>
      </c>
      <c r="F207" s="315">
        <f t="shared" si="8"/>
        <v>1054.0131860957929</v>
      </c>
      <c r="G207" s="315"/>
      <c r="H207" s="315">
        <v>35.732074652509368</v>
      </c>
      <c r="I207" s="315">
        <v>49.309669621173285</v>
      </c>
      <c r="J207" s="315">
        <f t="shared" si="9"/>
        <v>85.041744273682653</v>
      </c>
      <c r="K207" s="315"/>
      <c r="L207" s="315">
        <f t="shared" si="11"/>
        <v>227.60218295148582</v>
      </c>
      <c r="M207" s="315">
        <f t="shared" si="10"/>
        <v>312.64392722516845</v>
      </c>
      <c r="N207" s="286"/>
    </row>
    <row r="208" spans="1:14" s="50" customFormat="1" ht="17.649999999999999" customHeight="1" x14ac:dyDescent="0.25">
      <c r="A208" s="313">
        <v>247</v>
      </c>
      <c r="B208" s="314" t="s">
        <v>526</v>
      </c>
      <c r="C208" s="315">
        <v>378.79583365694339</v>
      </c>
      <c r="D208" s="315">
        <v>307.86842559944648</v>
      </c>
      <c r="E208" s="315">
        <v>0.98380705816784175</v>
      </c>
      <c r="F208" s="315">
        <f t="shared" si="8"/>
        <v>308.85223265761431</v>
      </c>
      <c r="G208" s="315"/>
      <c r="H208" s="315">
        <v>7.0350588414438535</v>
      </c>
      <c r="I208" s="315">
        <v>10.301617008565742</v>
      </c>
      <c r="J208" s="315">
        <f t="shared" si="9"/>
        <v>17.336675850009595</v>
      </c>
      <c r="K208" s="315"/>
      <c r="L208" s="315">
        <f t="shared" si="11"/>
        <v>52.60692514931948</v>
      </c>
      <c r="M208" s="315">
        <f t="shared" si="10"/>
        <v>69.943600999329078</v>
      </c>
      <c r="N208" s="286"/>
    </row>
    <row r="209" spans="1:14" s="50" customFormat="1" ht="17.649999999999999" customHeight="1" x14ac:dyDescent="0.25">
      <c r="A209" s="313">
        <v>248</v>
      </c>
      <c r="B209" s="314" t="s">
        <v>527</v>
      </c>
      <c r="C209" s="315">
        <v>1241.9808545820658</v>
      </c>
      <c r="D209" s="315">
        <v>1098.509605155145</v>
      </c>
      <c r="E209" s="315">
        <v>1.8809710813232077</v>
      </c>
      <c r="F209" s="315">
        <f t="shared" ref="F209:F246" si="12">+D209+E209</f>
        <v>1100.3905762364682</v>
      </c>
      <c r="G209" s="315"/>
      <c r="H209" s="315">
        <v>13.533109836560895</v>
      </c>
      <c r="I209" s="315">
        <v>20.27521868378674</v>
      </c>
      <c r="J209" s="315">
        <f t="shared" ref="J209:J246" si="13">+H209+I209</f>
        <v>33.808328520347636</v>
      </c>
      <c r="K209" s="315"/>
      <c r="L209" s="315">
        <f t="shared" ref="L209:L246" si="14">SUM(C209-F209-J209)</f>
        <v>107.78194982525002</v>
      </c>
      <c r="M209" s="315">
        <f t="shared" ref="M209:M246" si="15">J209+L209</f>
        <v>141.59027834559765</v>
      </c>
      <c r="N209" s="286"/>
    </row>
    <row r="210" spans="1:14" s="53" customFormat="1" ht="17.649999999999999" customHeight="1" x14ac:dyDescent="0.25">
      <c r="A210" s="313">
        <v>250</v>
      </c>
      <c r="B210" s="314" t="s">
        <v>528</v>
      </c>
      <c r="C210" s="315">
        <v>895.96907552499977</v>
      </c>
      <c r="D210" s="315">
        <v>833.66888537287946</v>
      </c>
      <c r="E210" s="315">
        <v>1.1561285812825437</v>
      </c>
      <c r="F210" s="315">
        <f t="shared" si="12"/>
        <v>834.82501395416205</v>
      </c>
      <c r="G210" s="315"/>
      <c r="H210" s="315">
        <v>4.2391380830404701</v>
      </c>
      <c r="I210" s="315">
        <v>8.0172011316596343</v>
      </c>
      <c r="J210" s="315">
        <f t="shared" si="13"/>
        <v>12.256339214700105</v>
      </c>
      <c r="K210" s="315"/>
      <c r="L210" s="315">
        <f t="shared" si="14"/>
        <v>48.887722356137616</v>
      </c>
      <c r="M210" s="315">
        <f t="shared" si="15"/>
        <v>61.144061570837721</v>
      </c>
      <c r="N210" s="286"/>
    </row>
    <row r="211" spans="1:14" s="50" customFormat="1" ht="17.649999999999999" customHeight="1" x14ac:dyDescent="0.25">
      <c r="A211" s="313">
        <v>251</v>
      </c>
      <c r="B211" s="322" t="s">
        <v>529</v>
      </c>
      <c r="C211" s="315">
        <v>512.96890365782929</v>
      </c>
      <c r="D211" s="315">
        <v>327.90861388715967</v>
      </c>
      <c r="E211" s="315">
        <v>0.72968870730738111</v>
      </c>
      <c r="F211" s="315">
        <f t="shared" si="12"/>
        <v>328.63830259446706</v>
      </c>
      <c r="G211" s="315"/>
      <c r="H211" s="315">
        <v>12.570713025537927</v>
      </c>
      <c r="I211" s="315">
        <v>17.164332246689007</v>
      </c>
      <c r="J211" s="315">
        <f t="shared" si="13"/>
        <v>29.735045272226934</v>
      </c>
      <c r="K211" s="315"/>
      <c r="L211" s="315">
        <f t="shared" si="14"/>
        <v>154.5955557911353</v>
      </c>
      <c r="M211" s="315">
        <f t="shared" si="15"/>
        <v>184.33060106336222</v>
      </c>
      <c r="N211" s="286"/>
    </row>
    <row r="212" spans="1:14" s="50" customFormat="1" ht="31.5" customHeight="1" x14ac:dyDescent="0.25">
      <c r="A212" s="313">
        <v>252</v>
      </c>
      <c r="B212" s="314" t="s">
        <v>921</v>
      </c>
      <c r="C212" s="315">
        <v>158.30637319407978</v>
      </c>
      <c r="D212" s="315">
        <v>158.30637319407981</v>
      </c>
      <c r="E212" s="315">
        <v>0</v>
      </c>
      <c r="F212" s="315">
        <f t="shared" si="12"/>
        <v>158.30637319407981</v>
      </c>
      <c r="G212" s="315"/>
      <c r="H212" s="315">
        <v>0</v>
      </c>
      <c r="I212" s="315">
        <v>0</v>
      </c>
      <c r="J212" s="315">
        <f t="shared" si="13"/>
        <v>0</v>
      </c>
      <c r="K212" s="315"/>
      <c r="L212" s="315">
        <f t="shared" si="14"/>
        <v>-2.8421709430404007E-14</v>
      </c>
      <c r="M212" s="315">
        <f t="shared" si="15"/>
        <v>-2.8421709430404007E-14</v>
      </c>
      <c r="N212" s="286"/>
    </row>
    <row r="213" spans="1:14" s="50" customFormat="1" ht="17.649999999999999" customHeight="1" x14ac:dyDescent="0.25">
      <c r="A213" s="313">
        <v>253</v>
      </c>
      <c r="B213" s="314" t="s">
        <v>530</v>
      </c>
      <c r="C213" s="315">
        <v>659.65728118683762</v>
      </c>
      <c r="D213" s="315">
        <v>365.22703915348222</v>
      </c>
      <c r="E213" s="315">
        <v>3.2719579630863191</v>
      </c>
      <c r="F213" s="315">
        <f t="shared" si="12"/>
        <v>368.49899711656855</v>
      </c>
      <c r="G213" s="315"/>
      <c r="H213" s="315">
        <v>46.280702253862636</v>
      </c>
      <c r="I213" s="315">
        <v>52.401675905175985</v>
      </c>
      <c r="J213" s="315">
        <f t="shared" si="13"/>
        <v>98.68237815903862</v>
      </c>
      <c r="K213" s="315"/>
      <c r="L213" s="315">
        <f t="shared" si="14"/>
        <v>192.47590591123046</v>
      </c>
      <c r="M213" s="315">
        <f t="shared" si="15"/>
        <v>291.15828407026908</v>
      </c>
      <c r="N213" s="286"/>
    </row>
    <row r="214" spans="1:14" s="50" customFormat="1" ht="17.649999999999999" customHeight="1" x14ac:dyDescent="0.25">
      <c r="A214" s="313">
        <v>259</v>
      </c>
      <c r="B214" s="322" t="s">
        <v>531</v>
      </c>
      <c r="C214" s="315">
        <v>669.67819379670254</v>
      </c>
      <c r="D214" s="315">
        <v>288.09958742319355</v>
      </c>
      <c r="E214" s="315">
        <v>3.7282617368729847</v>
      </c>
      <c r="F214" s="315">
        <f t="shared" si="12"/>
        <v>291.82784916006653</v>
      </c>
      <c r="G214" s="315"/>
      <c r="H214" s="315">
        <v>27.832683801108224</v>
      </c>
      <c r="I214" s="315">
        <v>34.681222717532101</v>
      </c>
      <c r="J214" s="315">
        <f t="shared" si="13"/>
        <v>62.513906518640326</v>
      </c>
      <c r="K214" s="315"/>
      <c r="L214" s="315">
        <f t="shared" si="14"/>
        <v>315.33643811799567</v>
      </c>
      <c r="M214" s="315">
        <f t="shared" si="15"/>
        <v>377.85034463663601</v>
      </c>
      <c r="N214" s="286"/>
    </row>
    <row r="215" spans="1:14" s="50" customFormat="1" ht="17.649999999999999" customHeight="1" x14ac:dyDescent="0.25">
      <c r="A215" s="313">
        <v>260</v>
      </c>
      <c r="B215" s="322" t="s">
        <v>532</v>
      </c>
      <c r="C215" s="315">
        <v>209.79017215856078</v>
      </c>
      <c r="D215" s="315">
        <v>37.48798895751635</v>
      </c>
      <c r="E215" s="315">
        <v>2.1541184996125125E-2</v>
      </c>
      <c r="F215" s="315">
        <f t="shared" si="12"/>
        <v>37.509530142512475</v>
      </c>
      <c r="G215" s="315"/>
      <c r="H215" s="315">
        <v>6.9161174989932341</v>
      </c>
      <c r="I215" s="315">
        <v>6.9865110704319653</v>
      </c>
      <c r="J215" s="315">
        <f t="shared" si="13"/>
        <v>13.9026285694252</v>
      </c>
      <c r="K215" s="315"/>
      <c r="L215" s="315">
        <f t="shared" si="14"/>
        <v>158.37801344662313</v>
      </c>
      <c r="M215" s="315">
        <f t="shared" si="15"/>
        <v>172.28064201604832</v>
      </c>
      <c r="N215" s="286"/>
    </row>
    <row r="216" spans="1:14" s="50" customFormat="1" ht="17.649999999999999" customHeight="1" x14ac:dyDescent="0.25">
      <c r="A216" s="313">
        <v>261</v>
      </c>
      <c r="B216" s="319" t="s">
        <v>533</v>
      </c>
      <c r="C216" s="315">
        <v>7871.3722448624721</v>
      </c>
      <c r="D216" s="315">
        <v>4957.3104643930292</v>
      </c>
      <c r="E216" s="315">
        <v>23.097553036881028</v>
      </c>
      <c r="F216" s="320">
        <f>+D216+E216</f>
        <v>4980.4080174299106</v>
      </c>
      <c r="G216" s="315"/>
      <c r="H216" s="315">
        <v>187.94639748736304</v>
      </c>
      <c r="I216" s="315">
        <v>344.29513735708514</v>
      </c>
      <c r="J216" s="315">
        <f>+H216+I216</f>
        <v>532.24153484444821</v>
      </c>
      <c r="K216" s="315"/>
      <c r="L216" s="321">
        <f>SUM(C216-F216-J216)</f>
        <v>2358.7226925881132</v>
      </c>
      <c r="M216" s="321">
        <f>J216+L216</f>
        <v>2890.9642274325615</v>
      </c>
      <c r="N216" s="286"/>
    </row>
    <row r="217" spans="1:14" s="50" customFormat="1" ht="17.649999999999999" customHeight="1" x14ac:dyDescent="0.25">
      <c r="A217" s="313">
        <v>262</v>
      </c>
      <c r="B217" s="314" t="s">
        <v>534</v>
      </c>
      <c r="C217" s="315">
        <v>752.45198924328974</v>
      </c>
      <c r="D217" s="315">
        <v>576.2071760786381</v>
      </c>
      <c r="E217" s="315">
        <v>2.7798797098169241</v>
      </c>
      <c r="F217" s="315">
        <f t="shared" si="12"/>
        <v>578.987055788455</v>
      </c>
      <c r="G217" s="315"/>
      <c r="H217" s="315">
        <v>14.114215939654169</v>
      </c>
      <c r="I217" s="315">
        <v>23.65440457033079</v>
      </c>
      <c r="J217" s="315">
        <f t="shared" si="13"/>
        <v>37.768620509984956</v>
      </c>
      <c r="K217" s="315"/>
      <c r="L217" s="315">
        <f t="shared" si="14"/>
        <v>135.69631294484981</v>
      </c>
      <c r="M217" s="315">
        <f t="shared" si="15"/>
        <v>173.46493345483475</v>
      </c>
      <c r="N217" s="286"/>
    </row>
    <row r="218" spans="1:14" s="50" customFormat="1" ht="17.649999999999999" customHeight="1" x14ac:dyDescent="0.25">
      <c r="A218" s="313">
        <v>267</v>
      </c>
      <c r="B218" s="314" t="s">
        <v>535</v>
      </c>
      <c r="C218" s="315">
        <v>476.84972361818592</v>
      </c>
      <c r="D218" s="315">
        <v>367.97106744808559</v>
      </c>
      <c r="E218" s="315">
        <v>0</v>
      </c>
      <c r="F218" s="315">
        <f t="shared" si="12"/>
        <v>367.97106744808559</v>
      </c>
      <c r="G218" s="315"/>
      <c r="H218" s="315">
        <v>5.4439328099170874</v>
      </c>
      <c r="I218" s="315">
        <v>10.887865601006624</v>
      </c>
      <c r="J218" s="315">
        <f t="shared" si="13"/>
        <v>16.33179841092371</v>
      </c>
      <c r="K218" s="315"/>
      <c r="L218" s="315">
        <f t="shared" si="14"/>
        <v>92.546857759176618</v>
      </c>
      <c r="M218" s="315">
        <f t="shared" si="15"/>
        <v>108.87865617010033</v>
      </c>
      <c r="N218" s="286"/>
    </row>
    <row r="219" spans="1:14" s="50" customFormat="1" ht="17.649999999999999" customHeight="1" x14ac:dyDescent="0.25">
      <c r="A219" s="313">
        <v>269</v>
      </c>
      <c r="B219" s="314" t="s">
        <v>536</v>
      </c>
      <c r="C219" s="315">
        <v>57.641637844503393</v>
      </c>
      <c r="D219" s="315">
        <v>44.46598435413847</v>
      </c>
      <c r="E219" s="315">
        <v>0</v>
      </c>
      <c r="F219" s="315">
        <f t="shared" si="12"/>
        <v>44.46598435413847</v>
      </c>
      <c r="G219" s="315"/>
      <c r="H219" s="315">
        <v>0.6587826867561547</v>
      </c>
      <c r="I219" s="315">
        <v>1.3175653546847588</v>
      </c>
      <c r="J219" s="315">
        <f t="shared" si="13"/>
        <v>1.9763480414409136</v>
      </c>
      <c r="K219" s="315"/>
      <c r="L219" s="321">
        <f t="shared" si="14"/>
        <v>11.199305448924008</v>
      </c>
      <c r="M219" s="321">
        <f t="shared" si="15"/>
        <v>13.175653490364923</v>
      </c>
      <c r="N219" s="286"/>
    </row>
    <row r="220" spans="1:14" s="50" customFormat="1" ht="17.649999999999999" customHeight="1" x14ac:dyDescent="0.25">
      <c r="A220" s="313">
        <v>273</v>
      </c>
      <c r="B220" s="314" t="s">
        <v>537</v>
      </c>
      <c r="C220" s="315">
        <v>900.81345273652437</v>
      </c>
      <c r="D220" s="315">
        <v>321.68733569846211</v>
      </c>
      <c r="E220" s="315">
        <v>4.3864642236444773</v>
      </c>
      <c r="F220" s="315">
        <f t="shared" si="12"/>
        <v>326.07379992210656</v>
      </c>
      <c r="G220" s="315"/>
      <c r="H220" s="315">
        <v>42.386276344824616</v>
      </c>
      <c r="I220" s="315">
        <v>57.689499484765804</v>
      </c>
      <c r="J220" s="315">
        <f>+H220+I220</f>
        <v>100.07577582959041</v>
      </c>
      <c r="K220" s="315"/>
      <c r="L220" s="321">
        <f>SUM(C220-F220-J220)</f>
        <v>474.66387698482743</v>
      </c>
      <c r="M220" s="321">
        <f>J220+L220</f>
        <v>574.73965281441781</v>
      </c>
      <c r="N220" s="286"/>
    </row>
    <row r="221" spans="1:14" s="50" customFormat="1" ht="17.649999999999999" customHeight="1" x14ac:dyDescent="0.25">
      <c r="A221" s="324">
        <v>275</v>
      </c>
      <c r="B221" s="314" t="s">
        <v>538</v>
      </c>
      <c r="C221" s="315">
        <v>1395.5951599999999</v>
      </c>
      <c r="D221" s="315">
        <v>1074.1951452512069</v>
      </c>
      <c r="E221" s="315">
        <v>0</v>
      </c>
      <c r="F221" s="315">
        <f t="shared" si="12"/>
        <v>1074.1951452512069</v>
      </c>
      <c r="G221" s="315"/>
      <c r="H221" s="315">
        <v>16.07000073320345</v>
      </c>
      <c r="I221" s="315">
        <v>32.140001466406886</v>
      </c>
      <c r="J221" s="315">
        <f t="shared" si="13"/>
        <v>48.210002199610337</v>
      </c>
      <c r="K221" s="315"/>
      <c r="L221" s="321">
        <f t="shared" si="14"/>
        <v>273.1900125491826</v>
      </c>
      <c r="M221" s="321">
        <f t="shared" si="15"/>
        <v>321.40001474879296</v>
      </c>
      <c r="N221" s="286"/>
    </row>
    <row r="222" spans="1:14" s="50" customFormat="1" ht="17.649999999999999" customHeight="1" x14ac:dyDescent="0.25">
      <c r="A222" s="324">
        <v>283</v>
      </c>
      <c r="B222" s="314" t="s">
        <v>539</v>
      </c>
      <c r="C222" s="315">
        <v>415.60188833459802</v>
      </c>
      <c r="D222" s="315">
        <v>103.90047207588782</v>
      </c>
      <c r="E222" s="315">
        <v>20.780094415177558</v>
      </c>
      <c r="F222" s="315">
        <f t="shared" si="12"/>
        <v>124.68056649106538</v>
      </c>
      <c r="G222" s="315"/>
      <c r="H222" s="315">
        <v>20.780094415177558</v>
      </c>
      <c r="I222" s="315">
        <v>41.560188830355123</v>
      </c>
      <c r="J222" s="315">
        <f t="shared" si="13"/>
        <v>62.340283245532682</v>
      </c>
      <c r="K222" s="315"/>
      <c r="L222" s="315">
        <f t="shared" si="14"/>
        <v>228.58103859799994</v>
      </c>
      <c r="M222" s="315">
        <f t="shared" si="15"/>
        <v>290.92132184353261</v>
      </c>
      <c r="N222" s="286"/>
    </row>
    <row r="223" spans="1:14" s="50" customFormat="1" ht="17.649999999999999" customHeight="1" x14ac:dyDescent="0.25">
      <c r="A223" s="313">
        <v>286</v>
      </c>
      <c r="B223" s="319" t="s">
        <v>540</v>
      </c>
      <c r="C223" s="315">
        <v>2137.4074920154912</v>
      </c>
      <c r="D223" s="315">
        <v>1175.5741205915222</v>
      </c>
      <c r="E223" s="315">
        <v>0</v>
      </c>
      <c r="F223" s="315">
        <f t="shared" si="12"/>
        <v>1175.5741205915222</v>
      </c>
      <c r="G223" s="315"/>
      <c r="H223" s="315">
        <v>213.74074919845856</v>
      </c>
      <c r="I223" s="315">
        <v>213.74074919845856</v>
      </c>
      <c r="J223" s="315">
        <f t="shared" si="13"/>
        <v>427.48149839691712</v>
      </c>
      <c r="K223" s="315"/>
      <c r="L223" s="315">
        <f t="shared" si="14"/>
        <v>534.35187302705197</v>
      </c>
      <c r="M223" s="315">
        <f t="shared" si="15"/>
        <v>961.83337142396908</v>
      </c>
      <c r="N223" s="286"/>
    </row>
    <row r="224" spans="1:14" s="50" customFormat="1" ht="17.649999999999999" customHeight="1" x14ac:dyDescent="0.25">
      <c r="A224" s="313">
        <v>288</v>
      </c>
      <c r="B224" s="319" t="s">
        <v>541</v>
      </c>
      <c r="C224" s="315">
        <v>503.28902841355654</v>
      </c>
      <c r="D224" s="315">
        <v>166.02530031291957</v>
      </c>
      <c r="E224" s="315">
        <v>11.27225839387383</v>
      </c>
      <c r="F224" s="315">
        <f t="shared" si="12"/>
        <v>177.29755870679341</v>
      </c>
      <c r="G224" s="315"/>
      <c r="H224" s="315">
        <v>30.407717356316383</v>
      </c>
      <c r="I224" s="315">
        <v>41.722562589331567</v>
      </c>
      <c r="J224" s="315">
        <f t="shared" si="13"/>
        <v>72.130279945647942</v>
      </c>
      <c r="K224" s="315"/>
      <c r="L224" s="315">
        <f t="shared" si="14"/>
        <v>253.86118976111521</v>
      </c>
      <c r="M224" s="315">
        <f t="shared" si="15"/>
        <v>325.99146970676316</v>
      </c>
      <c r="N224" s="286"/>
    </row>
    <row r="225" spans="1:14" s="50" customFormat="1" ht="17.649999999999999" customHeight="1" x14ac:dyDescent="0.25">
      <c r="A225" s="313">
        <v>292</v>
      </c>
      <c r="B225" s="319" t="s">
        <v>542</v>
      </c>
      <c r="C225" s="315">
        <v>1226.1252364546128</v>
      </c>
      <c r="D225" s="315">
        <v>421.32701631055272</v>
      </c>
      <c r="E225" s="315">
        <v>0</v>
      </c>
      <c r="F225" s="315">
        <f t="shared" si="12"/>
        <v>421.32701631055272</v>
      </c>
      <c r="G225" s="315"/>
      <c r="H225" s="315">
        <v>57.077977507233882</v>
      </c>
      <c r="I225" s="315">
        <v>84.265403262110567</v>
      </c>
      <c r="J225" s="315">
        <f t="shared" si="13"/>
        <v>141.34338076934444</v>
      </c>
      <c r="K225" s="315"/>
      <c r="L225" s="315">
        <f t="shared" si="14"/>
        <v>663.45483937471568</v>
      </c>
      <c r="M225" s="315">
        <f t="shared" si="15"/>
        <v>804.79822014406011</v>
      </c>
      <c r="N225" s="286"/>
    </row>
    <row r="226" spans="1:14" s="50" customFormat="1" ht="17.649999999999999" customHeight="1" x14ac:dyDescent="0.25">
      <c r="A226" s="324">
        <v>293</v>
      </c>
      <c r="B226" s="314" t="s">
        <v>543</v>
      </c>
      <c r="C226" s="315">
        <v>1402.7073355298394</v>
      </c>
      <c r="D226" s="315">
        <v>1086.0105451514562</v>
      </c>
      <c r="E226" s="315">
        <v>0</v>
      </c>
      <c r="F226" s="315">
        <f t="shared" si="12"/>
        <v>1086.0105451514562</v>
      </c>
      <c r="G226" s="315"/>
      <c r="H226" s="315">
        <v>15.834839521272546</v>
      </c>
      <c r="I226" s="315">
        <v>31.669679061372651</v>
      </c>
      <c r="J226" s="315">
        <f t="shared" si="13"/>
        <v>47.504518582645197</v>
      </c>
      <c r="K226" s="315"/>
      <c r="L226" s="315">
        <f t="shared" si="14"/>
        <v>269.19227179573801</v>
      </c>
      <c r="M226" s="315">
        <f t="shared" si="15"/>
        <v>316.69679037838318</v>
      </c>
      <c r="N226" s="286"/>
    </row>
    <row r="227" spans="1:14" s="52" customFormat="1" ht="17.649999999999999" customHeight="1" x14ac:dyDescent="0.25">
      <c r="A227" s="313">
        <v>294</v>
      </c>
      <c r="B227" s="319" t="s">
        <v>544</v>
      </c>
      <c r="C227" s="315">
        <v>1045.074282170832</v>
      </c>
      <c r="D227" s="315">
        <v>813.58510080944541</v>
      </c>
      <c r="E227" s="315">
        <v>0.69640486109628097</v>
      </c>
      <c r="F227" s="315">
        <f t="shared" si="12"/>
        <v>814.28150567054172</v>
      </c>
      <c r="G227" s="315"/>
      <c r="H227" s="315">
        <v>13.594732773314046</v>
      </c>
      <c r="I227" s="315">
        <v>25.120873580565078</v>
      </c>
      <c r="J227" s="315">
        <f t="shared" si="13"/>
        <v>38.715606353879124</v>
      </c>
      <c r="K227" s="315"/>
      <c r="L227" s="315">
        <f t="shared" si="14"/>
        <v>192.07717014641116</v>
      </c>
      <c r="M227" s="315">
        <f t="shared" si="15"/>
        <v>230.7927765002903</v>
      </c>
      <c r="N227" s="286"/>
    </row>
    <row r="228" spans="1:14" s="52" customFormat="1" ht="29.25" customHeight="1" x14ac:dyDescent="0.25">
      <c r="A228" s="324">
        <v>295</v>
      </c>
      <c r="B228" s="314" t="s">
        <v>545</v>
      </c>
      <c r="C228" s="315">
        <v>401.05064476484534</v>
      </c>
      <c r="D228" s="315">
        <v>297.86675165897469</v>
      </c>
      <c r="E228" s="315">
        <v>0.55796633148751862</v>
      </c>
      <c r="F228" s="315">
        <f t="shared" si="12"/>
        <v>298.42471799046223</v>
      </c>
      <c r="G228" s="315"/>
      <c r="H228" s="315">
        <v>5.7017173006166031</v>
      </c>
      <c r="I228" s="315">
        <v>11.180912246299677</v>
      </c>
      <c r="J228" s="315">
        <f t="shared" si="13"/>
        <v>16.882629546916281</v>
      </c>
      <c r="K228" s="315"/>
      <c r="L228" s="315">
        <f t="shared" si="14"/>
        <v>85.74329722746684</v>
      </c>
      <c r="M228" s="315">
        <f t="shared" si="15"/>
        <v>102.62592677438312</v>
      </c>
      <c r="N228" s="286"/>
    </row>
    <row r="229" spans="1:14" s="50" customFormat="1" ht="17.649999999999999" customHeight="1" x14ac:dyDescent="0.25">
      <c r="A229" s="324">
        <v>300</v>
      </c>
      <c r="B229" s="314" t="s">
        <v>546</v>
      </c>
      <c r="C229" s="315">
        <v>514.14071558543264</v>
      </c>
      <c r="D229" s="315">
        <v>128.53517891461198</v>
      </c>
      <c r="E229" s="315">
        <v>25.707035782922397</v>
      </c>
      <c r="F229" s="315">
        <f t="shared" si="12"/>
        <v>154.24221469753437</v>
      </c>
      <c r="G229" s="315"/>
      <c r="H229" s="315">
        <v>25.707035782922397</v>
      </c>
      <c r="I229" s="315">
        <v>51.414071565844793</v>
      </c>
      <c r="J229" s="315">
        <f t="shared" si="13"/>
        <v>77.121107348767197</v>
      </c>
      <c r="K229" s="315"/>
      <c r="L229" s="315">
        <f t="shared" si="14"/>
        <v>282.77739353913114</v>
      </c>
      <c r="M229" s="315">
        <f t="shared" si="15"/>
        <v>359.89850088789831</v>
      </c>
      <c r="N229" s="286"/>
    </row>
    <row r="230" spans="1:14" s="50" customFormat="1" ht="17.649999999999999" customHeight="1" x14ac:dyDescent="0.25">
      <c r="A230" s="313">
        <v>305</v>
      </c>
      <c r="B230" s="322" t="s">
        <v>547</v>
      </c>
      <c r="C230" s="315">
        <v>161.29790123973677</v>
      </c>
      <c r="D230" s="315">
        <v>124.65021532384944</v>
      </c>
      <c r="E230" s="315">
        <v>0</v>
      </c>
      <c r="F230" s="315">
        <f t="shared" si="12"/>
        <v>124.65021532384944</v>
      </c>
      <c r="G230" s="315"/>
      <c r="H230" s="315">
        <v>1.8323842849685248</v>
      </c>
      <c r="I230" s="315">
        <v>3.66476856993705</v>
      </c>
      <c r="J230" s="315">
        <f t="shared" si="13"/>
        <v>5.4971528549055746</v>
      </c>
      <c r="K230" s="315"/>
      <c r="L230" s="315">
        <f t="shared" si="14"/>
        <v>31.150533060981761</v>
      </c>
      <c r="M230" s="315">
        <f t="shared" si="15"/>
        <v>36.647685915887337</v>
      </c>
      <c r="N230" s="286"/>
    </row>
    <row r="231" spans="1:14" s="50" customFormat="1" ht="18.75" customHeight="1" x14ac:dyDescent="0.25">
      <c r="A231" s="313">
        <v>306</v>
      </c>
      <c r="B231" s="322" t="s">
        <v>548</v>
      </c>
      <c r="C231" s="315">
        <v>1415.3282233553202</v>
      </c>
      <c r="D231" s="315">
        <v>560.01183179338386</v>
      </c>
      <c r="E231" s="315">
        <v>0</v>
      </c>
      <c r="F231" s="315">
        <f t="shared" si="12"/>
        <v>560.01183179338386</v>
      </c>
      <c r="G231" s="315"/>
      <c r="H231" s="315">
        <v>100.14903378383477</v>
      </c>
      <c r="I231" s="315">
        <v>100.65099713063</v>
      </c>
      <c r="J231" s="315">
        <f t="shared" si="13"/>
        <v>200.80003091446477</v>
      </c>
      <c r="K231" s="315"/>
      <c r="L231" s="315">
        <f t="shared" si="14"/>
        <v>654.51636064747163</v>
      </c>
      <c r="M231" s="315">
        <f t="shared" si="15"/>
        <v>855.31639156193637</v>
      </c>
      <c r="N231" s="286"/>
    </row>
    <row r="232" spans="1:14" s="50" customFormat="1" ht="17.649999999999999" customHeight="1" x14ac:dyDescent="0.25">
      <c r="A232" s="313">
        <v>307</v>
      </c>
      <c r="B232" s="322" t="s">
        <v>549</v>
      </c>
      <c r="C232" s="315">
        <v>1585.3681673572221</v>
      </c>
      <c r="D232" s="315">
        <v>523.33139177379519</v>
      </c>
      <c r="E232" s="315">
        <v>2.9478383137197937</v>
      </c>
      <c r="F232" s="315">
        <f t="shared" si="12"/>
        <v>526.27923008751497</v>
      </c>
      <c r="G232" s="315"/>
      <c r="H232" s="315">
        <v>90.599417075399316</v>
      </c>
      <c r="I232" s="315">
        <v>112.0032861490071</v>
      </c>
      <c r="J232" s="315">
        <f t="shared" si="13"/>
        <v>202.60270322440641</v>
      </c>
      <c r="K232" s="315"/>
      <c r="L232" s="315">
        <f t="shared" si="14"/>
        <v>856.48623404530053</v>
      </c>
      <c r="M232" s="315">
        <f t="shared" si="15"/>
        <v>1059.088937269707</v>
      </c>
      <c r="N232" s="286"/>
    </row>
    <row r="233" spans="1:14" s="52" customFormat="1" ht="27" customHeight="1" x14ac:dyDescent="0.25">
      <c r="A233" s="313">
        <v>308</v>
      </c>
      <c r="B233" s="319" t="s">
        <v>550</v>
      </c>
      <c r="C233" s="315">
        <v>1036.7490673371926</v>
      </c>
      <c r="D233" s="315">
        <v>590.83433173813228</v>
      </c>
      <c r="E233" s="315">
        <v>0</v>
      </c>
      <c r="F233" s="315">
        <f t="shared" si="12"/>
        <v>590.83433173813228</v>
      </c>
      <c r="G233" s="315"/>
      <c r="H233" s="315">
        <v>98.715255856411574</v>
      </c>
      <c r="I233" s="315">
        <v>105.75019978526491</v>
      </c>
      <c r="J233" s="315">
        <f t="shared" si="13"/>
        <v>204.4654556416765</v>
      </c>
      <c r="K233" s="315"/>
      <c r="L233" s="315">
        <f t="shared" si="14"/>
        <v>241.44927995738385</v>
      </c>
      <c r="M233" s="315">
        <f t="shared" si="15"/>
        <v>445.91473559906035</v>
      </c>
      <c r="N233" s="286"/>
    </row>
    <row r="234" spans="1:14" s="52" customFormat="1" ht="17.649999999999999" customHeight="1" x14ac:dyDescent="0.25">
      <c r="A234" s="313">
        <v>309</v>
      </c>
      <c r="B234" s="319" t="s">
        <v>551</v>
      </c>
      <c r="C234" s="315">
        <v>970.04413258119416</v>
      </c>
      <c r="D234" s="315">
        <v>145.01328604398492</v>
      </c>
      <c r="E234" s="315">
        <v>30.124425672433304</v>
      </c>
      <c r="F234" s="315">
        <f t="shared" si="12"/>
        <v>175.13771171641821</v>
      </c>
      <c r="G234" s="315"/>
      <c r="H234" s="315">
        <v>17.362428270021891</v>
      </c>
      <c r="I234" s="315">
        <v>54.0552623197744</v>
      </c>
      <c r="J234" s="315">
        <f t="shared" si="13"/>
        <v>71.417690589796294</v>
      </c>
      <c r="K234" s="315"/>
      <c r="L234" s="321">
        <f t="shared" si="14"/>
        <v>723.48873027497973</v>
      </c>
      <c r="M234" s="321">
        <f t="shared" si="15"/>
        <v>794.90642086477601</v>
      </c>
      <c r="N234" s="286"/>
    </row>
    <row r="235" spans="1:14" s="47" customFormat="1" ht="21.75" customHeight="1" x14ac:dyDescent="0.25">
      <c r="A235" s="313">
        <v>312</v>
      </c>
      <c r="B235" s="322" t="s">
        <v>552</v>
      </c>
      <c r="C235" s="315">
        <v>529.23377768193723</v>
      </c>
      <c r="D235" s="315">
        <v>122.21122081470618</v>
      </c>
      <c r="E235" s="315">
        <v>15.435985111535928</v>
      </c>
      <c r="F235" s="315">
        <f t="shared" si="12"/>
        <v>137.64720592624212</v>
      </c>
      <c r="G235" s="315"/>
      <c r="H235" s="315">
        <v>13.579024555299766</v>
      </c>
      <c r="I235" s="315">
        <v>35.978612005335528</v>
      </c>
      <c r="J235" s="315">
        <f t="shared" si="13"/>
        <v>49.557636560635295</v>
      </c>
      <c r="K235" s="315"/>
      <c r="L235" s="315">
        <f t="shared" si="14"/>
        <v>342.02893519505983</v>
      </c>
      <c r="M235" s="315">
        <f t="shared" si="15"/>
        <v>391.5865717556951</v>
      </c>
      <c r="N235" s="286"/>
    </row>
    <row r="236" spans="1:14" s="52" customFormat="1" ht="17.649999999999999" customHeight="1" x14ac:dyDescent="0.25">
      <c r="A236" s="313">
        <v>314</v>
      </c>
      <c r="B236" s="322" t="s">
        <v>553</v>
      </c>
      <c r="C236" s="315">
        <v>1914.5430880310614</v>
      </c>
      <c r="D236" s="315">
        <v>269.8214685470802</v>
      </c>
      <c r="E236" s="315">
        <v>1.7953374291218713</v>
      </c>
      <c r="F236" s="315">
        <f t="shared" si="12"/>
        <v>271.61680597620204</v>
      </c>
      <c r="G236" s="315"/>
      <c r="H236" s="315">
        <v>65.104340755220051</v>
      </c>
      <c r="I236" s="315">
        <v>70.09589525260877</v>
      </c>
      <c r="J236" s="315">
        <f t="shared" si="13"/>
        <v>135.20023600782883</v>
      </c>
      <c r="K236" s="315"/>
      <c r="L236" s="321">
        <f t="shared" si="14"/>
        <v>1507.7260460470304</v>
      </c>
      <c r="M236" s="321">
        <f t="shared" si="15"/>
        <v>1642.9262820548593</v>
      </c>
      <c r="N236" s="286"/>
    </row>
    <row r="237" spans="1:14" s="47" customFormat="1" ht="17.649999999999999" customHeight="1" x14ac:dyDescent="0.25">
      <c r="A237" s="313">
        <v>316</v>
      </c>
      <c r="B237" s="322" t="s">
        <v>554</v>
      </c>
      <c r="C237" s="315">
        <v>357.17980020425631</v>
      </c>
      <c r="D237" s="315">
        <v>115.315570547701</v>
      </c>
      <c r="E237" s="315">
        <v>0</v>
      </c>
      <c r="F237" s="315">
        <f t="shared" si="12"/>
        <v>115.315570547701</v>
      </c>
      <c r="G237" s="315"/>
      <c r="H237" s="315">
        <v>17.229576369772698</v>
      </c>
      <c r="I237" s="315">
        <v>24.337874298541738</v>
      </c>
      <c r="J237" s="315">
        <f t="shared" si="13"/>
        <v>41.567450668314436</v>
      </c>
      <c r="K237" s="315"/>
      <c r="L237" s="315">
        <f t="shared" si="14"/>
        <v>200.29677898824087</v>
      </c>
      <c r="M237" s="315">
        <f t="shared" si="15"/>
        <v>241.86422965655532</v>
      </c>
      <c r="N237" s="286"/>
    </row>
    <row r="238" spans="1:14" s="47" customFormat="1" ht="17.649999999999999" customHeight="1" x14ac:dyDescent="0.25">
      <c r="A238" s="313">
        <v>317</v>
      </c>
      <c r="B238" s="322" t="s">
        <v>555</v>
      </c>
      <c r="C238" s="315">
        <v>1342.152763346885</v>
      </c>
      <c r="D238" s="315">
        <v>498.31098866570932</v>
      </c>
      <c r="E238" s="315">
        <v>0</v>
      </c>
      <c r="F238" s="315">
        <f t="shared" si="12"/>
        <v>498.31098866570932</v>
      </c>
      <c r="G238" s="315"/>
      <c r="H238" s="315">
        <v>87.393630971479411</v>
      </c>
      <c r="I238" s="315">
        <v>94.509952981662408</v>
      </c>
      <c r="J238" s="315">
        <f t="shared" si="13"/>
        <v>181.90358395314183</v>
      </c>
      <c r="K238" s="315"/>
      <c r="L238" s="315">
        <f t="shared" si="14"/>
        <v>661.93819072803376</v>
      </c>
      <c r="M238" s="315">
        <f t="shared" si="15"/>
        <v>843.84177468117559</v>
      </c>
      <c r="N238" s="286"/>
    </row>
    <row r="239" spans="1:14" s="47" customFormat="1" ht="17.649999999999999" customHeight="1" x14ac:dyDescent="0.25">
      <c r="A239" s="313">
        <v>318</v>
      </c>
      <c r="B239" s="322" t="s">
        <v>556</v>
      </c>
      <c r="C239" s="315">
        <v>300.81952976538298</v>
      </c>
      <c r="D239" s="315">
        <v>171.29243355360779</v>
      </c>
      <c r="E239" s="315">
        <v>0</v>
      </c>
      <c r="F239" s="315">
        <f t="shared" si="12"/>
        <v>171.29243355360779</v>
      </c>
      <c r="G239" s="315"/>
      <c r="H239" s="315">
        <v>31.144078827928684</v>
      </c>
      <c r="I239" s="315">
        <v>31.144078827928688</v>
      </c>
      <c r="J239" s="315">
        <f t="shared" si="13"/>
        <v>62.288157655857376</v>
      </c>
      <c r="K239" s="315"/>
      <c r="L239" s="315">
        <f t="shared" si="14"/>
        <v>67.238938555917812</v>
      </c>
      <c r="M239" s="315">
        <f t="shared" si="15"/>
        <v>129.52709621177519</v>
      </c>
      <c r="N239" s="286"/>
    </row>
    <row r="240" spans="1:14" s="47" customFormat="1" ht="17.649999999999999" customHeight="1" x14ac:dyDescent="0.25">
      <c r="A240" s="313">
        <v>319</v>
      </c>
      <c r="B240" s="322" t="s">
        <v>557</v>
      </c>
      <c r="C240" s="315">
        <v>900.80330057178367</v>
      </c>
      <c r="D240" s="315">
        <v>450.40165029118435</v>
      </c>
      <c r="E240" s="315">
        <v>0</v>
      </c>
      <c r="F240" s="315">
        <f t="shared" si="12"/>
        <v>450.40165029118435</v>
      </c>
      <c r="G240" s="315"/>
      <c r="H240" s="315">
        <v>45.04016502911842</v>
      </c>
      <c r="I240" s="315">
        <v>90.080330058236854</v>
      </c>
      <c r="J240" s="315">
        <f t="shared" si="13"/>
        <v>135.12049508735527</v>
      </c>
      <c r="K240" s="315"/>
      <c r="L240" s="315">
        <f t="shared" si="14"/>
        <v>315.28115519324405</v>
      </c>
      <c r="M240" s="315">
        <f t="shared" si="15"/>
        <v>450.40165028059931</v>
      </c>
      <c r="N240" s="286"/>
    </row>
    <row r="241" spans="1:14" s="47" customFormat="1" ht="17.649999999999999" customHeight="1" x14ac:dyDescent="0.25">
      <c r="A241" s="313">
        <v>320</v>
      </c>
      <c r="B241" s="322" t="s">
        <v>558</v>
      </c>
      <c r="C241" s="315">
        <v>1210.8732022125753</v>
      </c>
      <c r="D241" s="315">
        <v>383.36614790462033</v>
      </c>
      <c r="E241" s="315">
        <v>0.35624984712199015</v>
      </c>
      <c r="F241" s="315">
        <f t="shared" si="12"/>
        <v>383.72239775174234</v>
      </c>
      <c r="G241" s="315"/>
      <c r="H241" s="315">
        <v>61.204853826226653</v>
      </c>
      <c r="I241" s="315">
        <v>76.368728176530084</v>
      </c>
      <c r="J241" s="315">
        <f t="shared" si="13"/>
        <v>137.57358200275672</v>
      </c>
      <c r="K241" s="315"/>
      <c r="L241" s="315">
        <f t="shared" si="14"/>
        <v>689.57722245807622</v>
      </c>
      <c r="M241" s="315">
        <f t="shared" si="15"/>
        <v>827.15080446083289</v>
      </c>
      <c r="N241" s="286"/>
    </row>
    <row r="242" spans="1:14" s="47" customFormat="1" ht="30.75" customHeight="1" x14ac:dyDescent="0.25">
      <c r="A242" s="313">
        <v>322</v>
      </c>
      <c r="B242" s="322" t="s">
        <v>559</v>
      </c>
      <c r="C242" s="315">
        <v>8850.800527862415</v>
      </c>
      <c r="D242" s="315">
        <v>1929.3520161162778</v>
      </c>
      <c r="E242" s="315">
        <v>68.331602486923998</v>
      </c>
      <c r="F242" s="315">
        <f t="shared" si="12"/>
        <v>1997.6836186032019</v>
      </c>
      <c r="G242" s="315"/>
      <c r="H242" s="315">
        <v>349.81590758869646</v>
      </c>
      <c r="I242" s="315">
        <v>419.79545070941481</v>
      </c>
      <c r="J242" s="315">
        <f t="shared" si="13"/>
        <v>769.61135829811133</v>
      </c>
      <c r="K242" s="315"/>
      <c r="L242" s="315">
        <f t="shared" si="14"/>
        <v>6083.505550961102</v>
      </c>
      <c r="M242" s="315">
        <f t="shared" si="15"/>
        <v>6853.1169092592136</v>
      </c>
      <c r="N242" s="286"/>
    </row>
    <row r="243" spans="1:14" s="52" customFormat="1" ht="17.649999999999999" customHeight="1" x14ac:dyDescent="0.25">
      <c r="A243" s="313">
        <v>327</v>
      </c>
      <c r="B243" s="322" t="s">
        <v>560</v>
      </c>
      <c r="C243" s="315">
        <v>1049.3664736453218</v>
      </c>
      <c r="D243" s="315">
        <v>0</v>
      </c>
      <c r="E243" s="315">
        <v>0.79879748153200003</v>
      </c>
      <c r="F243" s="320">
        <f>+D243+E243</f>
        <v>0.79879748153200003</v>
      </c>
      <c r="G243" s="315"/>
      <c r="H243" s="315">
        <v>0</v>
      </c>
      <c r="I243" s="315">
        <v>1.5975949630640001</v>
      </c>
      <c r="J243" s="315">
        <f>+H243+I243</f>
        <v>1.5975949630640001</v>
      </c>
      <c r="K243" s="315"/>
      <c r="L243" s="321">
        <f>SUM(C243-F243-J243)</f>
        <v>1046.9700812007259</v>
      </c>
      <c r="M243" s="321">
        <f>J243+L243</f>
        <v>1048.5676761637899</v>
      </c>
      <c r="N243" s="286"/>
    </row>
    <row r="244" spans="1:14" s="47" customFormat="1" ht="30.75" customHeight="1" x14ac:dyDescent="0.25">
      <c r="A244" s="313">
        <v>328</v>
      </c>
      <c r="B244" s="319" t="s">
        <v>561</v>
      </c>
      <c r="C244" s="315">
        <v>90.622106377238353</v>
      </c>
      <c r="D244" s="315">
        <v>9.2024724755076193</v>
      </c>
      <c r="E244" s="315">
        <v>3.0011858101332094</v>
      </c>
      <c r="F244" s="315">
        <f t="shared" si="12"/>
        <v>12.203658285640829</v>
      </c>
      <c r="G244" s="315"/>
      <c r="H244" s="315">
        <v>5.2860942459469741E-2</v>
      </c>
      <c r="I244" s="315">
        <v>3.0867415809809979</v>
      </c>
      <c r="J244" s="315">
        <f t="shared" si="13"/>
        <v>3.1396025234404679</v>
      </c>
      <c r="K244" s="315"/>
      <c r="L244" s="315">
        <f t="shared" si="14"/>
        <v>75.278845568157053</v>
      </c>
      <c r="M244" s="315">
        <f t="shared" si="15"/>
        <v>78.418448091597526</v>
      </c>
      <c r="N244" s="286"/>
    </row>
    <row r="245" spans="1:14" s="47" customFormat="1" ht="27" customHeight="1" x14ac:dyDescent="0.25">
      <c r="A245" s="313">
        <v>336</v>
      </c>
      <c r="B245" s="319" t="s">
        <v>562</v>
      </c>
      <c r="C245" s="315">
        <v>1276.4468574859188</v>
      </c>
      <c r="D245" s="315">
        <v>207.15019106268394</v>
      </c>
      <c r="E245" s="315">
        <v>27.078180984467615</v>
      </c>
      <c r="F245" s="315">
        <f>+D245+E245</f>
        <v>234.22837204715157</v>
      </c>
      <c r="G245" s="315"/>
      <c r="H245" s="315">
        <v>45.663522765528676</v>
      </c>
      <c r="I245" s="315">
        <v>79.697097627286126</v>
      </c>
      <c r="J245" s="315">
        <f>+H245+I245</f>
        <v>125.36062039281481</v>
      </c>
      <c r="K245" s="315"/>
      <c r="L245" s="315">
        <f>SUM(C245-F245-J245)</f>
        <v>916.85786504595239</v>
      </c>
      <c r="M245" s="315">
        <f>J245+L245</f>
        <v>1042.2184854387672</v>
      </c>
      <c r="N245" s="286"/>
    </row>
    <row r="246" spans="1:14" s="47" customFormat="1" ht="25.15" customHeight="1" x14ac:dyDescent="0.25">
      <c r="A246" s="313">
        <v>339</v>
      </c>
      <c r="B246" s="322" t="s">
        <v>563</v>
      </c>
      <c r="C246" s="315">
        <v>10929.592494182139</v>
      </c>
      <c r="D246" s="315">
        <v>1859.6633246105853</v>
      </c>
      <c r="E246" s="315">
        <v>189.68626685127475</v>
      </c>
      <c r="F246" s="315">
        <f t="shared" si="12"/>
        <v>2049.3495914618602</v>
      </c>
      <c r="G246" s="315"/>
      <c r="H246" s="315">
        <v>357.05752085682605</v>
      </c>
      <c r="I246" s="315">
        <v>579.35692328704909</v>
      </c>
      <c r="J246" s="315">
        <f t="shared" si="13"/>
        <v>936.41444414387513</v>
      </c>
      <c r="K246" s="315"/>
      <c r="L246" s="315">
        <f t="shared" si="14"/>
        <v>7943.828458576405</v>
      </c>
      <c r="M246" s="315">
        <f t="shared" si="15"/>
        <v>8880.2429027202797</v>
      </c>
      <c r="N246" s="286"/>
    </row>
    <row r="247" spans="1:14" s="47" customFormat="1" ht="20.25" customHeight="1" x14ac:dyDescent="0.25">
      <c r="A247" s="313">
        <v>348</v>
      </c>
      <c r="B247" s="322" t="s">
        <v>564</v>
      </c>
      <c r="C247" s="315">
        <v>116.24875828074198</v>
      </c>
      <c r="D247" s="315">
        <v>7.6911469203800014</v>
      </c>
      <c r="E247" s="315">
        <v>2.9384476029999995E-2</v>
      </c>
      <c r="F247" s="315">
        <f>+D247+E247</f>
        <v>7.7205313964100011</v>
      </c>
      <c r="G247" s="315"/>
      <c r="H247" s="315">
        <v>3.8455734601900011</v>
      </c>
      <c r="I247" s="315">
        <v>3.9043424122500014</v>
      </c>
      <c r="J247" s="315">
        <f>+H247+I247</f>
        <v>7.7499158724400026</v>
      </c>
      <c r="K247" s="315"/>
      <c r="L247" s="315">
        <f>SUM(C247-F247-J247)</f>
        <v>100.77831101189199</v>
      </c>
      <c r="M247" s="315">
        <f>J247+L247</f>
        <v>108.52822688433199</v>
      </c>
      <c r="N247" s="286"/>
    </row>
    <row r="248" spans="1:14" s="47" customFormat="1" ht="16.5" customHeight="1" x14ac:dyDescent="0.25">
      <c r="A248" s="313">
        <v>350</v>
      </c>
      <c r="B248" s="322" t="s">
        <v>395</v>
      </c>
      <c r="C248" s="315">
        <v>1507.4489465330198</v>
      </c>
      <c r="D248" s="315">
        <v>151.16682448393686</v>
      </c>
      <c r="E248" s="315">
        <v>49.879471686732977</v>
      </c>
      <c r="F248" s="320">
        <f>+D248+E248</f>
        <v>201.04629617066985</v>
      </c>
      <c r="G248" s="315"/>
      <c r="H248" s="315">
        <v>1.1079802084881298</v>
      </c>
      <c r="I248" s="315">
        <v>51.770375581489098</v>
      </c>
      <c r="J248" s="315">
        <f>+H248+I248</f>
        <v>52.878355789977228</v>
      </c>
      <c r="K248" s="315"/>
      <c r="L248" s="321">
        <f>SUM(C248-F248-J248)</f>
        <v>1253.5242945723728</v>
      </c>
      <c r="M248" s="321">
        <f>J248+L248</f>
        <v>1306.40265036235</v>
      </c>
      <c r="N248" s="286"/>
    </row>
    <row r="249" spans="1:14" s="50" customFormat="1" ht="17.649999999999999" customHeight="1" x14ac:dyDescent="0.25">
      <c r="A249" s="306">
        <v>23</v>
      </c>
      <c r="B249" s="325" t="s">
        <v>565</v>
      </c>
      <c r="C249" s="326">
        <f>'[15]COMP MILLDDLLS'!D248*'Comp Inv Dir Oper'!$N$9</f>
        <v>70010.097545690383</v>
      </c>
      <c r="D249" s="312">
        <f>SUM(D250:D272)</f>
        <v>21377.479035308035</v>
      </c>
      <c r="E249" s="312">
        <f>SUM(E250:E272)</f>
        <v>647.14770060571743</v>
      </c>
      <c r="F249" s="312">
        <f>SUM(F250:F272)</f>
        <v>22024.626735913749</v>
      </c>
      <c r="G249" s="312"/>
      <c r="H249" s="312">
        <f t="shared" ref="H249:M249" si="16">SUM(H250:H272)</f>
        <v>3255.1346229394708</v>
      </c>
      <c r="I249" s="312">
        <f t="shared" si="16"/>
        <v>4035.6661643463726</v>
      </c>
      <c r="J249" s="312">
        <f t="shared" si="16"/>
        <v>7290.8007872858407</v>
      </c>
      <c r="K249" s="312">
        <f t="shared" si="16"/>
        <v>0</v>
      </c>
      <c r="L249" s="312">
        <f t="shared" si="16"/>
        <v>40694.670022490791</v>
      </c>
      <c r="M249" s="312">
        <f t="shared" si="16"/>
        <v>47985.470809776634</v>
      </c>
      <c r="N249" s="300"/>
    </row>
    <row r="250" spans="1:14" s="50" customFormat="1" ht="17.649999999999999" customHeight="1" x14ac:dyDescent="0.25">
      <c r="A250" s="313">
        <v>171</v>
      </c>
      <c r="B250" s="314" t="s">
        <v>566</v>
      </c>
      <c r="C250" s="315">
        <v>9390.8445012686097</v>
      </c>
      <c r="D250" s="315">
        <v>3022.9570236455893</v>
      </c>
      <c r="E250" s="315">
        <v>6.5956361742589396</v>
      </c>
      <c r="F250" s="320">
        <f t="shared" ref="F250:F272" si="17">+D250+E250</f>
        <v>3029.552659819848</v>
      </c>
      <c r="G250" s="315"/>
      <c r="H250" s="315">
        <v>582.67777260733544</v>
      </c>
      <c r="I250" s="315">
        <v>604.23136939133178</v>
      </c>
      <c r="J250" s="315">
        <f t="shared" ref="J250:J271" si="18">+H250+I250</f>
        <v>1186.9091419986671</v>
      </c>
      <c r="K250" s="315"/>
      <c r="L250" s="321">
        <f t="shared" ref="L250:L271" si="19">SUM(C250-F250-J250)</f>
        <v>5174.3826994500942</v>
      </c>
      <c r="M250" s="321">
        <f t="shared" ref="M250:M272" si="20">J250+L250</f>
        <v>6361.2918414487613</v>
      </c>
      <c r="N250" s="286"/>
    </row>
    <row r="251" spans="1:14" s="50" customFormat="1" ht="17.649999999999999" customHeight="1" x14ac:dyDescent="0.25">
      <c r="A251" s="313">
        <v>188</v>
      </c>
      <c r="B251" s="314" t="s">
        <v>28</v>
      </c>
      <c r="C251" s="315">
        <v>3571.5241285780216</v>
      </c>
      <c r="D251" s="315">
        <v>3370.7237490699786</v>
      </c>
      <c r="E251" s="315">
        <v>3.5195641624234679</v>
      </c>
      <c r="F251" s="320">
        <f t="shared" si="17"/>
        <v>3374.2433132324022</v>
      </c>
      <c r="G251" s="315"/>
      <c r="H251" s="315">
        <v>17.266065787532956</v>
      </c>
      <c r="I251" s="315">
        <v>26.33317463954068</v>
      </c>
      <c r="J251" s="315">
        <f t="shared" si="18"/>
        <v>43.599240427073639</v>
      </c>
      <c r="K251" s="315"/>
      <c r="L251" s="321">
        <f t="shared" si="19"/>
        <v>153.68157491854578</v>
      </c>
      <c r="M251" s="321">
        <f t="shared" si="20"/>
        <v>197.28081534561943</v>
      </c>
      <c r="N251" s="286"/>
    </row>
    <row r="252" spans="1:14" s="50" customFormat="1" ht="17.649999999999999" customHeight="1" x14ac:dyDescent="0.25">
      <c r="A252" s="313">
        <v>209</v>
      </c>
      <c r="B252" s="322" t="s">
        <v>567</v>
      </c>
      <c r="C252" s="315">
        <v>1057.0367503513221</v>
      </c>
      <c r="D252" s="315">
        <v>829.54278666431162</v>
      </c>
      <c r="E252" s="315">
        <v>3.8089429362724117</v>
      </c>
      <c r="F252" s="320">
        <f t="shared" si="17"/>
        <v>833.35172960058401</v>
      </c>
      <c r="G252" s="315"/>
      <c r="H252" s="315">
        <v>21.837849071385445</v>
      </c>
      <c r="I252" s="315">
        <v>28.994798798979129</v>
      </c>
      <c r="J252" s="315">
        <f t="shared" si="18"/>
        <v>50.832647870364575</v>
      </c>
      <c r="K252" s="315"/>
      <c r="L252" s="321">
        <f t="shared" si="19"/>
        <v>172.85237288037351</v>
      </c>
      <c r="M252" s="321">
        <f t="shared" si="20"/>
        <v>223.68502075073809</v>
      </c>
      <c r="N252" s="286"/>
    </row>
    <row r="253" spans="1:14" s="50" customFormat="1" ht="17.649999999999999" customHeight="1" x14ac:dyDescent="0.25">
      <c r="A253" s="313">
        <v>214</v>
      </c>
      <c r="B253" s="322" t="s">
        <v>568</v>
      </c>
      <c r="C253" s="315">
        <v>2212.3369823342769</v>
      </c>
      <c r="D253" s="315">
        <v>1981.0368862448049</v>
      </c>
      <c r="E253" s="315">
        <v>0.36663087236018327</v>
      </c>
      <c r="F253" s="320">
        <f t="shared" si="17"/>
        <v>1981.4035171171652</v>
      </c>
      <c r="G253" s="315"/>
      <c r="H253" s="315">
        <v>20.095315145766101</v>
      </c>
      <c r="I253" s="315">
        <v>39.20015844535007</v>
      </c>
      <c r="J253" s="315">
        <f t="shared" si="18"/>
        <v>59.295473591116171</v>
      </c>
      <c r="K253" s="315"/>
      <c r="L253" s="321">
        <f t="shared" si="19"/>
        <v>171.63799162599551</v>
      </c>
      <c r="M253" s="321">
        <f t="shared" si="20"/>
        <v>230.93346521711169</v>
      </c>
      <c r="N253" s="286"/>
    </row>
    <row r="254" spans="1:14" s="50" customFormat="1" ht="17.649999999999999" customHeight="1" x14ac:dyDescent="0.25">
      <c r="A254" s="313">
        <v>245</v>
      </c>
      <c r="B254" s="322" t="s">
        <v>569</v>
      </c>
      <c r="C254" s="315">
        <v>800.64049304400703</v>
      </c>
      <c r="D254" s="315">
        <v>645.08574236916184</v>
      </c>
      <c r="E254" s="315">
        <v>0.63730267500061499</v>
      </c>
      <c r="F254" s="320">
        <f t="shared" si="17"/>
        <v>645.7230450441624</v>
      </c>
      <c r="G254" s="315"/>
      <c r="H254" s="315">
        <v>16.315786117837455</v>
      </c>
      <c r="I254" s="315">
        <v>27.945505729792309</v>
      </c>
      <c r="J254" s="315">
        <f t="shared" si="18"/>
        <v>44.261291847629764</v>
      </c>
      <c r="K254" s="315"/>
      <c r="L254" s="321">
        <f t="shared" si="19"/>
        <v>110.65615615221486</v>
      </c>
      <c r="M254" s="321">
        <f t="shared" si="20"/>
        <v>154.91744799984463</v>
      </c>
      <c r="N254" s="286"/>
    </row>
    <row r="255" spans="1:14" s="50" customFormat="1" ht="17.649999999999999" customHeight="1" x14ac:dyDescent="0.25">
      <c r="A255" s="313">
        <v>249</v>
      </c>
      <c r="B255" s="322" t="s">
        <v>570</v>
      </c>
      <c r="C255" s="315">
        <v>887.93854967073946</v>
      </c>
      <c r="D255" s="315">
        <v>574.31063201306824</v>
      </c>
      <c r="E255" s="315">
        <v>3.4687586200315077</v>
      </c>
      <c r="F255" s="320">
        <f t="shared" si="17"/>
        <v>577.77939063309975</v>
      </c>
      <c r="G255" s="315"/>
      <c r="H255" s="315">
        <v>25.332879558373481</v>
      </c>
      <c r="I255" s="315">
        <v>41.433965945567749</v>
      </c>
      <c r="J255" s="315">
        <f t="shared" si="18"/>
        <v>66.766845503941227</v>
      </c>
      <c r="K255" s="315"/>
      <c r="L255" s="321">
        <f t="shared" si="19"/>
        <v>243.39231353369848</v>
      </c>
      <c r="M255" s="321">
        <f t="shared" si="20"/>
        <v>310.15915903763971</v>
      </c>
      <c r="N255" s="286"/>
    </row>
    <row r="256" spans="1:14" s="50" customFormat="1" ht="17.649999999999999" customHeight="1" x14ac:dyDescent="0.25">
      <c r="A256" s="313">
        <v>264</v>
      </c>
      <c r="B256" s="319" t="s">
        <v>40</v>
      </c>
      <c r="C256" s="315">
        <v>12088.635315334745</v>
      </c>
      <c r="D256" s="315">
        <v>4015.4382466650641</v>
      </c>
      <c r="E256" s="315">
        <v>16.303887308556387</v>
      </c>
      <c r="F256" s="320">
        <f t="shared" si="17"/>
        <v>4031.7421339736206</v>
      </c>
      <c r="G256" s="315"/>
      <c r="H256" s="315">
        <v>907.34373233242729</v>
      </c>
      <c r="I256" s="315">
        <v>943.42607930398981</v>
      </c>
      <c r="J256" s="315">
        <f t="shared" si="18"/>
        <v>1850.7698116364172</v>
      </c>
      <c r="K256" s="315"/>
      <c r="L256" s="321">
        <f t="shared" si="19"/>
        <v>6206.1233697247062</v>
      </c>
      <c r="M256" s="321">
        <f t="shared" si="20"/>
        <v>8056.8931813611234</v>
      </c>
      <c r="N256" s="286"/>
    </row>
    <row r="257" spans="1:14" s="52" customFormat="1" ht="17.649999999999999" customHeight="1" x14ac:dyDescent="0.25">
      <c r="A257" s="313">
        <v>266</v>
      </c>
      <c r="B257" s="319" t="s">
        <v>41</v>
      </c>
      <c r="C257" s="315">
        <v>630.13923664362517</v>
      </c>
      <c r="D257" s="315">
        <v>138.33900406904587</v>
      </c>
      <c r="E257" s="315">
        <v>28.433438554455577</v>
      </c>
      <c r="F257" s="320">
        <f t="shared" si="17"/>
        <v>166.77244262350143</v>
      </c>
      <c r="G257" s="315"/>
      <c r="H257" s="315">
        <v>26.519344202839573</v>
      </c>
      <c r="I257" s="315">
        <v>54.952782757295147</v>
      </c>
      <c r="J257" s="315">
        <f t="shared" si="18"/>
        <v>81.472126960134716</v>
      </c>
      <c r="K257" s="315"/>
      <c r="L257" s="321">
        <f t="shared" si="19"/>
        <v>381.89466705998905</v>
      </c>
      <c r="M257" s="321">
        <f t="shared" si="20"/>
        <v>463.36679402012373</v>
      </c>
      <c r="N257" s="286"/>
    </row>
    <row r="258" spans="1:14" s="52" customFormat="1" ht="17.649999999999999" customHeight="1" x14ac:dyDescent="0.25">
      <c r="A258" s="313">
        <v>274</v>
      </c>
      <c r="B258" s="319" t="s">
        <v>571</v>
      </c>
      <c r="C258" s="315">
        <v>2048.8006453537419</v>
      </c>
      <c r="D258" s="315">
        <v>1131.437739669816</v>
      </c>
      <c r="E258" s="315">
        <v>11.198925161481794</v>
      </c>
      <c r="F258" s="320">
        <f t="shared" si="17"/>
        <v>1142.6366648312978</v>
      </c>
      <c r="G258" s="315"/>
      <c r="H258" s="315">
        <v>92.511331760555493</v>
      </c>
      <c r="I258" s="315">
        <v>116.46557375638581</v>
      </c>
      <c r="J258" s="315">
        <f t="shared" si="18"/>
        <v>208.97690551694131</v>
      </c>
      <c r="K258" s="315"/>
      <c r="L258" s="321">
        <f t="shared" si="19"/>
        <v>697.18707500550272</v>
      </c>
      <c r="M258" s="321">
        <f t="shared" si="20"/>
        <v>906.16398052244404</v>
      </c>
      <c r="N258" s="286"/>
    </row>
    <row r="259" spans="1:14" s="52" customFormat="1" ht="17.649999999999999" customHeight="1" x14ac:dyDescent="0.25">
      <c r="A259" s="313">
        <v>278</v>
      </c>
      <c r="B259" s="319" t="s">
        <v>45</v>
      </c>
      <c r="C259" s="315">
        <v>4278.7587999999996</v>
      </c>
      <c r="D259" s="315">
        <v>623.98565766685999</v>
      </c>
      <c r="E259" s="315">
        <v>124.797131533372</v>
      </c>
      <c r="F259" s="320">
        <f t="shared" si="17"/>
        <v>748.78278920023195</v>
      </c>
      <c r="G259" s="315"/>
      <c r="H259" s="315">
        <v>89.140808266686008</v>
      </c>
      <c r="I259" s="315">
        <v>213.93793980005799</v>
      </c>
      <c r="J259" s="315">
        <f t="shared" si="18"/>
        <v>303.07874806674397</v>
      </c>
      <c r="K259" s="315"/>
      <c r="L259" s="321">
        <f t="shared" si="19"/>
        <v>3226.8972627330236</v>
      </c>
      <c r="M259" s="321">
        <f t="shared" si="20"/>
        <v>3529.9760107997677</v>
      </c>
      <c r="N259" s="286"/>
    </row>
    <row r="260" spans="1:14" s="52" customFormat="1" ht="17.649999999999999" customHeight="1" x14ac:dyDescent="0.25">
      <c r="A260" s="313">
        <v>280</v>
      </c>
      <c r="B260" s="319" t="s">
        <v>572</v>
      </c>
      <c r="C260" s="315">
        <v>493.74430193714193</v>
      </c>
      <c r="D260" s="315">
        <v>160.53245877030537</v>
      </c>
      <c r="E260" s="315">
        <v>4.5271037711189352</v>
      </c>
      <c r="F260" s="320">
        <f t="shared" si="17"/>
        <v>165.0595625414243</v>
      </c>
      <c r="G260" s="315"/>
      <c r="H260" s="315">
        <v>27.653104960111619</v>
      </c>
      <c r="I260" s="315">
        <v>32.793317074263683</v>
      </c>
      <c r="J260" s="315">
        <f t="shared" si="18"/>
        <v>60.446422034375303</v>
      </c>
      <c r="K260" s="315"/>
      <c r="L260" s="321">
        <f t="shared" si="19"/>
        <v>268.23831736134235</v>
      </c>
      <c r="M260" s="321">
        <f t="shared" si="20"/>
        <v>328.68473939571766</v>
      </c>
      <c r="N260" s="286"/>
    </row>
    <row r="261" spans="1:14" s="52" customFormat="1" ht="17.649999999999999" customHeight="1" x14ac:dyDescent="0.25">
      <c r="A261" s="313">
        <v>281</v>
      </c>
      <c r="B261" s="319" t="s">
        <v>573</v>
      </c>
      <c r="C261" s="315">
        <v>1725.0398387443699</v>
      </c>
      <c r="D261" s="315">
        <v>390.98823087737412</v>
      </c>
      <c r="E261" s="315">
        <v>43.905849684143355</v>
      </c>
      <c r="F261" s="320">
        <f t="shared" si="17"/>
        <v>434.89408056151746</v>
      </c>
      <c r="G261" s="315"/>
      <c r="H261" s="315">
        <v>77.89389655060134</v>
      </c>
      <c r="I261" s="315">
        <v>144.89744214152356</v>
      </c>
      <c r="J261" s="315">
        <f t="shared" si="18"/>
        <v>222.7913386921249</v>
      </c>
      <c r="K261" s="315"/>
      <c r="L261" s="321">
        <f t="shared" si="19"/>
        <v>1067.3544194907277</v>
      </c>
      <c r="M261" s="321">
        <f t="shared" si="20"/>
        <v>1290.1457581828527</v>
      </c>
      <c r="N261" s="286"/>
    </row>
    <row r="262" spans="1:14" s="52" customFormat="1" ht="17.649999999999999" customHeight="1" x14ac:dyDescent="0.25">
      <c r="A262" s="313">
        <v>282</v>
      </c>
      <c r="B262" s="319" t="s">
        <v>574</v>
      </c>
      <c r="C262" s="315">
        <v>319.27292230801373</v>
      </c>
      <c r="D262" s="315">
        <v>48.311932407873094</v>
      </c>
      <c r="E262" s="315">
        <v>8.4578121229760015</v>
      </c>
      <c r="F262" s="320">
        <f t="shared" si="17"/>
        <v>56.769744530849096</v>
      </c>
      <c r="G262" s="315"/>
      <c r="H262" s="315">
        <v>6.5538560111271682</v>
      </c>
      <c r="I262" s="315">
        <v>15.011668134103168</v>
      </c>
      <c r="J262" s="315">
        <f t="shared" si="18"/>
        <v>21.565524145230334</v>
      </c>
      <c r="K262" s="315"/>
      <c r="L262" s="321">
        <f t="shared" si="19"/>
        <v>240.9376536319343</v>
      </c>
      <c r="M262" s="321">
        <f t="shared" si="20"/>
        <v>262.50317777716464</v>
      </c>
      <c r="N262" s="286"/>
    </row>
    <row r="263" spans="1:14" s="52" customFormat="1" ht="17.649999999999999" customHeight="1" x14ac:dyDescent="0.25">
      <c r="A263" s="313">
        <v>284</v>
      </c>
      <c r="B263" s="319" t="s">
        <v>575</v>
      </c>
      <c r="C263" s="315">
        <v>859.550658</v>
      </c>
      <c r="D263" s="315">
        <v>407.15557483158204</v>
      </c>
      <c r="E263" s="315">
        <v>0</v>
      </c>
      <c r="F263" s="320">
        <f t="shared" si="17"/>
        <v>407.15557483158204</v>
      </c>
      <c r="G263" s="315"/>
      <c r="H263" s="315">
        <v>90.479016673671993</v>
      </c>
      <c r="I263" s="315">
        <v>90.479016673671993</v>
      </c>
      <c r="J263" s="315">
        <f t="shared" si="18"/>
        <v>180.95803334734399</v>
      </c>
      <c r="K263" s="315"/>
      <c r="L263" s="321">
        <f t="shared" si="19"/>
        <v>271.43704982107397</v>
      </c>
      <c r="M263" s="321">
        <f t="shared" si="20"/>
        <v>452.39508316841795</v>
      </c>
      <c r="N263" s="286"/>
    </row>
    <row r="264" spans="1:14" s="52" customFormat="1" ht="17.649999999999999" customHeight="1" x14ac:dyDescent="0.25">
      <c r="A264" s="313">
        <v>296</v>
      </c>
      <c r="B264" s="319" t="s">
        <v>50</v>
      </c>
      <c r="C264" s="315">
        <v>9702.3794753411767</v>
      </c>
      <c r="D264" s="315">
        <v>1899.4324918065608</v>
      </c>
      <c r="E264" s="315">
        <v>248.29800560614783</v>
      </c>
      <c r="F264" s="320">
        <f t="shared" si="17"/>
        <v>2147.7304974127087</v>
      </c>
      <c r="G264" s="315"/>
      <c r="H264" s="315">
        <v>512.64292482470785</v>
      </c>
      <c r="I264" s="315">
        <v>760.94093045208535</v>
      </c>
      <c r="J264" s="315">
        <f t="shared" si="18"/>
        <v>1273.5838552767932</v>
      </c>
      <c r="K264" s="315"/>
      <c r="L264" s="321">
        <f t="shared" si="19"/>
        <v>6281.0651226516748</v>
      </c>
      <c r="M264" s="321">
        <f t="shared" si="20"/>
        <v>7554.6489779284675</v>
      </c>
      <c r="N264" s="286"/>
    </row>
    <row r="265" spans="1:14" s="52" customFormat="1" ht="17.649999999999999" customHeight="1" x14ac:dyDescent="0.25">
      <c r="A265" s="313">
        <v>297</v>
      </c>
      <c r="B265" s="319" t="s">
        <v>576</v>
      </c>
      <c r="C265" s="315">
        <v>1893.2009400604998</v>
      </c>
      <c r="D265" s="315">
        <v>306.16555383699614</v>
      </c>
      <c r="E265" s="315">
        <v>2.0226268216098995</v>
      </c>
      <c r="F265" s="320">
        <f t="shared" si="17"/>
        <v>308.18818065860603</v>
      </c>
      <c r="G265" s="315"/>
      <c r="H265" s="315">
        <v>78.242002670688237</v>
      </c>
      <c r="I265" s="315">
        <v>84.851658113403474</v>
      </c>
      <c r="J265" s="315">
        <f t="shared" si="18"/>
        <v>163.0936607840917</v>
      </c>
      <c r="K265" s="315"/>
      <c r="L265" s="321">
        <f t="shared" si="19"/>
        <v>1421.9190986178019</v>
      </c>
      <c r="M265" s="321">
        <f t="shared" si="20"/>
        <v>1585.0127594018936</v>
      </c>
      <c r="N265" s="286"/>
    </row>
    <row r="266" spans="1:14" s="52" customFormat="1" ht="17.649999999999999" customHeight="1" x14ac:dyDescent="0.25">
      <c r="A266" s="313">
        <v>310</v>
      </c>
      <c r="B266" s="322" t="s">
        <v>577</v>
      </c>
      <c r="C266" s="315">
        <v>689.16744053752325</v>
      </c>
      <c r="D266" s="315">
        <v>119.72328125974587</v>
      </c>
      <c r="E266" s="315">
        <v>5.6769697694366581E-3</v>
      </c>
      <c r="F266" s="320">
        <f t="shared" si="17"/>
        <v>119.72895822951531</v>
      </c>
      <c r="G266" s="315"/>
      <c r="H266" s="315">
        <v>33.666624978040637</v>
      </c>
      <c r="I266" s="315">
        <v>38.054053735158824</v>
      </c>
      <c r="J266" s="315">
        <f t="shared" si="18"/>
        <v>71.720678713199462</v>
      </c>
      <c r="K266" s="315"/>
      <c r="L266" s="321">
        <f t="shared" si="19"/>
        <v>497.71780359480846</v>
      </c>
      <c r="M266" s="321">
        <f t="shared" si="20"/>
        <v>569.43848230800791</v>
      </c>
      <c r="N266" s="286"/>
    </row>
    <row r="267" spans="1:14" s="52" customFormat="1" ht="17.649999999999999" customHeight="1" x14ac:dyDescent="0.25">
      <c r="A267" s="313">
        <v>311</v>
      </c>
      <c r="B267" s="322" t="s">
        <v>578</v>
      </c>
      <c r="C267" s="315">
        <v>6442.1787120283634</v>
      </c>
      <c r="D267" s="315">
        <v>720.50880369660433</v>
      </c>
      <c r="E267" s="315">
        <v>46.318357410869154</v>
      </c>
      <c r="F267" s="320">
        <f t="shared" si="17"/>
        <v>766.82716110747344</v>
      </c>
      <c r="G267" s="315"/>
      <c r="H267" s="315">
        <v>274.47450413482113</v>
      </c>
      <c r="I267" s="315">
        <v>320.7928615456903</v>
      </c>
      <c r="J267" s="315">
        <f t="shared" si="18"/>
        <v>595.26736568051138</v>
      </c>
      <c r="K267" s="315"/>
      <c r="L267" s="321">
        <f t="shared" si="19"/>
        <v>5080.0841852403792</v>
      </c>
      <c r="M267" s="321">
        <f t="shared" si="20"/>
        <v>5675.3515509208901</v>
      </c>
      <c r="N267" s="286"/>
    </row>
    <row r="268" spans="1:14" s="52" customFormat="1" ht="17.649999999999999" customHeight="1" x14ac:dyDescent="0.25">
      <c r="A268" s="313">
        <v>313</v>
      </c>
      <c r="B268" s="327" t="s">
        <v>579</v>
      </c>
      <c r="C268" s="315">
        <v>7989.7968703707538</v>
      </c>
      <c r="D268" s="315">
        <v>532.65312458474784</v>
      </c>
      <c r="E268" s="315">
        <v>0</v>
      </c>
      <c r="F268" s="320">
        <f t="shared" si="17"/>
        <v>532.65312458474784</v>
      </c>
      <c r="G268" s="315"/>
      <c r="H268" s="315">
        <v>266.32656229237392</v>
      </c>
      <c r="I268" s="315">
        <v>266.32656229237392</v>
      </c>
      <c r="J268" s="315">
        <f t="shared" si="18"/>
        <v>532.65312458474784</v>
      </c>
      <c r="K268" s="315"/>
      <c r="L268" s="321">
        <f t="shared" si="19"/>
        <v>6924.4906212012575</v>
      </c>
      <c r="M268" s="321">
        <f t="shared" si="20"/>
        <v>7457.1437457860056</v>
      </c>
      <c r="N268" s="286"/>
    </row>
    <row r="269" spans="1:14" s="52" customFormat="1" ht="17.649999999999999" customHeight="1" x14ac:dyDescent="0.25">
      <c r="A269" s="313">
        <v>321</v>
      </c>
      <c r="B269" s="322" t="s">
        <v>580</v>
      </c>
      <c r="C269" s="315">
        <v>627.89523211360927</v>
      </c>
      <c r="D269" s="315">
        <v>127.68488887486252</v>
      </c>
      <c r="E269" s="315">
        <v>16.396485559620306</v>
      </c>
      <c r="F269" s="320">
        <f t="shared" si="17"/>
        <v>144.08137443448283</v>
      </c>
      <c r="G269" s="315"/>
      <c r="H269" s="315">
        <v>26.102694860609997</v>
      </c>
      <c r="I269" s="315">
        <v>43.562783915487927</v>
      </c>
      <c r="J269" s="315">
        <f t="shared" si="18"/>
        <v>69.665478776097927</v>
      </c>
      <c r="K269" s="315"/>
      <c r="L269" s="321">
        <f t="shared" si="19"/>
        <v>414.14837890302852</v>
      </c>
      <c r="M269" s="321">
        <f t="shared" si="20"/>
        <v>483.81385767912644</v>
      </c>
      <c r="N269" s="286"/>
    </row>
    <row r="270" spans="1:14" s="52" customFormat="1" ht="17.649999999999999" customHeight="1" x14ac:dyDescent="0.25">
      <c r="A270" s="313">
        <v>337</v>
      </c>
      <c r="B270" s="322" t="s">
        <v>581</v>
      </c>
      <c r="C270" s="315">
        <v>1508.6122731423714</v>
      </c>
      <c r="D270" s="315">
        <v>235.68852782438694</v>
      </c>
      <c r="E270" s="315">
        <v>55.432189641103484</v>
      </c>
      <c r="F270" s="320">
        <f t="shared" si="17"/>
        <v>291.12071746549043</v>
      </c>
      <c r="G270" s="315"/>
      <c r="H270" s="315">
        <v>46.831622091230869</v>
      </c>
      <c r="I270" s="315">
        <v>102.26381173233437</v>
      </c>
      <c r="J270" s="315">
        <f t="shared" si="18"/>
        <v>149.09543382356526</v>
      </c>
      <c r="K270" s="315"/>
      <c r="L270" s="321">
        <f t="shared" si="19"/>
        <v>1068.3961218533159</v>
      </c>
      <c r="M270" s="321">
        <f t="shared" si="20"/>
        <v>1217.491555676881</v>
      </c>
      <c r="N270" s="286"/>
    </row>
    <row r="271" spans="1:14" s="52" customFormat="1" ht="17.649999999999999" customHeight="1" x14ac:dyDescent="0.25">
      <c r="A271" s="313">
        <v>338</v>
      </c>
      <c r="B271" s="322" t="s">
        <v>582</v>
      </c>
      <c r="C271" s="315">
        <v>646.39439423079864</v>
      </c>
      <c r="D271" s="315">
        <v>83.812688050085157</v>
      </c>
      <c r="E271" s="315">
        <v>17.78212609212623</v>
      </c>
      <c r="F271" s="320">
        <f t="shared" si="17"/>
        <v>101.59481414221139</v>
      </c>
      <c r="G271" s="315"/>
      <c r="H271" s="315">
        <v>15.219766591938228</v>
      </c>
      <c r="I271" s="315">
        <v>33.001892684064451</v>
      </c>
      <c r="J271" s="315">
        <f t="shared" si="18"/>
        <v>48.221659276002683</v>
      </c>
      <c r="K271" s="315"/>
      <c r="L271" s="321">
        <f t="shared" si="19"/>
        <v>496.57792081258458</v>
      </c>
      <c r="M271" s="321">
        <f t="shared" si="20"/>
        <v>544.79958008858728</v>
      </c>
      <c r="N271" s="286"/>
    </row>
    <row r="272" spans="1:14" s="47" customFormat="1" ht="17.649999999999999" customHeight="1" thickBot="1" x14ac:dyDescent="0.3">
      <c r="A272" s="328">
        <v>349</v>
      </c>
      <c r="B272" s="329" t="s">
        <v>394</v>
      </c>
      <c r="C272" s="330">
        <v>146.20908429667224</v>
      </c>
      <c r="D272" s="330">
        <v>11.964010409208722</v>
      </c>
      <c r="E272" s="330">
        <v>4.8712489280199991</v>
      </c>
      <c r="F272" s="331">
        <f t="shared" si="17"/>
        <v>16.83525933722872</v>
      </c>
      <c r="G272" s="330"/>
      <c r="H272" s="330">
        <v>7.1614488082412863E-3</v>
      </c>
      <c r="I272" s="330">
        <v>5.7688172839202405</v>
      </c>
      <c r="J272" s="330">
        <f>+H272+I272</f>
        <v>5.7759787327284817</v>
      </c>
      <c r="K272" s="330"/>
      <c r="L272" s="332">
        <f>SUM(C272-F272-J272)</f>
        <v>123.59784622671506</v>
      </c>
      <c r="M272" s="332">
        <f t="shared" si="20"/>
        <v>129.37382495944354</v>
      </c>
      <c r="N272" s="286"/>
    </row>
    <row r="273" spans="1:14" s="52" customFormat="1" ht="15" customHeight="1" x14ac:dyDescent="0.25">
      <c r="A273" s="286" t="s">
        <v>779</v>
      </c>
      <c r="B273" s="297"/>
      <c r="C273" s="285"/>
      <c r="D273" s="285"/>
      <c r="E273" s="285"/>
      <c r="F273" s="295"/>
      <c r="G273" s="285"/>
      <c r="H273" s="285"/>
      <c r="I273" s="285"/>
      <c r="J273" s="285"/>
      <c r="K273" s="285"/>
      <c r="L273" s="296"/>
      <c r="M273" s="296"/>
      <c r="N273" s="286"/>
    </row>
    <row r="274" spans="1:14" s="48" customFormat="1" ht="13.9" customHeight="1" x14ac:dyDescent="0.25">
      <c r="A274" s="286" t="s">
        <v>923</v>
      </c>
      <c r="B274" s="286"/>
      <c r="C274" s="286"/>
      <c r="D274" s="286"/>
      <c r="E274" s="286"/>
      <c r="F274" s="286"/>
      <c r="G274" s="285"/>
      <c r="H274" s="286"/>
      <c r="I274" s="286"/>
      <c r="J274" s="285"/>
      <c r="K274" s="286"/>
      <c r="L274" s="286"/>
      <c r="M274" s="286"/>
      <c r="N274" s="290"/>
    </row>
    <row r="275" spans="1:14" s="48" customFormat="1" ht="13.9" customHeight="1" x14ac:dyDescent="0.25">
      <c r="A275" s="286" t="s">
        <v>583</v>
      </c>
      <c r="B275" s="286"/>
      <c r="C275" s="286"/>
      <c r="D275" s="286"/>
      <c r="E275" s="286"/>
      <c r="F275" s="286"/>
      <c r="G275" s="285"/>
      <c r="H275" s="286"/>
      <c r="I275" s="285"/>
      <c r="J275" s="285"/>
      <c r="K275" s="286"/>
      <c r="L275" s="286"/>
      <c r="M275" s="286"/>
      <c r="N275" s="290"/>
    </row>
    <row r="276" spans="1:14" s="47" customFormat="1" ht="13.9" customHeight="1" x14ac:dyDescent="0.25">
      <c r="A276" s="287" t="s">
        <v>88</v>
      </c>
      <c r="B276" s="301"/>
      <c r="C276" s="301"/>
      <c r="D276" s="301"/>
      <c r="E276" s="301"/>
      <c r="F276" s="301"/>
      <c r="G276" s="285"/>
      <c r="H276" s="301"/>
      <c r="I276" s="301"/>
      <c r="J276" s="301"/>
      <c r="K276" s="301"/>
      <c r="L276" s="301"/>
      <c r="M276" s="301"/>
      <c r="N276" s="290"/>
    </row>
    <row r="277" spans="1:14" s="47" customFormat="1" ht="13.9" customHeight="1" x14ac:dyDescent="0.25">
      <c r="A277" s="290"/>
      <c r="B277" s="290"/>
      <c r="C277" s="290"/>
      <c r="D277" s="290"/>
      <c r="E277" s="290"/>
      <c r="F277" s="290"/>
      <c r="G277" s="290"/>
      <c r="H277" s="290"/>
      <c r="I277" s="290"/>
      <c r="J277" s="290"/>
      <c r="K277" s="290"/>
      <c r="L277" s="290"/>
      <c r="M277" s="290"/>
      <c r="N277" s="294"/>
    </row>
    <row r="278" spans="1:14" s="47" customFormat="1" ht="13.9" customHeight="1" x14ac:dyDescent="0.25">
      <c r="A278" s="290"/>
      <c r="B278" s="290"/>
      <c r="C278" s="294"/>
      <c r="D278" s="294"/>
      <c r="E278" s="294"/>
      <c r="F278" s="294"/>
      <c r="G278" s="294"/>
      <c r="H278" s="294"/>
      <c r="I278" s="294"/>
      <c r="J278" s="294"/>
      <c r="K278" s="294"/>
      <c r="L278" s="294"/>
      <c r="M278" s="294"/>
      <c r="N278" s="290"/>
    </row>
    <row r="279" spans="1:14" s="47" customFormat="1" ht="15" customHeight="1" x14ac:dyDescent="0.25">
      <c r="A279" s="290"/>
      <c r="B279" s="290"/>
      <c r="C279" s="302"/>
      <c r="D279" s="302"/>
      <c r="E279" s="302"/>
      <c r="F279" s="302"/>
      <c r="G279" s="302"/>
      <c r="H279" s="302"/>
      <c r="I279" s="302"/>
      <c r="J279" s="302"/>
      <c r="K279" s="302"/>
      <c r="L279" s="302"/>
      <c r="M279" s="302"/>
      <c r="N279" s="290"/>
    </row>
    <row r="280" spans="1:14" s="47" customFormat="1" ht="15" customHeight="1" x14ac:dyDescent="0.25">
      <c r="A280" s="290"/>
      <c r="B280" s="290"/>
      <c r="C280" s="290"/>
      <c r="D280" s="290"/>
      <c r="E280" s="290"/>
      <c r="F280" s="290"/>
      <c r="G280" s="290"/>
      <c r="H280" s="290"/>
      <c r="I280" s="290"/>
      <c r="J280" s="290"/>
      <c r="K280" s="290"/>
      <c r="L280" s="290"/>
      <c r="M280" s="290"/>
      <c r="N280" s="290"/>
    </row>
    <row r="281" spans="1:14" s="47" customFormat="1" ht="15" customHeight="1" x14ac:dyDescent="0.25">
      <c r="C281" s="48"/>
      <c r="D281" s="48"/>
      <c r="E281" s="48"/>
      <c r="F281" s="48"/>
      <c r="G281" s="48"/>
      <c r="H281" s="48"/>
      <c r="I281" s="48"/>
      <c r="J281" s="48"/>
      <c r="K281" s="48"/>
      <c r="L281" s="48"/>
      <c r="M281" s="48"/>
    </row>
    <row r="282" spans="1:14" s="47" customFormat="1" ht="15" customHeight="1" x14ac:dyDescent="0.25">
      <c r="C282" s="48"/>
      <c r="D282" s="48"/>
      <c r="E282" s="48"/>
      <c r="F282" s="48"/>
      <c r="G282" s="48"/>
      <c r="H282" s="48"/>
      <c r="I282" s="48"/>
      <c r="J282" s="48"/>
      <c r="K282" s="48"/>
      <c r="L282" s="48"/>
      <c r="M282" s="48"/>
    </row>
    <row r="283" spans="1:14" s="47" customFormat="1" ht="15" customHeight="1" x14ac:dyDescent="0.25">
      <c r="C283" s="54"/>
      <c r="D283" s="54"/>
      <c r="E283" s="54"/>
      <c r="F283" s="54"/>
      <c r="G283" s="54"/>
      <c r="H283" s="54"/>
      <c r="I283" s="54"/>
      <c r="J283" s="54"/>
      <c r="K283" s="54"/>
      <c r="L283" s="54"/>
      <c r="M283" s="54"/>
    </row>
    <row r="284" spans="1:14" s="47" customFormat="1" ht="15" customHeight="1" x14ac:dyDescent="0.25"/>
    <row r="285" spans="1:14" s="47" customFormat="1" ht="15" customHeight="1" x14ac:dyDescent="0.25"/>
    <row r="286" spans="1:14" s="47" customFormat="1" ht="15" customHeight="1" x14ac:dyDescent="0.25">
      <c r="A286" s="48"/>
      <c r="B286" s="48"/>
      <c r="C286" s="48"/>
      <c r="D286" s="48"/>
      <c r="E286" s="48"/>
      <c r="F286" s="48"/>
      <c r="G286" s="48"/>
      <c r="H286" s="48"/>
      <c r="I286" s="48"/>
      <c r="J286" s="48"/>
      <c r="K286" s="48"/>
      <c r="L286" s="48"/>
      <c r="M286" s="48"/>
    </row>
    <row r="287" spans="1:14" s="47" customFormat="1" ht="15" customHeight="1" x14ac:dyDescent="0.25">
      <c r="A287" s="48"/>
      <c r="B287" s="48"/>
      <c r="C287" s="48"/>
      <c r="D287" s="48"/>
      <c r="E287" s="48"/>
      <c r="F287" s="48"/>
      <c r="G287" s="48"/>
      <c r="H287" s="48"/>
      <c r="I287" s="48"/>
      <c r="J287" s="48"/>
      <c r="K287" s="48"/>
      <c r="L287" s="48"/>
      <c r="M287" s="48"/>
    </row>
    <row r="288" spans="1:14" s="47" customFormat="1" x14ac:dyDescent="0.25">
      <c r="A288" s="48"/>
      <c r="B288" s="48"/>
      <c r="C288" s="48"/>
      <c r="D288" s="48"/>
      <c r="E288" s="48"/>
      <c r="F288" s="48"/>
      <c r="G288" s="48"/>
      <c r="H288" s="48"/>
      <c r="I288" s="48"/>
      <c r="J288" s="48"/>
      <c r="K288" s="48"/>
      <c r="L288" s="48"/>
      <c r="M288" s="48"/>
    </row>
    <row r="289" spans="2:2" s="47" customFormat="1" x14ac:dyDescent="0.25"/>
    <row r="290" spans="2:2" s="47" customFormat="1" x14ac:dyDescent="0.25"/>
    <row r="291" spans="2:2" s="47" customFormat="1" x14ac:dyDescent="0.25"/>
    <row r="292" spans="2:2" s="47" customFormat="1" x14ac:dyDescent="0.25"/>
    <row r="293" spans="2:2" s="47" customFormat="1" x14ac:dyDescent="0.25"/>
    <row r="294" spans="2:2" s="47" customFormat="1" x14ac:dyDescent="0.25"/>
    <row r="295" spans="2:2" s="47" customFormat="1" x14ac:dyDescent="0.25">
      <c r="B295" s="55"/>
    </row>
    <row r="296" spans="2:2" s="47" customFormat="1" x14ac:dyDescent="0.25"/>
    <row r="297" spans="2:2" s="47" customFormat="1" x14ac:dyDescent="0.25"/>
    <row r="298" spans="2:2" s="47" customFormat="1" x14ac:dyDescent="0.25"/>
    <row r="299" spans="2:2" s="47" customFormat="1" x14ac:dyDescent="0.25"/>
    <row r="300" spans="2:2" s="47" customFormat="1" x14ac:dyDescent="0.25"/>
    <row r="301" spans="2:2" s="47" customFormat="1" x14ac:dyDescent="0.25"/>
    <row r="302" spans="2:2" s="47" customFormat="1" x14ac:dyDescent="0.25"/>
    <row r="303" spans="2:2" s="47" customFormat="1" x14ac:dyDescent="0.25"/>
    <row r="304" spans="2:2" s="47" customFormat="1" x14ac:dyDescent="0.25"/>
    <row r="305" s="47" customFormat="1" x14ac:dyDescent="0.25"/>
    <row r="306" s="47" customFormat="1" x14ac:dyDescent="0.25"/>
    <row r="307" s="47" customFormat="1" x14ac:dyDescent="0.25"/>
    <row r="308" s="47" customFormat="1" x14ac:dyDescent="0.25"/>
    <row r="309" s="47" customFormat="1" x14ac:dyDescent="0.25"/>
    <row r="310" s="47" customFormat="1" x14ac:dyDescent="0.25"/>
    <row r="311" s="47" customFormat="1" x14ac:dyDescent="0.25"/>
    <row r="312" s="47" customFormat="1" x14ac:dyDescent="0.25"/>
    <row r="313" s="47" customFormat="1" x14ac:dyDescent="0.25"/>
    <row r="314" s="47" customFormat="1" x14ac:dyDescent="0.25"/>
    <row r="315" s="47" customFormat="1" x14ac:dyDescent="0.25"/>
    <row r="316" s="47" customFormat="1" x14ac:dyDescent="0.25"/>
    <row r="317" s="47" customFormat="1" x14ac:dyDescent="0.25"/>
    <row r="318" s="47" customFormat="1" x14ac:dyDescent="0.25"/>
    <row r="319" s="47" customFormat="1" x14ac:dyDescent="0.25"/>
    <row r="320" s="47" customFormat="1" x14ac:dyDescent="0.25"/>
    <row r="321" s="47" customFormat="1" x14ac:dyDescent="0.25"/>
    <row r="322" s="47" customFormat="1" x14ac:dyDescent="0.25"/>
    <row r="323" s="47" customFormat="1" x14ac:dyDescent="0.25"/>
    <row r="324" s="47" customFormat="1" x14ac:dyDescent="0.25"/>
    <row r="325" s="47" customFormat="1" x14ac:dyDescent="0.25"/>
    <row r="326" s="47" customFormat="1" x14ac:dyDescent="0.25"/>
    <row r="327" s="47" customFormat="1" x14ac:dyDescent="0.25"/>
    <row r="328" s="47" customFormat="1" x14ac:dyDescent="0.25"/>
    <row r="329" s="47" customFormat="1" x14ac:dyDescent="0.25"/>
    <row r="330" s="47" customFormat="1" x14ac:dyDescent="0.25"/>
    <row r="331" s="47" customFormat="1" x14ac:dyDescent="0.25"/>
    <row r="332" s="47" customFormat="1" x14ac:dyDescent="0.25"/>
    <row r="333" s="47" customFormat="1" x14ac:dyDescent="0.25"/>
    <row r="334" s="47" customFormat="1" x14ac:dyDescent="0.25"/>
    <row r="335" s="47" customFormat="1" x14ac:dyDescent="0.25"/>
    <row r="336" s="47" customFormat="1" x14ac:dyDescent="0.25"/>
    <row r="337" spans="1:13" s="47" customFormat="1" x14ac:dyDescent="0.25"/>
    <row r="338" spans="1:13" s="47" customFormat="1" x14ac:dyDescent="0.25"/>
    <row r="339" spans="1:13" s="47" customFormat="1" x14ac:dyDescent="0.25"/>
    <row r="340" spans="1:13" s="47" customFormat="1" x14ac:dyDescent="0.25"/>
    <row r="341" spans="1:13" s="47" customFormat="1" x14ac:dyDescent="0.25">
      <c r="A341" s="56"/>
      <c r="B341" s="56"/>
      <c r="C341" s="56"/>
      <c r="D341" s="56"/>
      <c r="E341" s="56"/>
      <c r="F341" s="56"/>
      <c r="G341" s="56"/>
      <c r="H341" s="56"/>
      <c r="I341" s="56"/>
      <c r="J341" s="56"/>
      <c r="K341" s="56"/>
      <c r="L341" s="56"/>
      <c r="M341" s="56"/>
    </row>
    <row r="342" spans="1:13" s="47" customFormat="1" x14ac:dyDescent="0.25">
      <c r="A342" s="56"/>
      <c r="B342" s="56"/>
      <c r="C342" s="56"/>
      <c r="D342" s="56"/>
      <c r="E342" s="56"/>
      <c r="F342" s="56"/>
      <c r="G342" s="56"/>
      <c r="H342" s="56"/>
      <c r="I342" s="56"/>
      <c r="J342" s="56"/>
      <c r="K342" s="56"/>
      <c r="L342" s="56"/>
      <c r="M342" s="56"/>
    </row>
    <row r="358" spans="1:1" x14ac:dyDescent="0.25">
      <c r="A358" s="57"/>
    </row>
  </sheetData>
  <mergeCells count="11">
    <mergeCell ref="A1:B1"/>
    <mergeCell ref="A2:M2"/>
    <mergeCell ref="A3:F3"/>
    <mergeCell ref="G3:L3"/>
    <mergeCell ref="L9:M9"/>
    <mergeCell ref="A9:A11"/>
    <mergeCell ref="B9:B11"/>
    <mergeCell ref="C9:C10"/>
    <mergeCell ref="D9:F9"/>
    <mergeCell ref="G9:G10"/>
    <mergeCell ref="H9:J9"/>
  </mergeCells>
  <printOptions horizontalCentered="1"/>
  <pageMargins left="0.59055118110236227" right="0.59055118110236227" top="0.59055118110236227" bottom="0.59055118110236227" header="0.19685039370078741" footer="0.19685039370078741"/>
  <pageSetup scale="62" fitToHeight="4" orientation="landscape" r:id="rId1"/>
  <headerFooter>
    <oddHeader xml:space="preserve">&amp;L
</oddHeader>
  </headerFooter>
  <rowBreaks count="1" manualBreakCount="1">
    <brk id="218" max="12" man="1"/>
  </rowBreaks>
  <ignoredErrors>
    <ignoredError sqref="C11:M11" numberStoredAsText="1"/>
    <ignoredError sqref="F249:M24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6"/>
  <sheetViews>
    <sheetView showGridLines="0" zoomScale="90" zoomScaleNormal="90" zoomScaleSheetLayoutView="70" workbookViewId="0">
      <selection activeCell="N10" sqref="N10"/>
    </sheetView>
  </sheetViews>
  <sheetFormatPr baseColWidth="10" defaultColWidth="12.85546875" defaultRowHeight="11.25" x14ac:dyDescent="0.25"/>
  <cols>
    <col min="1" max="1" width="6.140625" style="86" customWidth="1"/>
    <col min="2" max="2" width="5.28515625" style="8" customWidth="1"/>
    <col min="3" max="3" width="53.140625" style="87" customWidth="1"/>
    <col min="4" max="4" width="13" style="86" customWidth="1"/>
    <col min="5" max="5" width="13.28515625" style="86" customWidth="1"/>
    <col min="6" max="6" width="10.85546875" style="86" customWidth="1"/>
    <col min="7" max="7" width="13.140625" style="86" customWidth="1"/>
    <col min="8" max="8" width="12" style="86" customWidth="1"/>
    <col min="9" max="9" width="11.140625" style="86" customWidth="1"/>
    <col min="10" max="10" width="0.85546875" style="86" customWidth="1"/>
    <col min="11" max="11" width="16.7109375" style="86" customWidth="1"/>
    <col min="12" max="12" width="11.85546875" style="86" customWidth="1"/>
    <col min="13" max="13" width="14.140625" style="72" customWidth="1"/>
    <col min="14" max="14" width="18" style="79" customWidth="1"/>
    <col min="15" max="16" width="11.42578125" style="74" customWidth="1"/>
    <col min="17" max="240" width="11.42578125" style="46" customWidth="1"/>
    <col min="241" max="241" width="4.28515625" style="46" customWidth="1"/>
    <col min="242" max="242" width="4.85546875" style="46" customWidth="1"/>
    <col min="243" max="243" width="46.42578125" style="46" customWidth="1"/>
    <col min="244" max="255" width="12.85546875" style="46"/>
    <col min="256" max="256" width="6.140625" style="46" customWidth="1"/>
    <col min="257" max="257" width="5.28515625" style="46" customWidth="1"/>
    <col min="258" max="258" width="67.7109375" style="46" customWidth="1"/>
    <col min="259" max="263" width="15.7109375" style="46" customWidth="1"/>
    <col min="264" max="264" width="13.28515625" style="46" customWidth="1"/>
    <col min="265" max="265" width="0.85546875" style="46" customWidth="1"/>
    <col min="266" max="266" width="16.7109375" style="46" customWidth="1"/>
    <col min="267" max="268" width="15.7109375" style="46" customWidth="1"/>
    <col min="269" max="269" width="26.5703125" style="46" customWidth="1"/>
    <col min="270" max="270" width="1.42578125" style="46" customWidth="1"/>
    <col min="271" max="496" width="11.42578125" style="46" customWidth="1"/>
    <col min="497" max="497" width="4.28515625" style="46" customWidth="1"/>
    <col min="498" max="498" width="4.85546875" style="46" customWidth="1"/>
    <col min="499" max="499" width="46.42578125" style="46" customWidth="1"/>
    <col min="500" max="511" width="12.85546875" style="46"/>
    <col min="512" max="512" width="6.140625" style="46" customWidth="1"/>
    <col min="513" max="513" width="5.28515625" style="46" customWidth="1"/>
    <col min="514" max="514" width="67.7109375" style="46" customWidth="1"/>
    <col min="515" max="519" width="15.7109375" style="46" customWidth="1"/>
    <col min="520" max="520" width="13.28515625" style="46" customWidth="1"/>
    <col min="521" max="521" width="0.85546875" style="46" customWidth="1"/>
    <col min="522" max="522" width="16.7109375" style="46" customWidth="1"/>
    <col min="523" max="524" width="15.7109375" style="46" customWidth="1"/>
    <col min="525" max="525" width="26.5703125" style="46" customWidth="1"/>
    <col min="526" max="526" width="1.42578125" style="46" customWidth="1"/>
    <col min="527" max="752" width="11.42578125" style="46" customWidth="1"/>
    <col min="753" max="753" width="4.28515625" style="46" customWidth="1"/>
    <col min="754" max="754" width="4.85546875" style="46" customWidth="1"/>
    <col min="755" max="755" width="46.42578125" style="46" customWidth="1"/>
    <col min="756" max="767" width="12.85546875" style="46"/>
    <col min="768" max="768" width="6.140625" style="46" customWidth="1"/>
    <col min="769" max="769" width="5.28515625" style="46" customWidth="1"/>
    <col min="770" max="770" width="67.7109375" style="46" customWidth="1"/>
    <col min="771" max="775" width="15.7109375" style="46" customWidth="1"/>
    <col min="776" max="776" width="13.28515625" style="46" customWidth="1"/>
    <col min="777" max="777" width="0.85546875" style="46" customWidth="1"/>
    <col min="778" max="778" width="16.7109375" style="46" customWidth="1"/>
    <col min="779" max="780" width="15.7109375" style="46" customWidth="1"/>
    <col min="781" max="781" width="26.5703125" style="46" customWidth="1"/>
    <col min="782" max="782" width="1.42578125" style="46" customWidth="1"/>
    <col min="783" max="1008" width="11.42578125" style="46" customWidth="1"/>
    <col min="1009" max="1009" width="4.28515625" style="46" customWidth="1"/>
    <col min="1010" max="1010" width="4.85546875" style="46" customWidth="1"/>
    <col min="1011" max="1011" width="46.42578125" style="46" customWidth="1"/>
    <col min="1012" max="1023" width="12.85546875" style="46"/>
    <col min="1024" max="1024" width="6.140625" style="46" customWidth="1"/>
    <col min="1025" max="1025" width="5.28515625" style="46" customWidth="1"/>
    <col min="1026" max="1026" width="67.7109375" style="46" customWidth="1"/>
    <col min="1027" max="1031" width="15.7109375" style="46" customWidth="1"/>
    <col min="1032" max="1032" width="13.28515625" style="46" customWidth="1"/>
    <col min="1033" max="1033" width="0.85546875" style="46" customWidth="1"/>
    <col min="1034" max="1034" width="16.7109375" style="46" customWidth="1"/>
    <col min="1035" max="1036" width="15.7109375" style="46" customWidth="1"/>
    <col min="1037" max="1037" width="26.5703125" style="46" customWidth="1"/>
    <col min="1038" max="1038" width="1.42578125" style="46" customWidth="1"/>
    <col min="1039" max="1264" width="11.42578125" style="46" customWidth="1"/>
    <col min="1265" max="1265" width="4.28515625" style="46" customWidth="1"/>
    <col min="1266" max="1266" width="4.85546875" style="46" customWidth="1"/>
    <col min="1267" max="1267" width="46.42578125" style="46" customWidth="1"/>
    <col min="1268" max="1279" width="12.85546875" style="46"/>
    <col min="1280" max="1280" width="6.140625" style="46" customWidth="1"/>
    <col min="1281" max="1281" width="5.28515625" style="46" customWidth="1"/>
    <col min="1282" max="1282" width="67.7109375" style="46" customWidth="1"/>
    <col min="1283" max="1287" width="15.7109375" style="46" customWidth="1"/>
    <col min="1288" max="1288" width="13.28515625" style="46" customWidth="1"/>
    <col min="1289" max="1289" width="0.85546875" style="46" customWidth="1"/>
    <col min="1290" max="1290" width="16.7109375" style="46" customWidth="1"/>
    <col min="1291" max="1292" width="15.7109375" style="46" customWidth="1"/>
    <col min="1293" max="1293" width="26.5703125" style="46" customWidth="1"/>
    <col min="1294" max="1294" width="1.42578125" style="46" customWidth="1"/>
    <col min="1295" max="1520" width="11.42578125" style="46" customWidth="1"/>
    <col min="1521" max="1521" width="4.28515625" style="46" customWidth="1"/>
    <col min="1522" max="1522" width="4.85546875" style="46" customWidth="1"/>
    <col min="1523" max="1523" width="46.42578125" style="46" customWidth="1"/>
    <col min="1524" max="1535" width="12.85546875" style="46"/>
    <col min="1536" max="1536" width="6.140625" style="46" customWidth="1"/>
    <col min="1537" max="1537" width="5.28515625" style="46" customWidth="1"/>
    <col min="1538" max="1538" width="67.7109375" style="46" customWidth="1"/>
    <col min="1539" max="1543" width="15.7109375" style="46" customWidth="1"/>
    <col min="1544" max="1544" width="13.28515625" style="46" customWidth="1"/>
    <col min="1545" max="1545" width="0.85546875" style="46" customWidth="1"/>
    <col min="1546" max="1546" width="16.7109375" style="46" customWidth="1"/>
    <col min="1547" max="1548" width="15.7109375" style="46" customWidth="1"/>
    <col min="1549" max="1549" width="26.5703125" style="46" customWidth="1"/>
    <col min="1550" max="1550" width="1.42578125" style="46" customWidth="1"/>
    <col min="1551" max="1776" width="11.42578125" style="46" customWidth="1"/>
    <col min="1777" max="1777" width="4.28515625" style="46" customWidth="1"/>
    <col min="1778" max="1778" width="4.85546875" style="46" customWidth="1"/>
    <col min="1779" max="1779" width="46.42578125" style="46" customWidth="1"/>
    <col min="1780" max="1791" width="12.85546875" style="46"/>
    <col min="1792" max="1792" width="6.140625" style="46" customWidth="1"/>
    <col min="1793" max="1793" width="5.28515625" style="46" customWidth="1"/>
    <col min="1794" max="1794" width="67.7109375" style="46" customWidth="1"/>
    <col min="1795" max="1799" width="15.7109375" style="46" customWidth="1"/>
    <col min="1800" max="1800" width="13.28515625" style="46" customWidth="1"/>
    <col min="1801" max="1801" width="0.85546875" style="46" customWidth="1"/>
    <col min="1802" max="1802" width="16.7109375" style="46" customWidth="1"/>
    <col min="1803" max="1804" width="15.7109375" style="46" customWidth="1"/>
    <col min="1805" max="1805" width="26.5703125" style="46" customWidth="1"/>
    <col min="1806" max="1806" width="1.42578125" style="46" customWidth="1"/>
    <col min="1807" max="2032" width="11.42578125" style="46" customWidth="1"/>
    <col min="2033" max="2033" width="4.28515625" style="46" customWidth="1"/>
    <col min="2034" max="2034" width="4.85546875" style="46" customWidth="1"/>
    <col min="2035" max="2035" width="46.42578125" style="46" customWidth="1"/>
    <col min="2036" max="2047" width="12.85546875" style="46"/>
    <col min="2048" max="2048" width="6.140625" style="46" customWidth="1"/>
    <col min="2049" max="2049" width="5.28515625" style="46" customWidth="1"/>
    <col min="2050" max="2050" width="67.7109375" style="46" customWidth="1"/>
    <col min="2051" max="2055" width="15.7109375" style="46" customWidth="1"/>
    <col min="2056" max="2056" width="13.28515625" style="46" customWidth="1"/>
    <col min="2057" max="2057" width="0.85546875" style="46" customWidth="1"/>
    <col min="2058" max="2058" width="16.7109375" style="46" customWidth="1"/>
    <col min="2059" max="2060" width="15.7109375" style="46" customWidth="1"/>
    <col min="2061" max="2061" width="26.5703125" style="46" customWidth="1"/>
    <col min="2062" max="2062" width="1.42578125" style="46" customWidth="1"/>
    <col min="2063" max="2288" width="11.42578125" style="46" customWidth="1"/>
    <col min="2289" max="2289" width="4.28515625" style="46" customWidth="1"/>
    <col min="2290" max="2290" width="4.85546875" style="46" customWidth="1"/>
    <col min="2291" max="2291" width="46.42578125" style="46" customWidth="1"/>
    <col min="2292" max="2303" width="12.85546875" style="46"/>
    <col min="2304" max="2304" width="6.140625" style="46" customWidth="1"/>
    <col min="2305" max="2305" width="5.28515625" style="46" customWidth="1"/>
    <col min="2306" max="2306" width="67.7109375" style="46" customWidth="1"/>
    <col min="2307" max="2311" width="15.7109375" style="46" customWidth="1"/>
    <col min="2312" max="2312" width="13.28515625" style="46" customWidth="1"/>
    <col min="2313" max="2313" width="0.85546875" style="46" customWidth="1"/>
    <col min="2314" max="2314" width="16.7109375" style="46" customWidth="1"/>
    <col min="2315" max="2316" width="15.7109375" style="46" customWidth="1"/>
    <col min="2317" max="2317" width="26.5703125" style="46" customWidth="1"/>
    <col min="2318" max="2318" width="1.42578125" style="46" customWidth="1"/>
    <col min="2319" max="2544" width="11.42578125" style="46" customWidth="1"/>
    <col min="2545" max="2545" width="4.28515625" style="46" customWidth="1"/>
    <col min="2546" max="2546" width="4.85546875" style="46" customWidth="1"/>
    <col min="2547" max="2547" width="46.42578125" style="46" customWidth="1"/>
    <col min="2548" max="2559" width="12.85546875" style="46"/>
    <col min="2560" max="2560" width="6.140625" style="46" customWidth="1"/>
    <col min="2561" max="2561" width="5.28515625" style="46" customWidth="1"/>
    <col min="2562" max="2562" width="67.7109375" style="46" customWidth="1"/>
    <col min="2563" max="2567" width="15.7109375" style="46" customWidth="1"/>
    <col min="2568" max="2568" width="13.28515625" style="46" customWidth="1"/>
    <col min="2569" max="2569" width="0.85546875" style="46" customWidth="1"/>
    <col min="2570" max="2570" width="16.7109375" style="46" customWidth="1"/>
    <col min="2571" max="2572" width="15.7109375" style="46" customWidth="1"/>
    <col min="2573" max="2573" width="26.5703125" style="46" customWidth="1"/>
    <col min="2574" max="2574" width="1.42578125" style="46" customWidth="1"/>
    <col min="2575" max="2800" width="11.42578125" style="46" customWidth="1"/>
    <col min="2801" max="2801" width="4.28515625" style="46" customWidth="1"/>
    <col min="2802" max="2802" width="4.85546875" style="46" customWidth="1"/>
    <col min="2803" max="2803" width="46.42578125" style="46" customWidth="1"/>
    <col min="2804" max="2815" width="12.85546875" style="46"/>
    <col min="2816" max="2816" width="6.140625" style="46" customWidth="1"/>
    <col min="2817" max="2817" width="5.28515625" style="46" customWidth="1"/>
    <col min="2818" max="2818" width="67.7109375" style="46" customWidth="1"/>
    <col min="2819" max="2823" width="15.7109375" style="46" customWidth="1"/>
    <col min="2824" max="2824" width="13.28515625" style="46" customWidth="1"/>
    <col min="2825" max="2825" width="0.85546875" style="46" customWidth="1"/>
    <col min="2826" max="2826" width="16.7109375" style="46" customWidth="1"/>
    <col min="2827" max="2828" width="15.7109375" style="46" customWidth="1"/>
    <col min="2829" max="2829" width="26.5703125" style="46" customWidth="1"/>
    <col min="2830" max="2830" width="1.42578125" style="46" customWidth="1"/>
    <col min="2831" max="3056" width="11.42578125" style="46" customWidth="1"/>
    <col min="3057" max="3057" width="4.28515625" style="46" customWidth="1"/>
    <col min="3058" max="3058" width="4.85546875" style="46" customWidth="1"/>
    <col min="3059" max="3059" width="46.42578125" style="46" customWidth="1"/>
    <col min="3060" max="3071" width="12.85546875" style="46"/>
    <col min="3072" max="3072" width="6.140625" style="46" customWidth="1"/>
    <col min="3073" max="3073" width="5.28515625" style="46" customWidth="1"/>
    <col min="3074" max="3074" width="67.7109375" style="46" customWidth="1"/>
    <col min="3075" max="3079" width="15.7109375" style="46" customWidth="1"/>
    <col min="3080" max="3080" width="13.28515625" style="46" customWidth="1"/>
    <col min="3081" max="3081" width="0.85546875" style="46" customWidth="1"/>
    <col min="3082" max="3082" width="16.7109375" style="46" customWidth="1"/>
    <col min="3083" max="3084" width="15.7109375" style="46" customWidth="1"/>
    <col min="3085" max="3085" width="26.5703125" style="46" customWidth="1"/>
    <col min="3086" max="3086" width="1.42578125" style="46" customWidth="1"/>
    <col min="3087" max="3312" width="11.42578125" style="46" customWidth="1"/>
    <col min="3313" max="3313" width="4.28515625" style="46" customWidth="1"/>
    <col min="3314" max="3314" width="4.85546875" style="46" customWidth="1"/>
    <col min="3315" max="3315" width="46.42578125" style="46" customWidth="1"/>
    <col min="3316" max="3327" width="12.85546875" style="46"/>
    <col min="3328" max="3328" width="6.140625" style="46" customWidth="1"/>
    <col min="3329" max="3329" width="5.28515625" style="46" customWidth="1"/>
    <col min="3330" max="3330" width="67.7109375" style="46" customWidth="1"/>
    <col min="3331" max="3335" width="15.7109375" style="46" customWidth="1"/>
    <col min="3336" max="3336" width="13.28515625" style="46" customWidth="1"/>
    <col min="3337" max="3337" width="0.85546875" style="46" customWidth="1"/>
    <col min="3338" max="3338" width="16.7109375" style="46" customWidth="1"/>
    <col min="3339" max="3340" width="15.7109375" style="46" customWidth="1"/>
    <col min="3341" max="3341" width="26.5703125" style="46" customWidth="1"/>
    <col min="3342" max="3342" width="1.42578125" style="46" customWidth="1"/>
    <col min="3343" max="3568" width="11.42578125" style="46" customWidth="1"/>
    <col min="3569" max="3569" width="4.28515625" style="46" customWidth="1"/>
    <col min="3570" max="3570" width="4.85546875" style="46" customWidth="1"/>
    <col min="3571" max="3571" width="46.42578125" style="46" customWidth="1"/>
    <col min="3572" max="3583" width="12.85546875" style="46"/>
    <col min="3584" max="3584" width="6.140625" style="46" customWidth="1"/>
    <col min="3585" max="3585" width="5.28515625" style="46" customWidth="1"/>
    <col min="3586" max="3586" width="67.7109375" style="46" customWidth="1"/>
    <col min="3587" max="3591" width="15.7109375" style="46" customWidth="1"/>
    <col min="3592" max="3592" width="13.28515625" style="46" customWidth="1"/>
    <col min="3593" max="3593" width="0.85546875" style="46" customWidth="1"/>
    <col min="3594" max="3594" width="16.7109375" style="46" customWidth="1"/>
    <col min="3595" max="3596" width="15.7109375" style="46" customWidth="1"/>
    <col min="3597" max="3597" width="26.5703125" style="46" customWidth="1"/>
    <col min="3598" max="3598" width="1.42578125" style="46" customWidth="1"/>
    <col min="3599" max="3824" width="11.42578125" style="46" customWidth="1"/>
    <col min="3825" max="3825" width="4.28515625" style="46" customWidth="1"/>
    <col min="3826" max="3826" width="4.85546875" style="46" customWidth="1"/>
    <col min="3827" max="3827" width="46.42578125" style="46" customWidth="1"/>
    <col min="3828" max="3839" width="12.85546875" style="46"/>
    <col min="3840" max="3840" width="6.140625" style="46" customWidth="1"/>
    <col min="3841" max="3841" width="5.28515625" style="46" customWidth="1"/>
    <col min="3842" max="3842" width="67.7109375" style="46" customWidth="1"/>
    <col min="3843" max="3847" width="15.7109375" style="46" customWidth="1"/>
    <col min="3848" max="3848" width="13.28515625" style="46" customWidth="1"/>
    <col min="3849" max="3849" width="0.85546875" style="46" customWidth="1"/>
    <col min="3850" max="3850" width="16.7109375" style="46" customWidth="1"/>
    <col min="3851" max="3852" width="15.7109375" style="46" customWidth="1"/>
    <col min="3853" max="3853" width="26.5703125" style="46" customWidth="1"/>
    <col min="3854" max="3854" width="1.42578125" style="46" customWidth="1"/>
    <col min="3855" max="4080" width="11.42578125" style="46" customWidth="1"/>
    <col min="4081" max="4081" width="4.28515625" style="46" customWidth="1"/>
    <col min="4082" max="4082" width="4.85546875" style="46" customWidth="1"/>
    <col min="4083" max="4083" width="46.42578125" style="46" customWidth="1"/>
    <col min="4084" max="4095" width="12.85546875" style="46"/>
    <col min="4096" max="4096" width="6.140625" style="46" customWidth="1"/>
    <col min="4097" max="4097" width="5.28515625" style="46" customWidth="1"/>
    <col min="4098" max="4098" width="67.7109375" style="46" customWidth="1"/>
    <col min="4099" max="4103" width="15.7109375" style="46" customWidth="1"/>
    <col min="4104" max="4104" width="13.28515625" style="46" customWidth="1"/>
    <col min="4105" max="4105" width="0.85546875" style="46" customWidth="1"/>
    <col min="4106" max="4106" width="16.7109375" style="46" customWidth="1"/>
    <col min="4107" max="4108" width="15.7109375" style="46" customWidth="1"/>
    <col min="4109" max="4109" width="26.5703125" style="46" customWidth="1"/>
    <col min="4110" max="4110" width="1.42578125" style="46" customWidth="1"/>
    <col min="4111" max="4336" width="11.42578125" style="46" customWidth="1"/>
    <col min="4337" max="4337" width="4.28515625" style="46" customWidth="1"/>
    <col min="4338" max="4338" width="4.85546875" style="46" customWidth="1"/>
    <col min="4339" max="4339" width="46.42578125" style="46" customWidth="1"/>
    <col min="4340" max="4351" width="12.85546875" style="46"/>
    <col min="4352" max="4352" width="6.140625" style="46" customWidth="1"/>
    <col min="4353" max="4353" width="5.28515625" style="46" customWidth="1"/>
    <col min="4354" max="4354" width="67.7109375" style="46" customWidth="1"/>
    <col min="4355" max="4359" width="15.7109375" style="46" customWidth="1"/>
    <col min="4360" max="4360" width="13.28515625" style="46" customWidth="1"/>
    <col min="4361" max="4361" width="0.85546875" style="46" customWidth="1"/>
    <col min="4362" max="4362" width="16.7109375" style="46" customWidth="1"/>
    <col min="4363" max="4364" width="15.7109375" style="46" customWidth="1"/>
    <col min="4365" max="4365" width="26.5703125" style="46" customWidth="1"/>
    <col min="4366" max="4366" width="1.42578125" style="46" customWidth="1"/>
    <col min="4367" max="4592" width="11.42578125" style="46" customWidth="1"/>
    <col min="4593" max="4593" width="4.28515625" style="46" customWidth="1"/>
    <col min="4594" max="4594" width="4.85546875" style="46" customWidth="1"/>
    <col min="4595" max="4595" width="46.42578125" style="46" customWidth="1"/>
    <col min="4596" max="4607" width="12.85546875" style="46"/>
    <col min="4608" max="4608" width="6.140625" style="46" customWidth="1"/>
    <col min="4609" max="4609" width="5.28515625" style="46" customWidth="1"/>
    <col min="4610" max="4610" width="67.7109375" style="46" customWidth="1"/>
    <col min="4611" max="4615" width="15.7109375" style="46" customWidth="1"/>
    <col min="4616" max="4616" width="13.28515625" style="46" customWidth="1"/>
    <col min="4617" max="4617" width="0.85546875" style="46" customWidth="1"/>
    <col min="4618" max="4618" width="16.7109375" style="46" customWidth="1"/>
    <col min="4619" max="4620" width="15.7109375" style="46" customWidth="1"/>
    <col min="4621" max="4621" width="26.5703125" style="46" customWidth="1"/>
    <col min="4622" max="4622" width="1.42578125" style="46" customWidth="1"/>
    <col min="4623" max="4848" width="11.42578125" style="46" customWidth="1"/>
    <col min="4849" max="4849" width="4.28515625" style="46" customWidth="1"/>
    <col min="4850" max="4850" width="4.85546875" style="46" customWidth="1"/>
    <col min="4851" max="4851" width="46.42578125" style="46" customWidth="1"/>
    <col min="4852" max="4863" width="12.85546875" style="46"/>
    <col min="4864" max="4864" width="6.140625" style="46" customWidth="1"/>
    <col min="4865" max="4865" width="5.28515625" style="46" customWidth="1"/>
    <col min="4866" max="4866" width="67.7109375" style="46" customWidth="1"/>
    <col min="4867" max="4871" width="15.7109375" style="46" customWidth="1"/>
    <col min="4872" max="4872" width="13.28515625" style="46" customWidth="1"/>
    <col min="4873" max="4873" width="0.85546875" style="46" customWidth="1"/>
    <col min="4874" max="4874" width="16.7109375" style="46" customWidth="1"/>
    <col min="4875" max="4876" width="15.7109375" style="46" customWidth="1"/>
    <col min="4877" max="4877" width="26.5703125" style="46" customWidth="1"/>
    <col min="4878" max="4878" width="1.42578125" style="46" customWidth="1"/>
    <col min="4879" max="5104" width="11.42578125" style="46" customWidth="1"/>
    <col min="5105" max="5105" width="4.28515625" style="46" customWidth="1"/>
    <col min="5106" max="5106" width="4.85546875" style="46" customWidth="1"/>
    <col min="5107" max="5107" width="46.42578125" style="46" customWidth="1"/>
    <col min="5108" max="5119" width="12.85546875" style="46"/>
    <col min="5120" max="5120" width="6.140625" style="46" customWidth="1"/>
    <col min="5121" max="5121" width="5.28515625" style="46" customWidth="1"/>
    <col min="5122" max="5122" width="67.7109375" style="46" customWidth="1"/>
    <col min="5123" max="5127" width="15.7109375" style="46" customWidth="1"/>
    <col min="5128" max="5128" width="13.28515625" style="46" customWidth="1"/>
    <col min="5129" max="5129" width="0.85546875" style="46" customWidth="1"/>
    <col min="5130" max="5130" width="16.7109375" style="46" customWidth="1"/>
    <col min="5131" max="5132" width="15.7109375" style="46" customWidth="1"/>
    <col min="5133" max="5133" width="26.5703125" style="46" customWidth="1"/>
    <col min="5134" max="5134" width="1.42578125" style="46" customWidth="1"/>
    <col min="5135" max="5360" width="11.42578125" style="46" customWidth="1"/>
    <col min="5361" max="5361" width="4.28515625" style="46" customWidth="1"/>
    <col min="5362" max="5362" width="4.85546875" style="46" customWidth="1"/>
    <col min="5363" max="5363" width="46.42578125" style="46" customWidth="1"/>
    <col min="5364" max="5375" width="12.85546875" style="46"/>
    <col min="5376" max="5376" width="6.140625" style="46" customWidth="1"/>
    <col min="5377" max="5377" width="5.28515625" style="46" customWidth="1"/>
    <col min="5378" max="5378" width="67.7109375" style="46" customWidth="1"/>
    <col min="5379" max="5383" width="15.7109375" style="46" customWidth="1"/>
    <col min="5384" max="5384" width="13.28515625" style="46" customWidth="1"/>
    <col min="5385" max="5385" width="0.85546875" style="46" customWidth="1"/>
    <col min="5386" max="5386" width="16.7109375" style="46" customWidth="1"/>
    <col min="5387" max="5388" width="15.7109375" style="46" customWidth="1"/>
    <col min="5389" max="5389" width="26.5703125" style="46" customWidth="1"/>
    <col min="5390" max="5390" width="1.42578125" style="46" customWidth="1"/>
    <col min="5391" max="5616" width="11.42578125" style="46" customWidth="1"/>
    <col min="5617" max="5617" width="4.28515625" style="46" customWidth="1"/>
    <col min="5618" max="5618" width="4.85546875" style="46" customWidth="1"/>
    <col min="5619" max="5619" width="46.42578125" style="46" customWidth="1"/>
    <col min="5620" max="5631" width="12.85546875" style="46"/>
    <col min="5632" max="5632" width="6.140625" style="46" customWidth="1"/>
    <col min="5633" max="5633" width="5.28515625" style="46" customWidth="1"/>
    <col min="5634" max="5634" width="67.7109375" style="46" customWidth="1"/>
    <col min="5635" max="5639" width="15.7109375" style="46" customWidth="1"/>
    <col min="5640" max="5640" width="13.28515625" style="46" customWidth="1"/>
    <col min="5641" max="5641" width="0.85546875" style="46" customWidth="1"/>
    <col min="5642" max="5642" width="16.7109375" style="46" customWidth="1"/>
    <col min="5643" max="5644" width="15.7109375" style="46" customWidth="1"/>
    <col min="5645" max="5645" width="26.5703125" style="46" customWidth="1"/>
    <col min="5646" max="5646" width="1.42578125" style="46" customWidth="1"/>
    <col min="5647" max="5872" width="11.42578125" style="46" customWidth="1"/>
    <col min="5873" max="5873" width="4.28515625" style="46" customWidth="1"/>
    <col min="5874" max="5874" width="4.85546875" style="46" customWidth="1"/>
    <col min="5875" max="5875" width="46.42578125" style="46" customWidth="1"/>
    <col min="5876" max="5887" width="12.85546875" style="46"/>
    <col min="5888" max="5888" width="6.140625" style="46" customWidth="1"/>
    <col min="5889" max="5889" width="5.28515625" style="46" customWidth="1"/>
    <col min="5890" max="5890" width="67.7109375" style="46" customWidth="1"/>
    <col min="5891" max="5895" width="15.7109375" style="46" customWidth="1"/>
    <col min="5896" max="5896" width="13.28515625" style="46" customWidth="1"/>
    <col min="5897" max="5897" width="0.85546875" style="46" customWidth="1"/>
    <col min="5898" max="5898" width="16.7109375" style="46" customWidth="1"/>
    <col min="5899" max="5900" width="15.7109375" style="46" customWidth="1"/>
    <col min="5901" max="5901" width="26.5703125" style="46" customWidth="1"/>
    <col min="5902" max="5902" width="1.42578125" style="46" customWidth="1"/>
    <col min="5903" max="6128" width="11.42578125" style="46" customWidth="1"/>
    <col min="6129" max="6129" width="4.28515625" style="46" customWidth="1"/>
    <col min="6130" max="6130" width="4.85546875" style="46" customWidth="1"/>
    <col min="6131" max="6131" width="46.42578125" style="46" customWidth="1"/>
    <col min="6132" max="6143" width="12.85546875" style="46"/>
    <col min="6144" max="6144" width="6.140625" style="46" customWidth="1"/>
    <col min="6145" max="6145" width="5.28515625" style="46" customWidth="1"/>
    <col min="6146" max="6146" width="67.7109375" style="46" customWidth="1"/>
    <col min="6147" max="6151" width="15.7109375" style="46" customWidth="1"/>
    <col min="6152" max="6152" width="13.28515625" style="46" customWidth="1"/>
    <col min="6153" max="6153" width="0.85546875" style="46" customWidth="1"/>
    <col min="6154" max="6154" width="16.7109375" style="46" customWidth="1"/>
    <col min="6155" max="6156" width="15.7109375" style="46" customWidth="1"/>
    <col min="6157" max="6157" width="26.5703125" style="46" customWidth="1"/>
    <col min="6158" max="6158" width="1.42578125" style="46" customWidth="1"/>
    <col min="6159" max="6384" width="11.42578125" style="46" customWidth="1"/>
    <col min="6385" max="6385" width="4.28515625" style="46" customWidth="1"/>
    <col min="6386" max="6386" width="4.85546875" style="46" customWidth="1"/>
    <col min="6387" max="6387" width="46.42578125" style="46" customWidth="1"/>
    <col min="6388" max="6399" width="12.85546875" style="46"/>
    <col min="6400" max="6400" width="6.140625" style="46" customWidth="1"/>
    <col min="6401" max="6401" width="5.28515625" style="46" customWidth="1"/>
    <col min="6402" max="6402" width="67.7109375" style="46" customWidth="1"/>
    <col min="6403" max="6407" width="15.7109375" style="46" customWidth="1"/>
    <col min="6408" max="6408" width="13.28515625" style="46" customWidth="1"/>
    <col min="6409" max="6409" width="0.85546875" style="46" customWidth="1"/>
    <col min="6410" max="6410" width="16.7109375" style="46" customWidth="1"/>
    <col min="6411" max="6412" width="15.7109375" style="46" customWidth="1"/>
    <col min="6413" max="6413" width="26.5703125" style="46" customWidth="1"/>
    <col min="6414" max="6414" width="1.42578125" style="46" customWidth="1"/>
    <col min="6415" max="6640" width="11.42578125" style="46" customWidth="1"/>
    <col min="6641" max="6641" width="4.28515625" style="46" customWidth="1"/>
    <col min="6642" max="6642" width="4.85546875" style="46" customWidth="1"/>
    <col min="6643" max="6643" width="46.42578125" style="46" customWidth="1"/>
    <col min="6644" max="6655" width="12.85546875" style="46"/>
    <col min="6656" max="6656" width="6.140625" style="46" customWidth="1"/>
    <col min="6657" max="6657" width="5.28515625" style="46" customWidth="1"/>
    <col min="6658" max="6658" width="67.7109375" style="46" customWidth="1"/>
    <col min="6659" max="6663" width="15.7109375" style="46" customWidth="1"/>
    <col min="6664" max="6664" width="13.28515625" style="46" customWidth="1"/>
    <col min="6665" max="6665" width="0.85546875" style="46" customWidth="1"/>
    <col min="6666" max="6666" width="16.7109375" style="46" customWidth="1"/>
    <col min="6667" max="6668" width="15.7109375" style="46" customWidth="1"/>
    <col min="6669" max="6669" width="26.5703125" style="46" customWidth="1"/>
    <col min="6670" max="6670" width="1.42578125" style="46" customWidth="1"/>
    <col min="6671" max="6896" width="11.42578125" style="46" customWidth="1"/>
    <col min="6897" max="6897" width="4.28515625" style="46" customWidth="1"/>
    <col min="6898" max="6898" width="4.85546875" style="46" customWidth="1"/>
    <col min="6899" max="6899" width="46.42578125" style="46" customWidth="1"/>
    <col min="6900" max="6911" width="12.85546875" style="46"/>
    <col min="6912" max="6912" width="6.140625" style="46" customWidth="1"/>
    <col min="6913" max="6913" width="5.28515625" style="46" customWidth="1"/>
    <col min="6914" max="6914" width="67.7109375" style="46" customWidth="1"/>
    <col min="6915" max="6919" width="15.7109375" style="46" customWidth="1"/>
    <col min="6920" max="6920" width="13.28515625" style="46" customWidth="1"/>
    <col min="6921" max="6921" width="0.85546875" style="46" customWidth="1"/>
    <col min="6922" max="6922" width="16.7109375" style="46" customWidth="1"/>
    <col min="6923" max="6924" width="15.7109375" style="46" customWidth="1"/>
    <col min="6925" max="6925" width="26.5703125" style="46" customWidth="1"/>
    <col min="6926" max="6926" width="1.42578125" style="46" customWidth="1"/>
    <col min="6927" max="7152" width="11.42578125" style="46" customWidth="1"/>
    <col min="7153" max="7153" width="4.28515625" style="46" customWidth="1"/>
    <col min="7154" max="7154" width="4.85546875" style="46" customWidth="1"/>
    <col min="7155" max="7155" width="46.42578125" style="46" customWidth="1"/>
    <col min="7156" max="7167" width="12.85546875" style="46"/>
    <col min="7168" max="7168" width="6.140625" style="46" customWidth="1"/>
    <col min="7169" max="7169" width="5.28515625" style="46" customWidth="1"/>
    <col min="7170" max="7170" width="67.7109375" style="46" customWidth="1"/>
    <col min="7171" max="7175" width="15.7109375" style="46" customWidth="1"/>
    <col min="7176" max="7176" width="13.28515625" style="46" customWidth="1"/>
    <col min="7177" max="7177" width="0.85546875" style="46" customWidth="1"/>
    <col min="7178" max="7178" width="16.7109375" style="46" customWidth="1"/>
    <col min="7179" max="7180" width="15.7109375" style="46" customWidth="1"/>
    <col min="7181" max="7181" width="26.5703125" style="46" customWidth="1"/>
    <col min="7182" max="7182" width="1.42578125" style="46" customWidth="1"/>
    <col min="7183" max="7408" width="11.42578125" style="46" customWidth="1"/>
    <col min="7409" max="7409" width="4.28515625" style="46" customWidth="1"/>
    <col min="7410" max="7410" width="4.85546875" style="46" customWidth="1"/>
    <col min="7411" max="7411" width="46.42578125" style="46" customWidth="1"/>
    <col min="7412" max="7423" width="12.85546875" style="46"/>
    <col min="7424" max="7424" width="6.140625" style="46" customWidth="1"/>
    <col min="7425" max="7425" width="5.28515625" style="46" customWidth="1"/>
    <col min="7426" max="7426" width="67.7109375" style="46" customWidth="1"/>
    <col min="7427" max="7431" width="15.7109375" style="46" customWidth="1"/>
    <col min="7432" max="7432" width="13.28515625" style="46" customWidth="1"/>
    <col min="7433" max="7433" width="0.85546875" style="46" customWidth="1"/>
    <col min="7434" max="7434" width="16.7109375" style="46" customWidth="1"/>
    <col min="7435" max="7436" width="15.7109375" style="46" customWidth="1"/>
    <col min="7437" max="7437" width="26.5703125" style="46" customWidth="1"/>
    <col min="7438" max="7438" width="1.42578125" style="46" customWidth="1"/>
    <col min="7439" max="7664" width="11.42578125" style="46" customWidth="1"/>
    <col min="7665" max="7665" width="4.28515625" style="46" customWidth="1"/>
    <col min="7666" max="7666" width="4.85546875" style="46" customWidth="1"/>
    <col min="7667" max="7667" width="46.42578125" style="46" customWidth="1"/>
    <col min="7668" max="7679" width="12.85546875" style="46"/>
    <col min="7680" max="7680" width="6.140625" style="46" customWidth="1"/>
    <col min="7681" max="7681" width="5.28515625" style="46" customWidth="1"/>
    <col min="7682" max="7682" width="67.7109375" style="46" customWidth="1"/>
    <col min="7683" max="7687" width="15.7109375" style="46" customWidth="1"/>
    <col min="7688" max="7688" width="13.28515625" style="46" customWidth="1"/>
    <col min="7689" max="7689" width="0.85546875" style="46" customWidth="1"/>
    <col min="7690" max="7690" width="16.7109375" style="46" customWidth="1"/>
    <col min="7691" max="7692" width="15.7109375" style="46" customWidth="1"/>
    <col min="7693" max="7693" width="26.5703125" style="46" customWidth="1"/>
    <col min="7694" max="7694" width="1.42578125" style="46" customWidth="1"/>
    <col min="7695" max="7920" width="11.42578125" style="46" customWidth="1"/>
    <col min="7921" max="7921" width="4.28515625" style="46" customWidth="1"/>
    <col min="7922" max="7922" width="4.85546875" style="46" customWidth="1"/>
    <col min="7923" max="7923" width="46.42578125" style="46" customWidth="1"/>
    <col min="7924" max="7935" width="12.85546875" style="46"/>
    <col min="7936" max="7936" width="6.140625" style="46" customWidth="1"/>
    <col min="7937" max="7937" width="5.28515625" style="46" customWidth="1"/>
    <col min="7938" max="7938" width="67.7109375" style="46" customWidth="1"/>
    <col min="7939" max="7943" width="15.7109375" style="46" customWidth="1"/>
    <col min="7944" max="7944" width="13.28515625" style="46" customWidth="1"/>
    <col min="7945" max="7945" width="0.85546875" style="46" customWidth="1"/>
    <col min="7946" max="7946" width="16.7109375" style="46" customWidth="1"/>
    <col min="7947" max="7948" width="15.7109375" style="46" customWidth="1"/>
    <col min="7949" max="7949" width="26.5703125" style="46" customWidth="1"/>
    <col min="7950" max="7950" width="1.42578125" style="46" customWidth="1"/>
    <col min="7951" max="8176" width="11.42578125" style="46" customWidth="1"/>
    <col min="8177" max="8177" width="4.28515625" style="46" customWidth="1"/>
    <col min="8178" max="8178" width="4.85546875" style="46" customWidth="1"/>
    <col min="8179" max="8179" width="46.42578125" style="46" customWidth="1"/>
    <col min="8180" max="8191" width="12.85546875" style="46"/>
    <col min="8192" max="8192" width="6.140625" style="46" customWidth="1"/>
    <col min="8193" max="8193" width="5.28515625" style="46" customWidth="1"/>
    <col min="8194" max="8194" width="67.7109375" style="46" customWidth="1"/>
    <col min="8195" max="8199" width="15.7109375" style="46" customWidth="1"/>
    <col min="8200" max="8200" width="13.28515625" style="46" customWidth="1"/>
    <col min="8201" max="8201" width="0.85546875" style="46" customWidth="1"/>
    <col min="8202" max="8202" width="16.7109375" style="46" customWidth="1"/>
    <col min="8203" max="8204" width="15.7109375" style="46" customWidth="1"/>
    <col min="8205" max="8205" width="26.5703125" style="46" customWidth="1"/>
    <col min="8206" max="8206" width="1.42578125" style="46" customWidth="1"/>
    <col min="8207" max="8432" width="11.42578125" style="46" customWidth="1"/>
    <col min="8433" max="8433" width="4.28515625" style="46" customWidth="1"/>
    <col min="8434" max="8434" width="4.85546875" style="46" customWidth="1"/>
    <col min="8435" max="8435" width="46.42578125" style="46" customWidth="1"/>
    <col min="8436" max="8447" width="12.85546875" style="46"/>
    <col min="8448" max="8448" width="6.140625" style="46" customWidth="1"/>
    <col min="8449" max="8449" width="5.28515625" style="46" customWidth="1"/>
    <col min="8450" max="8450" width="67.7109375" style="46" customWidth="1"/>
    <col min="8451" max="8455" width="15.7109375" style="46" customWidth="1"/>
    <col min="8456" max="8456" width="13.28515625" style="46" customWidth="1"/>
    <col min="8457" max="8457" width="0.85546875" style="46" customWidth="1"/>
    <col min="8458" max="8458" width="16.7109375" style="46" customWidth="1"/>
    <col min="8459" max="8460" width="15.7109375" style="46" customWidth="1"/>
    <col min="8461" max="8461" width="26.5703125" style="46" customWidth="1"/>
    <col min="8462" max="8462" width="1.42578125" style="46" customWidth="1"/>
    <col min="8463" max="8688" width="11.42578125" style="46" customWidth="1"/>
    <col min="8689" max="8689" width="4.28515625" style="46" customWidth="1"/>
    <col min="8690" max="8690" width="4.85546875" style="46" customWidth="1"/>
    <col min="8691" max="8691" width="46.42578125" style="46" customWidth="1"/>
    <col min="8692" max="8703" width="12.85546875" style="46"/>
    <col min="8704" max="8704" width="6.140625" style="46" customWidth="1"/>
    <col min="8705" max="8705" width="5.28515625" style="46" customWidth="1"/>
    <col min="8706" max="8706" width="67.7109375" style="46" customWidth="1"/>
    <col min="8707" max="8711" width="15.7109375" style="46" customWidth="1"/>
    <col min="8712" max="8712" width="13.28515625" style="46" customWidth="1"/>
    <col min="8713" max="8713" width="0.85546875" style="46" customWidth="1"/>
    <col min="8714" max="8714" width="16.7109375" style="46" customWidth="1"/>
    <col min="8715" max="8716" width="15.7109375" style="46" customWidth="1"/>
    <col min="8717" max="8717" width="26.5703125" style="46" customWidth="1"/>
    <col min="8718" max="8718" width="1.42578125" style="46" customWidth="1"/>
    <col min="8719" max="8944" width="11.42578125" style="46" customWidth="1"/>
    <col min="8945" max="8945" width="4.28515625" style="46" customWidth="1"/>
    <col min="8946" max="8946" width="4.85546875" style="46" customWidth="1"/>
    <col min="8947" max="8947" width="46.42578125" style="46" customWidth="1"/>
    <col min="8948" max="8959" width="12.85546875" style="46"/>
    <col min="8960" max="8960" width="6.140625" style="46" customWidth="1"/>
    <col min="8961" max="8961" width="5.28515625" style="46" customWidth="1"/>
    <col min="8962" max="8962" width="67.7109375" style="46" customWidth="1"/>
    <col min="8963" max="8967" width="15.7109375" style="46" customWidth="1"/>
    <col min="8968" max="8968" width="13.28515625" style="46" customWidth="1"/>
    <col min="8969" max="8969" width="0.85546875" style="46" customWidth="1"/>
    <col min="8970" max="8970" width="16.7109375" style="46" customWidth="1"/>
    <col min="8971" max="8972" width="15.7109375" style="46" customWidth="1"/>
    <col min="8973" max="8973" width="26.5703125" style="46" customWidth="1"/>
    <col min="8974" max="8974" width="1.42578125" style="46" customWidth="1"/>
    <col min="8975" max="9200" width="11.42578125" style="46" customWidth="1"/>
    <col min="9201" max="9201" width="4.28515625" style="46" customWidth="1"/>
    <col min="9202" max="9202" width="4.85546875" style="46" customWidth="1"/>
    <col min="9203" max="9203" width="46.42578125" style="46" customWidth="1"/>
    <col min="9204" max="9215" width="12.85546875" style="46"/>
    <col min="9216" max="9216" width="6.140625" style="46" customWidth="1"/>
    <col min="9217" max="9217" width="5.28515625" style="46" customWidth="1"/>
    <col min="9218" max="9218" width="67.7109375" style="46" customWidth="1"/>
    <col min="9219" max="9223" width="15.7109375" style="46" customWidth="1"/>
    <col min="9224" max="9224" width="13.28515625" style="46" customWidth="1"/>
    <col min="9225" max="9225" width="0.85546875" style="46" customWidth="1"/>
    <col min="9226" max="9226" width="16.7109375" style="46" customWidth="1"/>
    <col min="9227" max="9228" width="15.7109375" style="46" customWidth="1"/>
    <col min="9229" max="9229" width="26.5703125" style="46" customWidth="1"/>
    <col min="9230" max="9230" width="1.42578125" style="46" customWidth="1"/>
    <col min="9231" max="9456" width="11.42578125" style="46" customWidth="1"/>
    <col min="9457" max="9457" width="4.28515625" style="46" customWidth="1"/>
    <col min="9458" max="9458" width="4.85546875" style="46" customWidth="1"/>
    <col min="9459" max="9459" width="46.42578125" style="46" customWidth="1"/>
    <col min="9460" max="9471" width="12.85546875" style="46"/>
    <col min="9472" max="9472" width="6.140625" style="46" customWidth="1"/>
    <col min="9473" max="9473" width="5.28515625" style="46" customWidth="1"/>
    <col min="9474" max="9474" width="67.7109375" style="46" customWidth="1"/>
    <col min="9475" max="9479" width="15.7109375" style="46" customWidth="1"/>
    <col min="9480" max="9480" width="13.28515625" style="46" customWidth="1"/>
    <col min="9481" max="9481" width="0.85546875" style="46" customWidth="1"/>
    <col min="9482" max="9482" width="16.7109375" style="46" customWidth="1"/>
    <col min="9483" max="9484" width="15.7109375" style="46" customWidth="1"/>
    <col min="9485" max="9485" width="26.5703125" style="46" customWidth="1"/>
    <col min="9486" max="9486" width="1.42578125" style="46" customWidth="1"/>
    <col min="9487" max="9712" width="11.42578125" style="46" customWidth="1"/>
    <col min="9713" max="9713" width="4.28515625" style="46" customWidth="1"/>
    <col min="9714" max="9714" width="4.85546875" style="46" customWidth="1"/>
    <col min="9715" max="9715" width="46.42578125" style="46" customWidth="1"/>
    <col min="9716" max="9727" width="12.85546875" style="46"/>
    <col min="9728" max="9728" width="6.140625" style="46" customWidth="1"/>
    <col min="9729" max="9729" width="5.28515625" style="46" customWidth="1"/>
    <col min="9730" max="9730" width="67.7109375" style="46" customWidth="1"/>
    <col min="9731" max="9735" width="15.7109375" style="46" customWidth="1"/>
    <col min="9736" max="9736" width="13.28515625" style="46" customWidth="1"/>
    <col min="9737" max="9737" width="0.85546875" style="46" customWidth="1"/>
    <col min="9738" max="9738" width="16.7109375" style="46" customWidth="1"/>
    <col min="9739" max="9740" width="15.7109375" style="46" customWidth="1"/>
    <col min="9741" max="9741" width="26.5703125" style="46" customWidth="1"/>
    <col min="9742" max="9742" width="1.42578125" style="46" customWidth="1"/>
    <col min="9743" max="9968" width="11.42578125" style="46" customWidth="1"/>
    <col min="9969" max="9969" width="4.28515625" style="46" customWidth="1"/>
    <col min="9970" max="9970" width="4.85546875" style="46" customWidth="1"/>
    <col min="9971" max="9971" width="46.42578125" style="46" customWidth="1"/>
    <col min="9972" max="9983" width="12.85546875" style="46"/>
    <col min="9984" max="9984" width="6.140625" style="46" customWidth="1"/>
    <col min="9985" max="9985" width="5.28515625" style="46" customWidth="1"/>
    <col min="9986" max="9986" width="67.7109375" style="46" customWidth="1"/>
    <col min="9987" max="9991" width="15.7109375" style="46" customWidth="1"/>
    <col min="9992" max="9992" width="13.28515625" style="46" customWidth="1"/>
    <col min="9993" max="9993" width="0.85546875" style="46" customWidth="1"/>
    <col min="9994" max="9994" width="16.7109375" style="46" customWidth="1"/>
    <col min="9995" max="9996" width="15.7109375" style="46" customWidth="1"/>
    <col min="9997" max="9997" width="26.5703125" style="46" customWidth="1"/>
    <col min="9998" max="9998" width="1.42578125" style="46" customWidth="1"/>
    <col min="9999" max="10224" width="11.42578125" style="46" customWidth="1"/>
    <col min="10225" max="10225" width="4.28515625" style="46" customWidth="1"/>
    <col min="10226" max="10226" width="4.85546875" style="46" customWidth="1"/>
    <col min="10227" max="10227" width="46.42578125" style="46" customWidth="1"/>
    <col min="10228" max="10239" width="12.85546875" style="46"/>
    <col min="10240" max="10240" width="6.140625" style="46" customWidth="1"/>
    <col min="10241" max="10241" width="5.28515625" style="46" customWidth="1"/>
    <col min="10242" max="10242" width="67.7109375" style="46" customWidth="1"/>
    <col min="10243" max="10247" width="15.7109375" style="46" customWidth="1"/>
    <col min="10248" max="10248" width="13.28515625" style="46" customWidth="1"/>
    <col min="10249" max="10249" width="0.85546875" style="46" customWidth="1"/>
    <col min="10250" max="10250" width="16.7109375" style="46" customWidth="1"/>
    <col min="10251" max="10252" width="15.7109375" style="46" customWidth="1"/>
    <col min="10253" max="10253" width="26.5703125" style="46" customWidth="1"/>
    <col min="10254" max="10254" width="1.42578125" style="46" customWidth="1"/>
    <col min="10255" max="10480" width="11.42578125" style="46" customWidth="1"/>
    <col min="10481" max="10481" width="4.28515625" style="46" customWidth="1"/>
    <col min="10482" max="10482" width="4.85546875" style="46" customWidth="1"/>
    <col min="10483" max="10483" width="46.42578125" style="46" customWidth="1"/>
    <col min="10484" max="10495" width="12.85546875" style="46"/>
    <col min="10496" max="10496" width="6.140625" style="46" customWidth="1"/>
    <col min="10497" max="10497" width="5.28515625" style="46" customWidth="1"/>
    <col min="10498" max="10498" width="67.7109375" style="46" customWidth="1"/>
    <col min="10499" max="10503" width="15.7109375" style="46" customWidth="1"/>
    <col min="10504" max="10504" width="13.28515625" style="46" customWidth="1"/>
    <col min="10505" max="10505" width="0.85546875" style="46" customWidth="1"/>
    <col min="10506" max="10506" width="16.7109375" style="46" customWidth="1"/>
    <col min="10507" max="10508" width="15.7109375" style="46" customWidth="1"/>
    <col min="10509" max="10509" width="26.5703125" style="46" customWidth="1"/>
    <col min="10510" max="10510" width="1.42578125" style="46" customWidth="1"/>
    <col min="10511" max="10736" width="11.42578125" style="46" customWidth="1"/>
    <col min="10737" max="10737" width="4.28515625" style="46" customWidth="1"/>
    <col min="10738" max="10738" width="4.85546875" style="46" customWidth="1"/>
    <col min="10739" max="10739" width="46.42578125" style="46" customWidth="1"/>
    <col min="10740" max="10751" width="12.85546875" style="46"/>
    <col min="10752" max="10752" width="6.140625" style="46" customWidth="1"/>
    <col min="10753" max="10753" width="5.28515625" style="46" customWidth="1"/>
    <col min="10754" max="10754" width="67.7109375" style="46" customWidth="1"/>
    <col min="10755" max="10759" width="15.7109375" style="46" customWidth="1"/>
    <col min="10760" max="10760" width="13.28515625" style="46" customWidth="1"/>
    <col min="10761" max="10761" width="0.85546875" style="46" customWidth="1"/>
    <col min="10762" max="10762" width="16.7109375" style="46" customWidth="1"/>
    <col min="10763" max="10764" width="15.7109375" style="46" customWidth="1"/>
    <col min="10765" max="10765" width="26.5703125" style="46" customWidth="1"/>
    <col min="10766" max="10766" width="1.42578125" style="46" customWidth="1"/>
    <col min="10767" max="10992" width="11.42578125" style="46" customWidth="1"/>
    <col min="10993" max="10993" width="4.28515625" style="46" customWidth="1"/>
    <col min="10994" max="10994" width="4.85546875" style="46" customWidth="1"/>
    <col min="10995" max="10995" width="46.42578125" style="46" customWidth="1"/>
    <col min="10996" max="11007" width="12.85546875" style="46"/>
    <col min="11008" max="11008" width="6.140625" style="46" customWidth="1"/>
    <col min="11009" max="11009" width="5.28515625" style="46" customWidth="1"/>
    <col min="11010" max="11010" width="67.7109375" style="46" customWidth="1"/>
    <col min="11011" max="11015" width="15.7109375" style="46" customWidth="1"/>
    <col min="11016" max="11016" width="13.28515625" style="46" customWidth="1"/>
    <col min="11017" max="11017" width="0.85546875" style="46" customWidth="1"/>
    <col min="11018" max="11018" width="16.7109375" style="46" customWidth="1"/>
    <col min="11019" max="11020" width="15.7109375" style="46" customWidth="1"/>
    <col min="11021" max="11021" width="26.5703125" style="46" customWidth="1"/>
    <col min="11022" max="11022" width="1.42578125" style="46" customWidth="1"/>
    <col min="11023" max="11248" width="11.42578125" style="46" customWidth="1"/>
    <col min="11249" max="11249" width="4.28515625" style="46" customWidth="1"/>
    <col min="11250" max="11250" width="4.85546875" style="46" customWidth="1"/>
    <col min="11251" max="11251" width="46.42578125" style="46" customWidth="1"/>
    <col min="11252" max="11263" width="12.85546875" style="46"/>
    <col min="11264" max="11264" width="6.140625" style="46" customWidth="1"/>
    <col min="11265" max="11265" width="5.28515625" style="46" customWidth="1"/>
    <col min="11266" max="11266" width="67.7109375" style="46" customWidth="1"/>
    <col min="11267" max="11271" width="15.7109375" style="46" customWidth="1"/>
    <col min="11272" max="11272" width="13.28515625" style="46" customWidth="1"/>
    <col min="11273" max="11273" width="0.85546875" style="46" customWidth="1"/>
    <col min="11274" max="11274" width="16.7109375" style="46" customWidth="1"/>
    <col min="11275" max="11276" width="15.7109375" style="46" customWidth="1"/>
    <col min="11277" max="11277" width="26.5703125" style="46" customWidth="1"/>
    <col min="11278" max="11278" width="1.42578125" style="46" customWidth="1"/>
    <col min="11279" max="11504" width="11.42578125" style="46" customWidth="1"/>
    <col min="11505" max="11505" width="4.28515625" style="46" customWidth="1"/>
    <col min="11506" max="11506" width="4.85546875" style="46" customWidth="1"/>
    <col min="11507" max="11507" width="46.42578125" style="46" customWidth="1"/>
    <col min="11508" max="11519" width="12.85546875" style="46"/>
    <col min="11520" max="11520" width="6.140625" style="46" customWidth="1"/>
    <col min="11521" max="11521" width="5.28515625" style="46" customWidth="1"/>
    <col min="11522" max="11522" width="67.7109375" style="46" customWidth="1"/>
    <col min="11523" max="11527" width="15.7109375" style="46" customWidth="1"/>
    <col min="11528" max="11528" width="13.28515625" style="46" customWidth="1"/>
    <col min="11529" max="11529" width="0.85546875" style="46" customWidth="1"/>
    <col min="11530" max="11530" width="16.7109375" style="46" customWidth="1"/>
    <col min="11531" max="11532" width="15.7109375" style="46" customWidth="1"/>
    <col min="11533" max="11533" width="26.5703125" style="46" customWidth="1"/>
    <col min="11534" max="11534" width="1.42578125" style="46" customWidth="1"/>
    <col min="11535" max="11760" width="11.42578125" style="46" customWidth="1"/>
    <col min="11761" max="11761" width="4.28515625" style="46" customWidth="1"/>
    <col min="11762" max="11762" width="4.85546875" style="46" customWidth="1"/>
    <col min="11763" max="11763" width="46.42578125" style="46" customWidth="1"/>
    <col min="11764" max="11775" width="12.85546875" style="46"/>
    <col min="11776" max="11776" width="6.140625" style="46" customWidth="1"/>
    <col min="11777" max="11777" width="5.28515625" style="46" customWidth="1"/>
    <col min="11778" max="11778" width="67.7109375" style="46" customWidth="1"/>
    <col min="11779" max="11783" width="15.7109375" style="46" customWidth="1"/>
    <col min="11784" max="11784" width="13.28515625" style="46" customWidth="1"/>
    <col min="11785" max="11785" width="0.85546875" style="46" customWidth="1"/>
    <col min="11786" max="11786" width="16.7109375" style="46" customWidth="1"/>
    <col min="11787" max="11788" width="15.7109375" style="46" customWidth="1"/>
    <col min="11789" max="11789" width="26.5703125" style="46" customWidth="1"/>
    <col min="11790" max="11790" width="1.42578125" style="46" customWidth="1"/>
    <col min="11791" max="12016" width="11.42578125" style="46" customWidth="1"/>
    <col min="12017" max="12017" width="4.28515625" style="46" customWidth="1"/>
    <col min="12018" max="12018" width="4.85546875" style="46" customWidth="1"/>
    <col min="12019" max="12019" width="46.42578125" style="46" customWidth="1"/>
    <col min="12020" max="12031" width="12.85546875" style="46"/>
    <col min="12032" max="12032" width="6.140625" style="46" customWidth="1"/>
    <col min="12033" max="12033" width="5.28515625" style="46" customWidth="1"/>
    <col min="12034" max="12034" width="67.7109375" style="46" customWidth="1"/>
    <col min="12035" max="12039" width="15.7109375" style="46" customWidth="1"/>
    <col min="12040" max="12040" width="13.28515625" style="46" customWidth="1"/>
    <col min="12041" max="12041" width="0.85546875" style="46" customWidth="1"/>
    <col min="12042" max="12042" width="16.7109375" style="46" customWidth="1"/>
    <col min="12043" max="12044" width="15.7109375" style="46" customWidth="1"/>
    <col min="12045" max="12045" width="26.5703125" style="46" customWidth="1"/>
    <col min="12046" max="12046" width="1.42578125" style="46" customWidth="1"/>
    <col min="12047" max="12272" width="11.42578125" style="46" customWidth="1"/>
    <col min="12273" max="12273" width="4.28515625" style="46" customWidth="1"/>
    <col min="12274" max="12274" width="4.85546875" style="46" customWidth="1"/>
    <col min="12275" max="12275" width="46.42578125" style="46" customWidth="1"/>
    <col min="12276" max="12287" width="12.85546875" style="46"/>
    <col min="12288" max="12288" width="6.140625" style="46" customWidth="1"/>
    <col min="12289" max="12289" width="5.28515625" style="46" customWidth="1"/>
    <col min="12290" max="12290" width="67.7109375" style="46" customWidth="1"/>
    <col min="12291" max="12295" width="15.7109375" style="46" customWidth="1"/>
    <col min="12296" max="12296" width="13.28515625" style="46" customWidth="1"/>
    <col min="12297" max="12297" width="0.85546875" style="46" customWidth="1"/>
    <col min="12298" max="12298" width="16.7109375" style="46" customWidth="1"/>
    <col min="12299" max="12300" width="15.7109375" style="46" customWidth="1"/>
    <col min="12301" max="12301" width="26.5703125" style="46" customWidth="1"/>
    <col min="12302" max="12302" width="1.42578125" style="46" customWidth="1"/>
    <col min="12303" max="12528" width="11.42578125" style="46" customWidth="1"/>
    <col min="12529" max="12529" width="4.28515625" style="46" customWidth="1"/>
    <col min="12530" max="12530" width="4.85546875" style="46" customWidth="1"/>
    <col min="12531" max="12531" width="46.42578125" style="46" customWidth="1"/>
    <col min="12532" max="12543" width="12.85546875" style="46"/>
    <col min="12544" max="12544" width="6.140625" style="46" customWidth="1"/>
    <col min="12545" max="12545" width="5.28515625" style="46" customWidth="1"/>
    <col min="12546" max="12546" width="67.7109375" style="46" customWidth="1"/>
    <col min="12547" max="12551" width="15.7109375" style="46" customWidth="1"/>
    <col min="12552" max="12552" width="13.28515625" style="46" customWidth="1"/>
    <col min="12553" max="12553" width="0.85546875" style="46" customWidth="1"/>
    <col min="12554" max="12554" width="16.7109375" style="46" customWidth="1"/>
    <col min="12555" max="12556" width="15.7109375" style="46" customWidth="1"/>
    <col min="12557" max="12557" width="26.5703125" style="46" customWidth="1"/>
    <col min="12558" max="12558" width="1.42578125" style="46" customWidth="1"/>
    <col min="12559" max="12784" width="11.42578125" style="46" customWidth="1"/>
    <col min="12785" max="12785" width="4.28515625" style="46" customWidth="1"/>
    <col min="12786" max="12786" width="4.85546875" style="46" customWidth="1"/>
    <col min="12787" max="12787" width="46.42578125" style="46" customWidth="1"/>
    <col min="12788" max="12799" width="12.85546875" style="46"/>
    <col min="12800" max="12800" width="6.140625" style="46" customWidth="1"/>
    <col min="12801" max="12801" width="5.28515625" style="46" customWidth="1"/>
    <col min="12802" max="12802" width="67.7109375" style="46" customWidth="1"/>
    <col min="12803" max="12807" width="15.7109375" style="46" customWidth="1"/>
    <col min="12808" max="12808" width="13.28515625" style="46" customWidth="1"/>
    <col min="12809" max="12809" width="0.85546875" style="46" customWidth="1"/>
    <col min="12810" max="12810" width="16.7109375" style="46" customWidth="1"/>
    <col min="12811" max="12812" width="15.7109375" style="46" customWidth="1"/>
    <col min="12813" max="12813" width="26.5703125" style="46" customWidth="1"/>
    <col min="12814" max="12814" width="1.42578125" style="46" customWidth="1"/>
    <col min="12815" max="13040" width="11.42578125" style="46" customWidth="1"/>
    <col min="13041" max="13041" width="4.28515625" style="46" customWidth="1"/>
    <col min="13042" max="13042" width="4.85546875" style="46" customWidth="1"/>
    <col min="13043" max="13043" width="46.42578125" style="46" customWidth="1"/>
    <col min="13044" max="13055" width="12.85546875" style="46"/>
    <col min="13056" max="13056" width="6.140625" style="46" customWidth="1"/>
    <col min="13057" max="13057" width="5.28515625" style="46" customWidth="1"/>
    <col min="13058" max="13058" width="67.7109375" style="46" customWidth="1"/>
    <col min="13059" max="13063" width="15.7109375" style="46" customWidth="1"/>
    <col min="13064" max="13064" width="13.28515625" style="46" customWidth="1"/>
    <col min="13065" max="13065" width="0.85546875" style="46" customWidth="1"/>
    <col min="13066" max="13066" width="16.7109375" style="46" customWidth="1"/>
    <col min="13067" max="13068" width="15.7109375" style="46" customWidth="1"/>
    <col min="13069" max="13069" width="26.5703125" style="46" customWidth="1"/>
    <col min="13070" max="13070" width="1.42578125" style="46" customWidth="1"/>
    <col min="13071" max="13296" width="11.42578125" style="46" customWidth="1"/>
    <col min="13297" max="13297" width="4.28515625" style="46" customWidth="1"/>
    <col min="13298" max="13298" width="4.85546875" style="46" customWidth="1"/>
    <col min="13299" max="13299" width="46.42578125" style="46" customWidth="1"/>
    <col min="13300" max="13311" width="12.85546875" style="46"/>
    <col min="13312" max="13312" width="6.140625" style="46" customWidth="1"/>
    <col min="13313" max="13313" width="5.28515625" style="46" customWidth="1"/>
    <col min="13314" max="13314" width="67.7109375" style="46" customWidth="1"/>
    <col min="13315" max="13319" width="15.7109375" style="46" customWidth="1"/>
    <col min="13320" max="13320" width="13.28515625" style="46" customWidth="1"/>
    <col min="13321" max="13321" width="0.85546875" style="46" customWidth="1"/>
    <col min="13322" max="13322" width="16.7109375" style="46" customWidth="1"/>
    <col min="13323" max="13324" width="15.7109375" style="46" customWidth="1"/>
    <col min="13325" max="13325" width="26.5703125" style="46" customWidth="1"/>
    <col min="13326" max="13326" width="1.42578125" style="46" customWidth="1"/>
    <col min="13327" max="13552" width="11.42578125" style="46" customWidth="1"/>
    <col min="13553" max="13553" width="4.28515625" style="46" customWidth="1"/>
    <col min="13554" max="13554" width="4.85546875" style="46" customWidth="1"/>
    <col min="13555" max="13555" width="46.42578125" style="46" customWidth="1"/>
    <col min="13556" max="13567" width="12.85546875" style="46"/>
    <col min="13568" max="13568" width="6.140625" style="46" customWidth="1"/>
    <col min="13569" max="13569" width="5.28515625" style="46" customWidth="1"/>
    <col min="13570" max="13570" width="67.7109375" style="46" customWidth="1"/>
    <col min="13571" max="13575" width="15.7109375" style="46" customWidth="1"/>
    <col min="13576" max="13576" width="13.28515625" style="46" customWidth="1"/>
    <col min="13577" max="13577" width="0.85546875" style="46" customWidth="1"/>
    <col min="13578" max="13578" width="16.7109375" style="46" customWidth="1"/>
    <col min="13579" max="13580" width="15.7109375" style="46" customWidth="1"/>
    <col min="13581" max="13581" width="26.5703125" style="46" customWidth="1"/>
    <col min="13582" max="13582" width="1.42578125" style="46" customWidth="1"/>
    <col min="13583" max="13808" width="11.42578125" style="46" customWidth="1"/>
    <col min="13809" max="13809" width="4.28515625" style="46" customWidth="1"/>
    <col min="13810" max="13810" width="4.85546875" style="46" customWidth="1"/>
    <col min="13811" max="13811" width="46.42578125" style="46" customWidth="1"/>
    <col min="13812" max="13823" width="12.85546875" style="46"/>
    <col min="13824" max="13824" width="6.140625" style="46" customWidth="1"/>
    <col min="13825" max="13825" width="5.28515625" style="46" customWidth="1"/>
    <col min="13826" max="13826" width="67.7109375" style="46" customWidth="1"/>
    <col min="13827" max="13831" width="15.7109375" style="46" customWidth="1"/>
    <col min="13832" max="13832" width="13.28515625" style="46" customWidth="1"/>
    <col min="13833" max="13833" width="0.85546875" style="46" customWidth="1"/>
    <col min="13834" max="13834" width="16.7109375" style="46" customWidth="1"/>
    <col min="13835" max="13836" width="15.7109375" style="46" customWidth="1"/>
    <col min="13837" max="13837" width="26.5703125" style="46" customWidth="1"/>
    <col min="13838" max="13838" width="1.42578125" style="46" customWidth="1"/>
    <col min="13839" max="14064" width="11.42578125" style="46" customWidth="1"/>
    <col min="14065" max="14065" width="4.28515625" style="46" customWidth="1"/>
    <col min="14066" max="14066" width="4.85546875" style="46" customWidth="1"/>
    <col min="14067" max="14067" width="46.42578125" style="46" customWidth="1"/>
    <col min="14068" max="14079" width="12.85546875" style="46"/>
    <col min="14080" max="14080" width="6.140625" style="46" customWidth="1"/>
    <col min="14081" max="14081" width="5.28515625" style="46" customWidth="1"/>
    <col min="14082" max="14082" width="67.7109375" style="46" customWidth="1"/>
    <col min="14083" max="14087" width="15.7109375" style="46" customWidth="1"/>
    <col min="14088" max="14088" width="13.28515625" style="46" customWidth="1"/>
    <col min="14089" max="14089" width="0.85546875" style="46" customWidth="1"/>
    <col min="14090" max="14090" width="16.7109375" style="46" customWidth="1"/>
    <col min="14091" max="14092" width="15.7109375" style="46" customWidth="1"/>
    <col min="14093" max="14093" width="26.5703125" style="46" customWidth="1"/>
    <col min="14094" max="14094" width="1.42578125" style="46" customWidth="1"/>
    <col min="14095" max="14320" width="11.42578125" style="46" customWidth="1"/>
    <col min="14321" max="14321" width="4.28515625" style="46" customWidth="1"/>
    <col min="14322" max="14322" width="4.85546875" style="46" customWidth="1"/>
    <col min="14323" max="14323" width="46.42578125" style="46" customWidth="1"/>
    <col min="14324" max="14335" width="12.85546875" style="46"/>
    <col min="14336" max="14336" width="6.140625" style="46" customWidth="1"/>
    <col min="14337" max="14337" width="5.28515625" style="46" customWidth="1"/>
    <col min="14338" max="14338" width="67.7109375" style="46" customWidth="1"/>
    <col min="14339" max="14343" width="15.7109375" style="46" customWidth="1"/>
    <col min="14344" max="14344" width="13.28515625" style="46" customWidth="1"/>
    <col min="14345" max="14345" width="0.85546875" style="46" customWidth="1"/>
    <col min="14346" max="14346" width="16.7109375" style="46" customWidth="1"/>
    <col min="14347" max="14348" width="15.7109375" style="46" customWidth="1"/>
    <col min="14349" max="14349" width="26.5703125" style="46" customWidth="1"/>
    <col min="14350" max="14350" width="1.42578125" style="46" customWidth="1"/>
    <col min="14351" max="14576" width="11.42578125" style="46" customWidth="1"/>
    <col min="14577" max="14577" width="4.28515625" style="46" customWidth="1"/>
    <col min="14578" max="14578" width="4.85546875" style="46" customWidth="1"/>
    <col min="14579" max="14579" width="46.42578125" style="46" customWidth="1"/>
    <col min="14580" max="14591" width="12.85546875" style="46"/>
    <col min="14592" max="14592" width="6.140625" style="46" customWidth="1"/>
    <col min="14593" max="14593" width="5.28515625" style="46" customWidth="1"/>
    <col min="14594" max="14594" width="67.7109375" style="46" customWidth="1"/>
    <col min="14595" max="14599" width="15.7109375" style="46" customWidth="1"/>
    <col min="14600" max="14600" width="13.28515625" style="46" customWidth="1"/>
    <col min="14601" max="14601" width="0.85546875" style="46" customWidth="1"/>
    <col min="14602" max="14602" width="16.7109375" style="46" customWidth="1"/>
    <col min="14603" max="14604" width="15.7109375" style="46" customWidth="1"/>
    <col min="14605" max="14605" width="26.5703125" style="46" customWidth="1"/>
    <col min="14606" max="14606" width="1.42578125" style="46" customWidth="1"/>
    <col min="14607" max="14832" width="11.42578125" style="46" customWidth="1"/>
    <col min="14833" max="14833" width="4.28515625" style="46" customWidth="1"/>
    <col min="14834" max="14834" width="4.85546875" style="46" customWidth="1"/>
    <col min="14835" max="14835" width="46.42578125" style="46" customWidth="1"/>
    <col min="14836" max="14847" width="12.85546875" style="46"/>
    <col min="14848" max="14848" width="6.140625" style="46" customWidth="1"/>
    <col min="14849" max="14849" width="5.28515625" style="46" customWidth="1"/>
    <col min="14850" max="14850" width="67.7109375" style="46" customWidth="1"/>
    <col min="14851" max="14855" width="15.7109375" style="46" customWidth="1"/>
    <col min="14856" max="14856" width="13.28515625" style="46" customWidth="1"/>
    <col min="14857" max="14857" width="0.85546875" style="46" customWidth="1"/>
    <col min="14858" max="14858" width="16.7109375" style="46" customWidth="1"/>
    <col min="14859" max="14860" width="15.7109375" style="46" customWidth="1"/>
    <col min="14861" max="14861" width="26.5703125" style="46" customWidth="1"/>
    <col min="14862" max="14862" width="1.42578125" style="46" customWidth="1"/>
    <col min="14863" max="15088" width="11.42578125" style="46" customWidth="1"/>
    <col min="15089" max="15089" width="4.28515625" style="46" customWidth="1"/>
    <col min="15090" max="15090" width="4.85546875" style="46" customWidth="1"/>
    <col min="15091" max="15091" width="46.42578125" style="46" customWidth="1"/>
    <col min="15092" max="15103" width="12.85546875" style="46"/>
    <col min="15104" max="15104" width="6.140625" style="46" customWidth="1"/>
    <col min="15105" max="15105" width="5.28515625" style="46" customWidth="1"/>
    <col min="15106" max="15106" width="67.7109375" style="46" customWidth="1"/>
    <col min="15107" max="15111" width="15.7109375" style="46" customWidth="1"/>
    <col min="15112" max="15112" width="13.28515625" style="46" customWidth="1"/>
    <col min="15113" max="15113" width="0.85546875" style="46" customWidth="1"/>
    <col min="15114" max="15114" width="16.7109375" style="46" customWidth="1"/>
    <col min="15115" max="15116" width="15.7109375" style="46" customWidth="1"/>
    <col min="15117" max="15117" width="26.5703125" style="46" customWidth="1"/>
    <col min="15118" max="15118" width="1.42578125" style="46" customWidth="1"/>
    <col min="15119" max="15344" width="11.42578125" style="46" customWidth="1"/>
    <col min="15345" max="15345" width="4.28515625" style="46" customWidth="1"/>
    <col min="15346" max="15346" width="4.85546875" style="46" customWidth="1"/>
    <col min="15347" max="15347" width="46.42578125" style="46" customWidth="1"/>
    <col min="15348" max="15359" width="12.85546875" style="46"/>
    <col min="15360" max="15360" width="6.140625" style="46" customWidth="1"/>
    <col min="15361" max="15361" width="5.28515625" style="46" customWidth="1"/>
    <col min="15362" max="15362" width="67.7109375" style="46" customWidth="1"/>
    <col min="15363" max="15367" width="15.7109375" style="46" customWidth="1"/>
    <col min="15368" max="15368" width="13.28515625" style="46" customWidth="1"/>
    <col min="15369" max="15369" width="0.85546875" style="46" customWidth="1"/>
    <col min="15370" max="15370" width="16.7109375" style="46" customWidth="1"/>
    <col min="15371" max="15372" width="15.7109375" style="46" customWidth="1"/>
    <col min="15373" max="15373" width="26.5703125" style="46" customWidth="1"/>
    <col min="15374" max="15374" width="1.42578125" style="46" customWidth="1"/>
    <col min="15375" max="15600" width="11.42578125" style="46" customWidth="1"/>
    <col min="15601" max="15601" width="4.28515625" style="46" customWidth="1"/>
    <col min="15602" max="15602" width="4.85546875" style="46" customWidth="1"/>
    <col min="15603" max="15603" width="46.42578125" style="46" customWidth="1"/>
    <col min="15604" max="15615" width="12.85546875" style="46"/>
    <col min="15616" max="15616" width="6.140625" style="46" customWidth="1"/>
    <col min="15617" max="15617" width="5.28515625" style="46" customWidth="1"/>
    <col min="15618" max="15618" width="67.7109375" style="46" customWidth="1"/>
    <col min="15619" max="15623" width="15.7109375" style="46" customWidth="1"/>
    <col min="15624" max="15624" width="13.28515625" style="46" customWidth="1"/>
    <col min="15625" max="15625" width="0.85546875" style="46" customWidth="1"/>
    <col min="15626" max="15626" width="16.7109375" style="46" customWidth="1"/>
    <col min="15627" max="15628" width="15.7109375" style="46" customWidth="1"/>
    <col min="15629" max="15629" width="26.5703125" style="46" customWidth="1"/>
    <col min="15630" max="15630" width="1.42578125" style="46" customWidth="1"/>
    <col min="15631" max="15856" width="11.42578125" style="46" customWidth="1"/>
    <col min="15857" max="15857" width="4.28515625" style="46" customWidth="1"/>
    <col min="15858" max="15858" width="4.85546875" style="46" customWidth="1"/>
    <col min="15859" max="15859" width="46.42578125" style="46" customWidth="1"/>
    <col min="15860" max="15871" width="12.85546875" style="46"/>
    <col min="15872" max="15872" width="6.140625" style="46" customWidth="1"/>
    <col min="15873" max="15873" width="5.28515625" style="46" customWidth="1"/>
    <col min="15874" max="15874" width="67.7109375" style="46" customWidth="1"/>
    <col min="15875" max="15879" width="15.7109375" style="46" customWidth="1"/>
    <col min="15880" max="15880" width="13.28515625" style="46" customWidth="1"/>
    <col min="15881" max="15881" width="0.85546875" style="46" customWidth="1"/>
    <col min="15882" max="15882" width="16.7109375" style="46" customWidth="1"/>
    <col min="15883" max="15884" width="15.7109375" style="46" customWidth="1"/>
    <col min="15885" max="15885" width="26.5703125" style="46" customWidth="1"/>
    <col min="15886" max="15886" width="1.42578125" style="46" customWidth="1"/>
    <col min="15887" max="16112" width="11.42578125" style="46" customWidth="1"/>
    <col min="16113" max="16113" width="4.28515625" style="46" customWidth="1"/>
    <col min="16114" max="16114" width="4.85546875" style="46" customWidth="1"/>
    <col min="16115" max="16115" width="46.42578125" style="46" customWidth="1"/>
    <col min="16116" max="16127" width="12.85546875" style="46"/>
    <col min="16128" max="16128" width="6.140625" style="46" customWidth="1"/>
    <col min="16129" max="16129" width="5.28515625" style="46" customWidth="1"/>
    <col min="16130" max="16130" width="67.7109375" style="46" customWidth="1"/>
    <col min="16131" max="16135" width="15.7109375" style="46" customWidth="1"/>
    <col min="16136" max="16136" width="13.28515625" style="46" customWidth="1"/>
    <col min="16137" max="16137" width="0.85546875" style="46" customWidth="1"/>
    <col min="16138" max="16138" width="16.7109375" style="46" customWidth="1"/>
    <col min="16139" max="16140" width="15.7109375" style="46" customWidth="1"/>
    <col min="16141" max="16141" width="26.5703125" style="46" customWidth="1"/>
    <col min="16142" max="16142" width="1.42578125" style="46" customWidth="1"/>
    <col min="16143" max="16368" width="11.42578125" style="46" customWidth="1"/>
    <col min="16369" max="16369" width="4.28515625" style="46" customWidth="1"/>
    <col min="16370" max="16370" width="4.85546875" style="46" customWidth="1"/>
    <col min="16371" max="16371" width="46.42578125" style="46" customWidth="1"/>
    <col min="16372" max="16384" width="12.85546875" style="46"/>
  </cols>
  <sheetData>
    <row r="1" spans="1:17" s="242" customFormat="1" ht="45" customHeight="1" x14ac:dyDescent="0.2">
      <c r="A1" s="448" t="s">
        <v>755</v>
      </c>
      <c r="B1" s="448"/>
      <c r="C1" s="448"/>
      <c r="D1" s="135" t="s">
        <v>757</v>
      </c>
      <c r="E1" s="135"/>
      <c r="F1" s="333"/>
      <c r="G1" s="333"/>
      <c r="H1" s="333"/>
      <c r="I1" s="333"/>
      <c r="J1" s="333"/>
      <c r="K1" s="333"/>
      <c r="L1" s="333"/>
      <c r="M1" s="333"/>
      <c r="N1" s="333"/>
    </row>
    <row r="2" spans="1:17" s="1" customFormat="1" ht="36" customHeight="1" thickBot="1" x14ac:dyDescent="0.45">
      <c r="A2" s="457" t="s">
        <v>756</v>
      </c>
      <c r="B2" s="457"/>
      <c r="C2" s="457"/>
      <c r="D2" s="457"/>
      <c r="E2" s="457"/>
      <c r="F2" s="457"/>
      <c r="G2" s="457"/>
      <c r="H2" s="457"/>
      <c r="I2" s="457"/>
      <c r="J2" s="457"/>
      <c r="K2" s="457"/>
      <c r="L2" s="457"/>
      <c r="M2" s="334"/>
      <c r="O2" s="335"/>
      <c r="P2" s="335"/>
    </row>
    <row r="3" spans="1:17" customFormat="1" ht="6" customHeight="1" x14ac:dyDescent="0.4">
      <c r="A3" s="446"/>
      <c r="B3" s="446"/>
      <c r="C3" s="446"/>
      <c r="D3" s="446"/>
      <c r="E3" s="446"/>
      <c r="F3" s="446"/>
      <c r="G3" s="446"/>
      <c r="H3" s="446"/>
      <c r="I3" s="446"/>
      <c r="J3" s="446"/>
      <c r="K3" s="446"/>
      <c r="L3" s="446"/>
      <c r="M3" s="447"/>
      <c r="N3" s="447"/>
      <c r="O3" s="447"/>
      <c r="P3" s="447"/>
    </row>
    <row r="4" spans="1:17" s="61" customFormat="1" ht="35.25" customHeight="1" x14ac:dyDescent="0.25">
      <c r="A4" s="469" t="s">
        <v>924</v>
      </c>
      <c r="B4" s="469"/>
      <c r="C4" s="469"/>
      <c r="D4" s="469"/>
      <c r="E4" s="469"/>
      <c r="F4" s="469"/>
      <c r="G4" s="469"/>
      <c r="H4" s="469"/>
      <c r="I4" s="469"/>
      <c r="J4" s="469"/>
      <c r="K4" s="469"/>
      <c r="L4" s="469"/>
      <c r="M4" s="58"/>
      <c r="N4" s="59"/>
      <c r="O4" s="60"/>
      <c r="P4" s="60"/>
    </row>
    <row r="5" spans="1:17" s="61" customFormat="1" ht="17.649999999999999" customHeight="1" x14ac:dyDescent="0.25">
      <c r="A5" s="336" t="s">
        <v>449</v>
      </c>
      <c r="B5" s="337"/>
      <c r="C5" s="338"/>
      <c r="D5" s="339"/>
      <c r="E5" s="339"/>
      <c r="F5" s="339"/>
      <c r="G5" s="339"/>
      <c r="H5" s="339"/>
      <c r="I5" s="339"/>
      <c r="J5" s="339"/>
      <c r="K5" s="339"/>
      <c r="L5" s="339"/>
      <c r="M5" s="58"/>
      <c r="N5" s="59"/>
      <c r="O5" s="60"/>
      <c r="P5" s="60"/>
    </row>
    <row r="6" spans="1:17" s="61" customFormat="1" ht="17.649999999999999" customHeight="1" x14ac:dyDescent="0.25">
      <c r="A6" s="336" t="s">
        <v>1</v>
      </c>
      <c r="B6" s="340"/>
      <c r="C6" s="341"/>
      <c r="D6" s="342"/>
      <c r="E6" s="342"/>
      <c r="F6" s="342"/>
      <c r="G6" s="342"/>
      <c r="H6" s="342"/>
      <c r="I6" s="342"/>
      <c r="J6" s="342"/>
      <c r="K6" s="342"/>
      <c r="L6" s="342"/>
      <c r="M6" s="58"/>
      <c r="N6" s="59"/>
      <c r="O6" s="60"/>
      <c r="P6" s="60"/>
    </row>
    <row r="7" spans="1:17" s="61" customFormat="1" ht="17.649999999999999" customHeight="1" x14ac:dyDescent="0.25">
      <c r="A7" s="336" t="s">
        <v>758</v>
      </c>
      <c r="B7" s="340"/>
      <c r="C7" s="341"/>
      <c r="D7" s="342"/>
      <c r="E7" s="342"/>
      <c r="F7" s="342"/>
      <c r="G7" s="342"/>
      <c r="H7" s="342"/>
      <c r="I7" s="342"/>
      <c r="J7" s="342"/>
      <c r="K7" s="342"/>
      <c r="L7" s="342"/>
      <c r="M7" s="59"/>
      <c r="N7" s="59"/>
      <c r="O7" s="60"/>
      <c r="P7" s="60"/>
    </row>
    <row r="8" spans="1:17" s="61" customFormat="1" ht="17.649999999999999" customHeight="1" x14ac:dyDescent="0.25">
      <c r="A8" s="336" t="s">
        <v>922</v>
      </c>
      <c r="B8" s="340"/>
      <c r="C8" s="341"/>
      <c r="D8" s="342"/>
      <c r="E8" s="342"/>
      <c r="F8" s="342"/>
      <c r="G8" s="342"/>
      <c r="H8" s="342"/>
      <c r="I8" s="342"/>
      <c r="J8" s="342"/>
      <c r="K8" s="342"/>
      <c r="L8" s="342"/>
      <c r="M8" s="59"/>
      <c r="N8" s="59"/>
      <c r="O8" s="60"/>
      <c r="P8" s="60"/>
    </row>
    <row r="9" spans="1:17" s="62" customFormat="1" ht="31.5" customHeight="1" x14ac:dyDescent="0.25">
      <c r="A9" s="462" t="s">
        <v>400</v>
      </c>
      <c r="B9" s="464" t="s">
        <v>452</v>
      </c>
      <c r="C9" s="464"/>
      <c r="D9" s="470" t="s">
        <v>584</v>
      </c>
      <c r="E9" s="470"/>
      <c r="F9" s="470"/>
      <c r="G9" s="465" t="s">
        <v>585</v>
      </c>
      <c r="H9" s="470" t="s">
        <v>586</v>
      </c>
      <c r="I9" s="470"/>
      <c r="J9" s="347"/>
      <c r="K9" s="470" t="s">
        <v>587</v>
      </c>
      <c r="L9" s="470"/>
      <c r="M9" s="58"/>
      <c r="N9" s="59"/>
      <c r="O9" s="60"/>
      <c r="P9" s="60"/>
    </row>
    <row r="10" spans="1:17" s="62" customFormat="1" ht="45.75" customHeight="1" x14ac:dyDescent="0.25">
      <c r="A10" s="462"/>
      <c r="B10" s="464"/>
      <c r="C10" s="464"/>
      <c r="D10" s="347" t="s">
        <v>588</v>
      </c>
      <c r="E10" s="347" t="s">
        <v>589</v>
      </c>
      <c r="F10" s="347" t="s">
        <v>97</v>
      </c>
      <c r="G10" s="465"/>
      <c r="H10" s="347" t="s">
        <v>590</v>
      </c>
      <c r="I10" s="347" t="str">
        <f>'[15]COMP DIR COND (DLLS) '!K7</f>
        <v>% Respecto PEF 2022</v>
      </c>
      <c r="J10" s="347"/>
      <c r="K10" s="347" t="s">
        <v>591</v>
      </c>
      <c r="L10" s="347" t="s">
        <v>592</v>
      </c>
      <c r="M10" s="63"/>
      <c r="N10" s="64"/>
      <c r="O10" s="60"/>
      <c r="P10" s="63"/>
    </row>
    <row r="11" spans="1:17" s="66" customFormat="1" ht="17.100000000000001" customHeight="1" thickBot="1" x14ac:dyDescent="0.3">
      <c r="A11" s="463"/>
      <c r="B11" s="461"/>
      <c r="C11" s="461"/>
      <c r="D11" s="343" t="s">
        <v>105</v>
      </c>
      <c r="E11" s="343" t="s">
        <v>106</v>
      </c>
      <c r="F11" s="344" t="s">
        <v>593</v>
      </c>
      <c r="G11" s="343" t="s">
        <v>108</v>
      </c>
      <c r="H11" s="344" t="s">
        <v>594</v>
      </c>
      <c r="I11" s="344" t="s">
        <v>595</v>
      </c>
      <c r="J11" s="345"/>
      <c r="K11" s="343" t="s">
        <v>111</v>
      </c>
      <c r="L11" s="343" t="s">
        <v>112</v>
      </c>
      <c r="M11" s="64"/>
      <c r="N11" s="65"/>
      <c r="O11" s="65"/>
      <c r="P11" s="65"/>
    </row>
    <row r="12" spans="1:17" s="117" customFormat="1" ht="5.25" customHeight="1" thickBot="1" x14ac:dyDescent="0.3">
      <c r="A12" s="303"/>
      <c r="B12" s="140"/>
      <c r="C12" s="140"/>
      <c r="D12" s="304"/>
      <c r="E12" s="304"/>
      <c r="F12" s="140"/>
      <c r="G12" s="304"/>
      <c r="H12" s="140"/>
      <c r="I12" s="140"/>
      <c r="J12" s="354"/>
      <c r="K12" s="304"/>
      <c r="L12" s="304"/>
      <c r="M12" s="355"/>
      <c r="N12" s="356"/>
      <c r="O12" s="357"/>
      <c r="P12" s="357"/>
      <c r="Q12" s="357"/>
    </row>
    <row r="13" spans="1:17" s="62" customFormat="1" ht="17.649999999999999" customHeight="1" x14ac:dyDescent="0.25">
      <c r="A13" s="468" t="s">
        <v>461</v>
      </c>
      <c r="B13" s="468"/>
      <c r="C13" s="468"/>
      <c r="D13" s="358">
        <f>+D14+D277</f>
        <v>805443.47741410381</v>
      </c>
      <c r="E13" s="358">
        <f>+E14+E277</f>
        <v>803453.7701824375</v>
      </c>
      <c r="F13" s="358">
        <f>E13/D13*100-100</f>
        <v>-0.24703250910347663</v>
      </c>
      <c r="G13" s="358">
        <f>+G14+G277</f>
        <v>704709.17095058563</v>
      </c>
      <c r="H13" s="358">
        <f>+H14+H277</f>
        <v>386803.67674967402</v>
      </c>
      <c r="I13" s="359">
        <f>H13/E13*100</f>
        <v>48.142617671934488</v>
      </c>
      <c r="J13" s="360"/>
      <c r="K13" s="358">
        <f>+K14+K277</f>
        <v>49764.813077772618</v>
      </c>
      <c r="L13" s="358">
        <f>+L14+L277</f>
        <v>337038.86367190146</v>
      </c>
      <c r="M13" s="67"/>
      <c r="P13" s="60"/>
    </row>
    <row r="14" spans="1:17" s="70" customFormat="1" ht="17.649999999999999" customHeight="1" x14ac:dyDescent="0.25">
      <c r="A14" s="466" t="s">
        <v>596</v>
      </c>
      <c r="B14" s="466"/>
      <c r="C14" s="466"/>
      <c r="D14" s="361">
        <f>SUM(D15:D276)</f>
        <v>535992.70108662266</v>
      </c>
      <c r="E14" s="361">
        <f>SUM(E15:E276)</f>
        <v>534002.99384812906</v>
      </c>
      <c r="F14" s="361">
        <f>E14/D14*100-100</f>
        <v>-0.37121909206223336</v>
      </c>
      <c r="G14" s="361">
        <f>SUM(G15:G276)</f>
        <v>487877.12448297499</v>
      </c>
      <c r="H14" s="361">
        <f>SUM(H15:H276)</f>
        <v>169971.63028401398</v>
      </c>
      <c r="I14" s="362">
        <f t="shared" ref="I14:I77" si="0">+H14/E14*100</f>
        <v>31.829714859679996</v>
      </c>
      <c r="J14" s="363"/>
      <c r="K14" s="361">
        <f>SUM(K15:K276)</f>
        <v>42269.446844523416</v>
      </c>
      <c r="L14" s="361">
        <f>SUM(L15:L276)</f>
        <v>127702.18343949066</v>
      </c>
      <c r="M14" s="67"/>
      <c r="N14" s="68"/>
      <c r="O14" s="69"/>
      <c r="P14" s="69"/>
    </row>
    <row r="15" spans="1:17" s="70" customFormat="1" ht="17.649999999999999" customHeight="1" x14ac:dyDescent="0.25">
      <c r="A15" s="364">
        <v>1</v>
      </c>
      <c r="B15" s="324" t="s">
        <v>117</v>
      </c>
      <c r="C15" s="365" t="s">
        <v>118</v>
      </c>
      <c r="D15" s="366">
        <v>2066.1206511999999</v>
      </c>
      <c r="E15" s="366">
        <v>2066.1206511999999</v>
      </c>
      <c r="F15" s="367">
        <f>E15/D15*100-100</f>
        <v>0</v>
      </c>
      <c r="G15" s="366">
        <v>2066.1206511999999</v>
      </c>
      <c r="H15" s="321">
        <f>+K15+L15</f>
        <v>0</v>
      </c>
      <c r="I15" s="321">
        <f t="shared" si="0"/>
        <v>0</v>
      </c>
      <c r="J15" s="368"/>
      <c r="K15" s="366">
        <v>0</v>
      </c>
      <c r="L15" s="369">
        <v>0</v>
      </c>
      <c r="M15" s="67"/>
      <c r="N15" s="71"/>
      <c r="O15" s="69"/>
      <c r="P15" s="69"/>
    </row>
    <row r="16" spans="1:17" s="70" customFormat="1" ht="17.649999999999999" customHeight="1" x14ac:dyDescent="0.25">
      <c r="A16" s="364">
        <v>2</v>
      </c>
      <c r="B16" s="324" t="s">
        <v>119</v>
      </c>
      <c r="C16" s="365" t="s">
        <v>597</v>
      </c>
      <c r="D16" s="366">
        <v>5545.7105774030006</v>
      </c>
      <c r="E16" s="366">
        <v>5545.710577890658</v>
      </c>
      <c r="F16" s="367">
        <f t="shared" ref="F16:F79" si="1">E16/D16*100-100</f>
        <v>8.7934068915274111E-9</v>
      </c>
      <c r="G16" s="366">
        <v>5545.7106373856004</v>
      </c>
      <c r="H16" s="321">
        <f t="shared" ref="H16:H79" si="2">+K16+L16</f>
        <v>-2.2730773707735351E-12</v>
      </c>
      <c r="I16" s="321">
        <f t="shared" si="0"/>
        <v>-4.0988027392480931E-14</v>
      </c>
      <c r="J16" s="368"/>
      <c r="K16" s="366">
        <v>0</v>
      </c>
      <c r="L16" s="369">
        <v>-2.2730773707735351E-12</v>
      </c>
      <c r="M16" s="67"/>
      <c r="N16" s="71"/>
      <c r="O16" s="69"/>
      <c r="P16" s="69"/>
    </row>
    <row r="17" spans="1:16" s="70" customFormat="1" ht="17.649999999999999" customHeight="1" x14ac:dyDescent="0.25">
      <c r="A17" s="364">
        <v>3</v>
      </c>
      <c r="B17" s="324" t="s">
        <v>121</v>
      </c>
      <c r="C17" s="365" t="s">
        <v>122</v>
      </c>
      <c r="D17" s="366">
        <v>549.1779921829999</v>
      </c>
      <c r="E17" s="366">
        <v>549.17799267066243</v>
      </c>
      <c r="F17" s="367">
        <f t="shared" si="1"/>
        <v>8.879862889443757E-8</v>
      </c>
      <c r="G17" s="366">
        <v>549.1779921829999</v>
      </c>
      <c r="H17" s="321">
        <f t="shared" si="2"/>
        <v>-1.4206733567334595E-13</v>
      </c>
      <c r="I17" s="321">
        <f t="shared" si="0"/>
        <v>-2.5869087539810173E-14</v>
      </c>
      <c r="J17" s="368"/>
      <c r="K17" s="366">
        <v>0</v>
      </c>
      <c r="L17" s="369">
        <v>-1.4206733567334595E-13</v>
      </c>
      <c r="M17" s="67"/>
      <c r="N17" s="71"/>
      <c r="O17" s="69"/>
      <c r="P17" s="69"/>
    </row>
    <row r="18" spans="1:16" s="70" customFormat="1" ht="17.649999999999999" customHeight="1" x14ac:dyDescent="0.25">
      <c r="A18" s="364">
        <v>4</v>
      </c>
      <c r="B18" s="324" t="s">
        <v>119</v>
      </c>
      <c r="C18" s="365" t="s">
        <v>123</v>
      </c>
      <c r="D18" s="366">
        <v>6619.8177159741999</v>
      </c>
      <c r="E18" s="366">
        <v>6619.8177164618583</v>
      </c>
      <c r="F18" s="367">
        <f t="shared" si="1"/>
        <v>7.3666370781211299E-9</v>
      </c>
      <c r="G18" s="366">
        <v>6619.8177159741999</v>
      </c>
      <c r="H18" s="321">
        <f t="shared" si="2"/>
        <v>1.1365386853867676E-12</v>
      </c>
      <c r="I18" s="321">
        <f t="shared" si="0"/>
        <v>1.7168730833184055E-14</v>
      </c>
      <c r="J18" s="368"/>
      <c r="K18" s="366">
        <v>0</v>
      </c>
      <c r="L18" s="369">
        <v>1.1365386853867676E-12</v>
      </c>
      <c r="M18" s="67"/>
      <c r="N18" s="71"/>
      <c r="O18" s="69"/>
      <c r="P18" s="69"/>
    </row>
    <row r="19" spans="1:16" s="70" customFormat="1" ht="17.649999999999999" customHeight="1" x14ac:dyDescent="0.25">
      <c r="A19" s="364">
        <v>5</v>
      </c>
      <c r="B19" s="324" t="s">
        <v>124</v>
      </c>
      <c r="C19" s="365" t="s">
        <v>125</v>
      </c>
      <c r="D19" s="366">
        <v>1225.0776844125999</v>
      </c>
      <c r="E19" s="366">
        <v>1225.0776849002625</v>
      </c>
      <c r="F19" s="367">
        <f t="shared" si="1"/>
        <v>3.9806664631214517E-8</v>
      </c>
      <c r="G19" s="366">
        <v>1225.0776844125999</v>
      </c>
      <c r="H19" s="321">
        <f t="shared" si="2"/>
        <v>1.4206733567334595E-13</v>
      </c>
      <c r="I19" s="321">
        <f t="shared" si="0"/>
        <v>1.1596598111646456E-14</v>
      </c>
      <c r="J19" s="368"/>
      <c r="K19" s="366">
        <v>0</v>
      </c>
      <c r="L19" s="369">
        <v>1.4206733567334595E-13</v>
      </c>
      <c r="M19" s="67"/>
      <c r="N19" s="71"/>
      <c r="O19" s="69"/>
      <c r="P19" s="69"/>
    </row>
    <row r="20" spans="1:16" s="70" customFormat="1" ht="17.649999999999999" customHeight="1" x14ac:dyDescent="0.25">
      <c r="A20" s="364">
        <v>6</v>
      </c>
      <c r="B20" s="324" t="s">
        <v>119</v>
      </c>
      <c r="C20" s="365" t="s">
        <v>126</v>
      </c>
      <c r="D20" s="366">
        <v>6155.2816505119999</v>
      </c>
      <c r="E20" s="366">
        <v>6155.2816505119999</v>
      </c>
      <c r="F20" s="367">
        <f t="shared" si="1"/>
        <v>0</v>
      </c>
      <c r="G20" s="366">
        <v>6155.2816505119999</v>
      </c>
      <c r="H20" s="321">
        <f t="shared" si="2"/>
        <v>0</v>
      </c>
      <c r="I20" s="321">
        <f t="shared" si="0"/>
        <v>0</v>
      </c>
      <c r="J20" s="368"/>
      <c r="K20" s="366">
        <v>0</v>
      </c>
      <c r="L20" s="369">
        <v>0</v>
      </c>
      <c r="M20" s="67"/>
      <c r="N20" s="71"/>
      <c r="O20" s="69"/>
      <c r="P20" s="69"/>
    </row>
    <row r="21" spans="1:16" s="70" customFormat="1" ht="17.649999999999999" customHeight="1" x14ac:dyDescent="0.25">
      <c r="A21" s="364">
        <v>7</v>
      </c>
      <c r="B21" s="324" t="s">
        <v>127</v>
      </c>
      <c r="C21" s="365" t="s">
        <v>128</v>
      </c>
      <c r="D21" s="366">
        <v>14020.330024841001</v>
      </c>
      <c r="E21" s="366">
        <v>14020.330025328658</v>
      </c>
      <c r="F21" s="367">
        <f t="shared" si="1"/>
        <v>3.478220378383412E-9</v>
      </c>
      <c r="G21" s="366">
        <v>14020.330024841001</v>
      </c>
      <c r="H21" s="321">
        <f t="shared" si="2"/>
        <v>0</v>
      </c>
      <c r="I21" s="321">
        <f t="shared" si="0"/>
        <v>0</v>
      </c>
      <c r="J21" s="368"/>
      <c r="K21" s="366">
        <v>0</v>
      </c>
      <c r="L21" s="369">
        <v>0</v>
      </c>
      <c r="M21" s="67"/>
      <c r="N21" s="71"/>
      <c r="O21" s="69"/>
      <c r="P21" s="69"/>
    </row>
    <row r="22" spans="1:16" s="70" customFormat="1" ht="17.649999999999999" customHeight="1" x14ac:dyDescent="0.25">
      <c r="A22" s="364">
        <v>9</v>
      </c>
      <c r="B22" s="324" t="s">
        <v>129</v>
      </c>
      <c r="C22" s="365" t="s">
        <v>130</v>
      </c>
      <c r="D22" s="366">
        <v>1999.7983502466</v>
      </c>
      <c r="E22" s="366">
        <v>1999.7983507342583</v>
      </c>
      <c r="F22" s="367">
        <f t="shared" si="1"/>
        <v>2.4385386154790467E-8</v>
      </c>
      <c r="G22" s="366">
        <v>1999.7983502466</v>
      </c>
      <c r="H22" s="321">
        <f t="shared" si="2"/>
        <v>0</v>
      </c>
      <c r="I22" s="321">
        <f t="shared" si="0"/>
        <v>0</v>
      </c>
      <c r="J22" s="368"/>
      <c r="K22" s="366">
        <v>0</v>
      </c>
      <c r="L22" s="369">
        <v>0</v>
      </c>
      <c r="M22" s="67"/>
      <c r="N22" s="71"/>
      <c r="O22" s="69"/>
      <c r="P22" s="69"/>
    </row>
    <row r="23" spans="1:16" s="70" customFormat="1" ht="17.649999999999999" customHeight="1" x14ac:dyDescent="0.25">
      <c r="A23" s="364">
        <v>10</v>
      </c>
      <c r="B23" s="324" t="s">
        <v>129</v>
      </c>
      <c r="C23" s="365" t="s">
        <v>131</v>
      </c>
      <c r="D23" s="366">
        <v>2652.5879663423998</v>
      </c>
      <c r="E23" s="366">
        <v>2652.5879663423998</v>
      </c>
      <c r="F23" s="367">
        <f t="shared" si="1"/>
        <v>0</v>
      </c>
      <c r="G23" s="366">
        <v>2652.5879663423998</v>
      </c>
      <c r="H23" s="321">
        <f t="shared" si="2"/>
        <v>0</v>
      </c>
      <c r="I23" s="321">
        <f t="shared" si="0"/>
        <v>0</v>
      </c>
      <c r="J23" s="368"/>
      <c r="K23" s="366">
        <v>0</v>
      </c>
      <c r="L23" s="369">
        <v>0</v>
      </c>
      <c r="M23" s="67"/>
      <c r="N23" s="71"/>
      <c r="O23" s="69"/>
      <c r="P23" s="69"/>
    </row>
    <row r="24" spans="1:16" s="70" customFormat="1" ht="17.649999999999999" customHeight="1" x14ac:dyDescent="0.25">
      <c r="A24" s="370">
        <v>11</v>
      </c>
      <c r="B24" s="324" t="s">
        <v>129</v>
      </c>
      <c r="C24" s="365" t="s">
        <v>132</v>
      </c>
      <c r="D24" s="366">
        <v>2127.5737246389999</v>
      </c>
      <c r="E24" s="366">
        <v>2127.5737251266582</v>
      </c>
      <c r="F24" s="367">
        <f t="shared" si="1"/>
        <v>2.2920858100405894E-8</v>
      </c>
      <c r="G24" s="366">
        <v>2127.5737246389999</v>
      </c>
      <c r="H24" s="321">
        <f t="shared" si="2"/>
        <v>0</v>
      </c>
      <c r="I24" s="321">
        <f t="shared" si="0"/>
        <v>0</v>
      </c>
      <c r="J24" s="368"/>
      <c r="K24" s="366">
        <v>0</v>
      </c>
      <c r="L24" s="369">
        <v>0</v>
      </c>
      <c r="M24" s="67"/>
      <c r="N24" s="71"/>
      <c r="O24" s="69"/>
      <c r="P24" s="69"/>
    </row>
    <row r="25" spans="1:16" s="70" customFormat="1" ht="17.649999999999999" customHeight="1" x14ac:dyDescent="0.25">
      <c r="A25" s="370">
        <v>12</v>
      </c>
      <c r="B25" s="324" t="s">
        <v>133</v>
      </c>
      <c r="C25" s="365" t="s">
        <v>134</v>
      </c>
      <c r="D25" s="366">
        <v>3502.5451272635996</v>
      </c>
      <c r="E25" s="366">
        <v>3502.5451272635996</v>
      </c>
      <c r="F25" s="367">
        <f t="shared" si="1"/>
        <v>0</v>
      </c>
      <c r="G25" s="366">
        <v>3502.5451272635996</v>
      </c>
      <c r="H25" s="321">
        <f t="shared" si="2"/>
        <v>5.6826934269338379E-13</v>
      </c>
      <c r="I25" s="321">
        <f t="shared" si="0"/>
        <v>1.6224468837532158E-14</v>
      </c>
      <c r="J25" s="368"/>
      <c r="K25" s="366">
        <v>0</v>
      </c>
      <c r="L25" s="369">
        <v>5.6826934269338379E-13</v>
      </c>
      <c r="M25" s="67"/>
      <c r="N25" s="71"/>
      <c r="O25" s="69"/>
      <c r="P25" s="69"/>
    </row>
    <row r="26" spans="1:16" s="70" customFormat="1" ht="17.649999999999999" customHeight="1" x14ac:dyDescent="0.25">
      <c r="A26" s="370">
        <v>13</v>
      </c>
      <c r="B26" s="324" t="s">
        <v>133</v>
      </c>
      <c r="C26" s="365" t="s">
        <v>135</v>
      </c>
      <c r="D26" s="366">
        <v>1012.8443699277999</v>
      </c>
      <c r="E26" s="366">
        <v>1012.8443704154624</v>
      </c>
      <c r="F26" s="367">
        <f t="shared" si="1"/>
        <v>4.8147825282285339E-8</v>
      </c>
      <c r="G26" s="366">
        <v>1012.8443699277999</v>
      </c>
      <c r="H26" s="321">
        <f t="shared" si="2"/>
        <v>0</v>
      </c>
      <c r="I26" s="321">
        <f t="shared" si="0"/>
        <v>0</v>
      </c>
      <c r="J26" s="368"/>
      <c r="K26" s="366">
        <v>0</v>
      </c>
      <c r="L26" s="369">
        <v>0</v>
      </c>
      <c r="M26" s="67"/>
      <c r="N26" s="71"/>
      <c r="O26" s="69"/>
      <c r="P26" s="69"/>
    </row>
    <row r="27" spans="1:16" s="70" customFormat="1" ht="17.649999999999999" customHeight="1" x14ac:dyDescent="0.25">
      <c r="A27" s="370">
        <v>14</v>
      </c>
      <c r="B27" s="324" t="s">
        <v>133</v>
      </c>
      <c r="C27" s="365" t="s">
        <v>136</v>
      </c>
      <c r="D27" s="366">
        <v>675.00569156500001</v>
      </c>
      <c r="E27" s="366">
        <v>675.00569205266243</v>
      </c>
      <c r="F27" s="367">
        <f t="shared" si="1"/>
        <v>7.2245683213623124E-8</v>
      </c>
      <c r="G27" s="366">
        <v>675.00569156500001</v>
      </c>
      <c r="H27" s="321">
        <f t="shared" si="2"/>
        <v>0</v>
      </c>
      <c r="I27" s="321">
        <f t="shared" si="0"/>
        <v>0</v>
      </c>
      <c r="J27" s="368"/>
      <c r="K27" s="366">
        <v>0</v>
      </c>
      <c r="L27" s="369">
        <v>0</v>
      </c>
      <c r="M27" s="67"/>
      <c r="N27" s="71"/>
      <c r="O27" s="69"/>
      <c r="P27" s="69"/>
    </row>
    <row r="28" spans="1:16" s="70" customFormat="1" ht="17.649999999999999" customHeight="1" x14ac:dyDescent="0.25">
      <c r="A28" s="370">
        <v>15</v>
      </c>
      <c r="B28" s="324" t="s">
        <v>133</v>
      </c>
      <c r="C28" s="365" t="s">
        <v>137</v>
      </c>
      <c r="D28" s="366">
        <v>1256.6063984332</v>
      </c>
      <c r="E28" s="366">
        <v>1256.6063984332</v>
      </c>
      <c r="F28" s="367">
        <f t="shared" si="1"/>
        <v>0</v>
      </c>
      <c r="G28" s="366">
        <v>1256.6063984332</v>
      </c>
      <c r="H28" s="321">
        <f t="shared" si="2"/>
        <v>0</v>
      </c>
      <c r="I28" s="321">
        <f t="shared" si="0"/>
        <v>0</v>
      </c>
      <c r="J28" s="368"/>
      <c r="K28" s="366">
        <v>0</v>
      </c>
      <c r="L28" s="369">
        <v>0</v>
      </c>
      <c r="M28" s="67"/>
      <c r="N28" s="71"/>
      <c r="O28" s="69"/>
      <c r="P28" s="69"/>
    </row>
    <row r="29" spans="1:16" s="70" customFormat="1" ht="17.649999999999999" customHeight="1" x14ac:dyDescent="0.25">
      <c r="A29" s="370">
        <v>16</v>
      </c>
      <c r="B29" s="324" t="s">
        <v>133</v>
      </c>
      <c r="C29" s="365" t="s">
        <v>138</v>
      </c>
      <c r="D29" s="366">
        <v>1449.7985364609999</v>
      </c>
      <c r="E29" s="366">
        <v>1449.7985369486626</v>
      </c>
      <c r="F29" s="367">
        <f t="shared" si="1"/>
        <v>3.3636581520113396E-8</v>
      </c>
      <c r="G29" s="366">
        <v>1449.7985364609999</v>
      </c>
      <c r="H29" s="321">
        <f t="shared" si="2"/>
        <v>2.8413467134669189E-13</v>
      </c>
      <c r="I29" s="321">
        <f t="shared" si="0"/>
        <v>1.959821755267457E-14</v>
      </c>
      <c r="J29" s="368"/>
      <c r="K29" s="366">
        <v>0</v>
      </c>
      <c r="L29" s="369">
        <v>2.8413467134669189E-13</v>
      </c>
      <c r="M29" s="67"/>
      <c r="N29" s="71"/>
      <c r="O29" s="69"/>
      <c r="P29" s="69"/>
    </row>
    <row r="30" spans="1:16" s="70" customFormat="1" ht="17.649999999999999" customHeight="1" x14ac:dyDescent="0.25">
      <c r="A30" s="370">
        <v>17</v>
      </c>
      <c r="B30" s="324" t="s">
        <v>129</v>
      </c>
      <c r="C30" s="365" t="s">
        <v>139</v>
      </c>
      <c r="D30" s="366">
        <v>890.61998528139998</v>
      </c>
      <c r="E30" s="366">
        <v>890.6199857690624</v>
      </c>
      <c r="F30" s="367">
        <f t="shared" si="1"/>
        <v>5.4755375344939239E-8</v>
      </c>
      <c r="G30" s="366">
        <v>890.61998528139998</v>
      </c>
      <c r="H30" s="321">
        <f t="shared" si="2"/>
        <v>0</v>
      </c>
      <c r="I30" s="321">
        <f t="shared" si="0"/>
        <v>0</v>
      </c>
      <c r="J30" s="368"/>
      <c r="K30" s="366">
        <v>0</v>
      </c>
      <c r="L30" s="369">
        <v>0</v>
      </c>
      <c r="M30" s="67"/>
      <c r="N30" s="71"/>
      <c r="O30" s="69"/>
      <c r="P30" s="69"/>
    </row>
    <row r="31" spans="1:16" s="70" customFormat="1" ht="17.649999999999999" customHeight="1" x14ac:dyDescent="0.25">
      <c r="A31" s="370">
        <v>18</v>
      </c>
      <c r="B31" s="324" t="s">
        <v>129</v>
      </c>
      <c r="C31" s="365" t="s">
        <v>140</v>
      </c>
      <c r="D31" s="366">
        <v>822.89443138939998</v>
      </c>
      <c r="E31" s="366">
        <v>822.89443187706252</v>
      </c>
      <c r="F31" s="367">
        <f t="shared" si="1"/>
        <v>5.9261864748805237E-8</v>
      </c>
      <c r="G31" s="366">
        <v>822.89443138939998</v>
      </c>
      <c r="H31" s="321">
        <f t="shared" si="2"/>
        <v>1.4206733567334595E-13</v>
      </c>
      <c r="I31" s="321">
        <f t="shared" si="0"/>
        <v>1.7264345239192273E-14</v>
      </c>
      <c r="J31" s="368"/>
      <c r="K31" s="366">
        <v>0</v>
      </c>
      <c r="L31" s="369">
        <v>1.4206733567334595E-13</v>
      </c>
      <c r="M31" s="67"/>
      <c r="N31" s="71"/>
      <c r="O31" s="69"/>
      <c r="P31" s="69"/>
    </row>
    <row r="32" spans="1:16" s="70" customFormat="1" ht="17.649999999999999" customHeight="1" x14ac:dyDescent="0.25">
      <c r="A32" s="370">
        <v>19</v>
      </c>
      <c r="B32" s="324" t="s">
        <v>129</v>
      </c>
      <c r="C32" s="365" t="s">
        <v>141</v>
      </c>
      <c r="D32" s="366">
        <v>553.42985878399998</v>
      </c>
      <c r="E32" s="366">
        <v>553.42985878399998</v>
      </c>
      <c r="F32" s="367">
        <f t="shared" si="1"/>
        <v>0</v>
      </c>
      <c r="G32" s="366">
        <v>553.42985878399998</v>
      </c>
      <c r="H32" s="321">
        <f t="shared" si="2"/>
        <v>0</v>
      </c>
      <c r="I32" s="321">
        <f t="shared" si="0"/>
        <v>0</v>
      </c>
      <c r="J32" s="368"/>
      <c r="K32" s="366">
        <v>0</v>
      </c>
      <c r="L32" s="369">
        <v>0</v>
      </c>
      <c r="M32" s="67"/>
      <c r="N32" s="71"/>
      <c r="O32" s="69"/>
      <c r="P32" s="69"/>
    </row>
    <row r="33" spans="1:16" s="70" customFormat="1" ht="17.649999999999999" customHeight="1" x14ac:dyDescent="0.25">
      <c r="A33" s="370">
        <v>20</v>
      </c>
      <c r="B33" s="324" t="s">
        <v>129</v>
      </c>
      <c r="C33" s="365" t="s">
        <v>142</v>
      </c>
      <c r="D33" s="366">
        <v>564.24452162199998</v>
      </c>
      <c r="E33" s="366">
        <v>564.24452162199998</v>
      </c>
      <c r="F33" s="367">
        <f t="shared" si="1"/>
        <v>0</v>
      </c>
      <c r="G33" s="366">
        <v>564.24452162199998</v>
      </c>
      <c r="H33" s="321">
        <f t="shared" si="2"/>
        <v>-7.1033667836672973E-14</v>
      </c>
      <c r="I33" s="321">
        <f t="shared" si="0"/>
        <v>-1.2589163937733368E-14</v>
      </c>
      <c r="J33" s="368"/>
      <c r="K33" s="366">
        <v>0</v>
      </c>
      <c r="L33" s="369">
        <v>-7.1033667836672973E-14</v>
      </c>
      <c r="M33" s="67"/>
      <c r="N33" s="71"/>
      <c r="O33" s="69"/>
      <c r="P33" s="69"/>
    </row>
    <row r="34" spans="1:16" s="70" customFormat="1" ht="17.649999999999999" customHeight="1" x14ac:dyDescent="0.25">
      <c r="A34" s="370">
        <v>21</v>
      </c>
      <c r="B34" s="324" t="s">
        <v>133</v>
      </c>
      <c r="C34" s="365" t="s">
        <v>143</v>
      </c>
      <c r="D34" s="366">
        <v>729.36120389380005</v>
      </c>
      <c r="E34" s="366">
        <v>729.36120438146247</v>
      </c>
      <c r="F34" s="367">
        <f t="shared" si="1"/>
        <v>6.6861588265965111E-8</v>
      </c>
      <c r="G34" s="366">
        <v>729.36120389380005</v>
      </c>
      <c r="H34" s="321">
        <f t="shared" si="2"/>
        <v>1.4206733567334595E-13</v>
      </c>
      <c r="I34" s="321">
        <f t="shared" si="0"/>
        <v>1.9478323609743775E-14</v>
      </c>
      <c r="J34" s="368"/>
      <c r="K34" s="366">
        <v>0</v>
      </c>
      <c r="L34" s="369">
        <v>1.4206733567334595E-13</v>
      </c>
      <c r="M34" s="67"/>
      <c r="N34" s="71"/>
      <c r="O34" s="69"/>
      <c r="P34" s="69"/>
    </row>
    <row r="35" spans="1:16" s="70" customFormat="1" ht="17.649999999999999" customHeight="1" x14ac:dyDescent="0.25">
      <c r="A35" s="370">
        <v>22</v>
      </c>
      <c r="B35" s="324" t="s">
        <v>133</v>
      </c>
      <c r="C35" s="365" t="s">
        <v>144</v>
      </c>
      <c r="D35" s="366">
        <v>899.51906379999991</v>
      </c>
      <c r="E35" s="366">
        <v>899.51906379999991</v>
      </c>
      <c r="F35" s="367">
        <f t="shared" si="1"/>
        <v>0</v>
      </c>
      <c r="G35" s="366">
        <v>899.51906379999991</v>
      </c>
      <c r="H35" s="321">
        <f t="shared" si="2"/>
        <v>0</v>
      </c>
      <c r="I35" s="321">
        <f t="shared" si="0"/>
        <v>0</v>
      </c>
      <c r="J35" s="368"/>
      <c r="K35" s="366">
        <v>0</v>
      </c>
      <c r="L35" s="369">
        <v>0</v>
      </c>
      <c r="M35" s="67"/>
      <c r="N35" s="71"/>
      <c r="O35" s="69"/>
      <c r="P35" s="69"/>
    </row>
    <row r="36" spans="1:16" s="70" customFormat="1" ht="17.649999999999999" customHeight="1" x14ac:dyDescent="0.25">
      <c r="A36" s="370">
        <v>23</v>
      </c>
      <c r="B36" s="324" t="s">
        <v>133</v>
      </c>
      <c r="C36" s="365" t="s">
        <v>145</v>
      </c>
      <c r="D36" s="366">
        <v>486.64423223399996</v>
      </c>
      <c r="E36" s="366">
        <v>486.64423223399996</v>
      </c>
      <c r="F36" s="367">
        <f t="shared" si="1"/>
        <v>0</v>
      </c>
      <c r="G36" s="366">
        <v>486.64423223399996</v>
      </c>
      <c r="H36" s="321">
        <f t="shared" si="2"/>
        <v>7.1033667836672973E-14</v>
      </c>
      <c r="I36" s="321">
        <f t="shared" si="0"/>
        <v>1.4596632022244302E-14</v>
      </c>
      <c r="J36" s="368"/>
      <c r="K36" s="366">
        <v>0</v>
      </c>
      <c r="L36" s="369">
        <v>7.1033667836672973E-14</v>
      </c>
      <c r="M36" s="67"/>
      <c r="N36" s="71"/>
      <c r="O36" s="69"/>
      <c r="P36" s="69"/>
    </row>
    <row r="37" spans="1:16" s="70" customFormat="1" ht="17.649999999999999" customHeight="1" x14ac:dyDescent="0.25">
      <c r="A37" s="370">
        <v>24</v>
      </c>
      <c r="B37" s="324" t="s">
        <v>133</v>
      </c>
      <c r="C37" s="365" t="s">
        <v>146</v>
      </c>
      <c r="D37" s="366">
        <v>882.35546268820008</v>
      </c>
      <c r="E37" s="366">
        <v>882.3554631758625</v>
      </c>
      <c r="F37" s="367">
        <f t="shared" si="1"/>
        <v>5.5268259302465594E-8</v>
      </c>
      <c r="G37" s="366">
        <v>882.35546268820008</v>
      </c>
      <c r="H37" s="321">
        <f t="shared" si="2"/>
        <v>0</v>
      </c>
      <c r="I37" s="321">
        <f t="shared" si="0"/>
        <v>0</v>
      </c>
      <c r="J37" s="368"/>
      <c r="K37" s="366">
        <v>0</v>
      </c>
      <c r="L37" s="369">
        <v>0</v>
      </c>
      <c r="M37" s="67"/>
      <c r="N37" s="71"/>
      <c r="O37" s="69"/>
      <c r="P37" s="69"/>
    </row>
    <row r="38" spans="1:16" s="70" customFormat="1" ht="17.649999999999999" customHeight="1" x14ac:dyDescent="0.25">
      <c r="A38" s="370">
        <v>25</v>
      </c>
      <c r="B38" s="324" t="s">
        <v>117</v>
      </c>
      <c r="C38" s="365" t="s">
        <v>147</v>
      </c>
      <c r="D38" s="366">
        <v>2627.6628967093998</v>
      </c>
      <c r="E38" s="366">
        <v>2627.6628971970586</v>
      </c>
      <c r="F38" s="367">
        <f t="shared" si="1"/>
        <v>1.8558637293608626E-8</v>
      </c>
      <c r="G38" s="366">
        <v>2627.6628967093998</v>
      </c>
      <c r="H38" s="321">
        <f t="shared" si="2"/>
        <v>0</v>
      </c>
      <c r="I38" s="321">
        <f t="shared" si="0"/>
        <v>0</v>
      </c>
      <c r="J38" s="368"/>
      <c r="K38" s="366">
        <v>0</v>
      </c>
      <c r="L38" s="369">
        <v>0</v>
      </c>
      <c r="M38" s="67"/>
      <c r="N38" s="71"/>
      <c r="O38" s="69"/>
      <c r="P38" s="69"/>
    </row>
    <row r="39" spans="1:16" s="70" customFormat="1" ht="17.649999999999999" customHeight="1" x14ac:dyDescent="0.25">
      <c r="A39" s="370">
        <v>26</v>
      </c>
      <c r="B39" s="324" t="s">
        <v>148</v>
      </c>
      <c r="C39" s="365" t="s">
        <v>149</v>
      </c>
      <c r="D39" s="366">
        <v>2295.6499683889997</v>
      </c>
      <c r="E39" s="366">
        <v>2295.6499688766585</v>
      </c>
      <c r="F39" s="367">
        <f t="shared" si="1"/>
        <v>2.1242740899651835E-8</v>
      </c>
      <c r="G39" s="366">
        <v>2295.6499683889997</v>
      </c>
      <c r="H39" s="321">
        <f t="shared" si="2"/>
        <v>2.8413467134669189E-13</v>
      </c>
      <c r="I39" s="321">
        <f t="shared" si="0"/>
        <v>1.2377090375225143E-14</v>
      </c>
      <c r="J39" s="368"/>
      <c r="K39" s="366">
        <v>0</v>
      </c>
      <c r="L39" s="369">
        <v>2.8413467134669189E-13</v>
      </c>
      <c r="M39" s="67"/>
      <c r="N39" s="71"/>
      <c r="O39" s="69"/>
      <c r="P39" s="69"/>
    </row>
    <row r="40" spans="1:16" s="70" customFormat="1" ht="17.649999999999999" customHeight="1" x14ac:dyDescent="0.25">
      <c r="A40" s="370">
        <v>27</v>
      </c>
      <c r="B40" s="324" t="s">
        <v>129</v>
      </c>
      <c r="C40" s="365" t="s">
        <v>598</v>
      </c>
      <c r="D40" s="366">
        <v>2438.0260473487997</v>
      </c>
      <c r="E40" s="366">
        <v>2438.0260473487997</v>
      </c>
      <c r="F40" s="367">
        <f t="shared" si="1"/>
        <v>0</v>
      </c>
      <c r="G40" s="366">
        <v>2438.0260473487997</v>
      </c>
      <c r="H40" s="321">
        <f t="shared" si="2"/>
        <v>2.8413467134669189E-13</v>
      </c>
      <c r="I40" s="321">
        <f t="shared" si="0"/>
        <v>1.1654291866802264E-14</v>
      </c>
      <c r="J40" s="368"/>
      <c r="K40" s="366">
        <v>0</v>
      </c>
      <c r="L40" s="369">
        <v>2.8413467134669189E-13</v>
      </c>
      <c r="M40" s="67"/>
      <c r="N40" s="71"/>
      <c r="O40" s="69"/>
      <c r="P40" s="69"/>
    </row>
    <row r="41" spans="1:16" s="70" customFormat="1" ht="17.649999999999999" customHeight="1" x14ac:dyDescent="0.25">
      <c r="A41" s="370">
        <v>28</v>
      </c>
      <c r="B41" s="324" t="s">
        <v>129</v>
      </c>
      <c r="C41" s="365" t="s">
        <v>151</v>
      </c>
      <c r="D41" s="366">
        <v>6673.3042003942001</v>
      </c>
      <c r="E41" s="366">
        <v>6673.3042008818575</v>
      </c>
      <c r="F41" s="367">
        <f t="shared" si="1"/>
        <v>7.3075767659247504E-9</v>
      </c>
      <c r="G41" s="366">
        <v>6673.3042003942001</v>
      </c>
      <c r="H41" s="321">
        <f t="shared" si="2"/>
        <v>-1.1365386853867676E-12</v>
      </c>
      <c r="I41" s="321">
        <f t="shared" si="0"/>
        <v>-1.7031123580977731E-14</v>
      </c>
      <c r="J41" s="368"/>
      <c r="K41" s="366">
        <v>0</v>
      </c>
      <c r="L41" s="369">
        <v>-1.1365386853867676E-12</v>
      </c>
      <c r="M41" s="67"/>
      <c r="N41" s="71"/>
      <c r="O41" s="69"/>
      <c r="P41" s="69"/>
    </row>
    <row r="42" spans="1:16" s="70" customFormat="1" ht="17.649999999999999" customHeight="1" x14ac:dyDescent="0.25">
      <c r="A42" s="370">
        <v>29</v>
      </c>
      <c r="B42" s="324" t="s">
        <v>129</v>
      </c>
      <c r="C42" s="365" t="s">
        <v>152</v>
      </c>
      <c r="D42" s="366">
        <v>892.26558791820003</v>
      </c>
      <c r="E42" s="366">
        <v>892.26558840586245</v>
      </c>
      <c r="F42" s="367">
        <f t="shared" si="1"/>
        <v>5.4654393011333013E-8</v>
      </c>
      <c r="G42" s="366">
        <v>892.26558791820003</v>
      </c>
      <c r="H42" s="321">
        <f t="shared" si="2"/>
        <v>-2.8413467134669189E-13</v>
      </c>
      <c r="I42" s="321">
        <f t="shared" si="0"/>
        <v>-3.1844181266065849E-14</v>
      </c>
      <c r="J42" s="368"/>
      <c r="K42" s="366">
        <v>0</v>
      </c>
      <c r="L42" s="369">
        <v>-2.8413467134669189E-13</v>
      </c>
      <c r="M42" s="67"/>
      <c r="N42" s="71"/>
      <c r="O42" s="69"/>
      <c r="P42" s="69"/>
    </row>
    <row r="43" spans="1:16" s="70" customFormat="1" ht="17.649999999999999" customHeight="1" x14ac:dyDescent="0.25">
      <c r="A43" s="370">
        <v>30</v>
      </c>
      <c r="B43" s="324" t="s">
        <v>129</v>
      </c>
      <c r="C43" s="365" t="s">
        <v>153</v>
      </c>
      <c r="D43" s="366">
        <v>2633.0520134121998</v>
      </c>
      <c r="E43" s="366">
        <v>2633.0520138998581</v>
      </c>
      <c r="F43" s="367">
        <f t="shared" si="1"/>
        <v>1.8520651678954891E-8</v>
      </c>
      <c r="G43" s="366">
        <v>2633.0520134121998</v>
      </c>
      <c r="H43" s="321">
        <f t="shared" si="2"/>
        <v>0</v>
      </c>
      <c r="I43" s="321">
        <f t="shared" si="0"/>
        <v>0</v>
      </c>
      <c r="J43" s="368"/>
      <c r="K43" s="366">
        <v>0</v>
      </c>
      <c r="L43" s="369">
        <v>0</v>
      </c>
      <c r="M43" s="67"/>
      <c r="N43" s="71"/>
      <c r="O43" s="69"/>
      <c r="P43" s="69"/>
    </row>
    <row r="44" spans="1:16" s="70" customFormat="1" ht="17.649999999999999" customHeight="1" x14ac:dyDescent="0.25">
      <c r="A44" s="370">
        <v>31</v>
      </c>
      <c r="B44" s="324" t="s">
        <v>129</v>
      </c>
      <c r="C44" s="365" t="s">
        <v>154</v>
      </c>
      <c r="D44" s="366">
        <v>5509.029338048199</v>
      </c>
      <c r="E44" s="366">
        <v>5509.0293385358573</v>
      </c>
      <c r="F44" s="367">
        <f t="shared" si="1"/>
        <v>8.8519840346634737E-9</v>
      </c>
      <c r="G44" s="366">
        <v>5509.0293180539993</v>
      </c>
      <c r="H44" s="321">
        <f t="shared" si="2"/>
        <v>0</v>
      </c>
      <c r="I44" s="321">
        <f t="shared" si="0"/>
        <v>0</v>
      </c>
      <c r="J44" s="368"/>
      <c r="K44" s="366">
        <v>0</v>
      </c>
      <c r="L44" s="369">
        <v>0</v>
      </c>
      <c r="M44" s="67"/>
      <c r="N44" s="71"/>
      <c r="O44" s="69"/>
      <c r="P44" s="69"/>
    </row>
    <row r="45" spans="1:16" s="70" customFormat="1" ht="17.649999999999999" customHeight="1" x14ac:dyDescent="0.25">
      <c r="A45" s="370">
        <v>32</v>
      </c>
      <c r="B45" s="324" t="s">
        <v>133</v>
      </c>
      <c r="C45" s="365" t="s">
        <v>155</v>
      </c>
      <c r="D45" s="366">
        <v>1285.6259203305999</v>
      </c>
      <c r="E45" s="366">
        <v>1285.6259208182626</v>
      </c>
      <c r="F45" s="367">
        <f t="shared" si="1"/>
        <v>3.7931926044620923E-8</v>
      </c>
      <c r="G45" s="366">
        <v>1285.6259603189999</v>
      </c>
      <c r="H45" s="321">
        <f t="shared" si="2"/>
        <v>0</v>
      </c>
      <c r="I45" s="321">
        <f t="shared" si="0"/>
        <v>0</v>
      </c>
      <c r="J45" s="368"/>
      <c r="K45" s="366">
        <v>0</v>
      </c>
      <c r="L45" s="369">
        <v>0</v>
      </c>
      <c r="M45" s="67"/>
      <c r="N45" s="71"/>
      <c r="O45" s="69"/>
      <c r="P45" s="69"/>
    </row>
    <row r="46" spans="1:16" s="70" customFormat="1" ht="17.649999999999999" customHeight="1" x14ac:dyDescent="0.25">
      <c r="A46" s="370">
        <v>33</v>
      </c>
      <c r="B46" s="324" t="s">
        <v>133</v>
      </c>
      <c r="C46" s="365" t="s">
        <v>156</v>
      </c>
      <c r="D46" s="366">
        <v>1551.4170985293999</v>
      </c>
      <c r="E46" s="366">
        <v>1551.4170990170626</v>
      </c>
      <c r="F46" s="367">
        <f t="shared" si="1"/>
        <v>3.1433373237632622E-8</v>
      </c>
      <c r="G46" s="366">
        <v>1551.4170985293999</v>
      </c>
      <c r="H46" s="321">
        <f t="shared" si="2"/>
        <v>0</v>
      </c>
      <c r="I46" s="321">
        <f t="shared" si="0"/>
        <v>0</v>
      </c>
      <c r="J46" s="368"/>
      <c r="K46" s="366">
        <v>0</v>
      </c>
      <c r="L46" s="369">
        <v>0</v>
      </c>
      <c r="M46" s="67"/>
      <c r="N46" s="71"/>
      <c r="O46" s="69"/>
      <c r="P46" s="69"/>
    </row>
    <row r="47" spans="1:16" s="70" customFormat="1" ht="17.649999999999999" customHeight="1" x14ac:dyDescent="0.25">
      <c r="A47" s="370">
        <v>34</v>
      </c>
      <c r="B47" s="324" t="s">
        <v>133</v>
      </c>
      <c r="C47" s="365" t="s">
        <v>157</v>
      </c>
      <c r="D47" s="366">
        <v>1449.4777895046</v>
      </c>
      <c r="E47" s="366">
        <v>1449.4777899922624</v>
      </c>
      <c r="F47" s="367">
        <f t="shared" si="1"/>
        <v>3.3643999586274731E-8</v>
      </c>
      <c r="G47" s="366">
        <v>1449.4777695103999</v>
      </c>
      <c r="H47" s="321">
        <f t="shared" si="2"/>
        <v>-2.8413467134669189E-13</v>
      </c>
      <c r="I47" s="321">
        <f t="shared" si="0"/>
        <v>-1.96025543342895E-14</v>
      </c>
      <c r="J47" s="368"/>
      <c r="K47" s="366">
        <v>0</v>
      </c>
      <c r="L47" s="369">
        <v>-2.8413467134669189E-13</v>
      </c>
      <c r="M47" s="67"/>
      <c r="N47" s="71"/>
      <c r="O47" s="69"/>
      <c r="P47" s="69"/>
    </row>
    <row r="48" spans="1:16" s="70" customFormat="1" ht="17.649999999999999" customHeight="1" x14ac:dyDescent="0.25">
      <c r="A48" s="370">
        <v>35</v>
      </c>
      <c r="B48" s="324" t="s">
        <v>133</v>
      </c>
      <c r="C48" s="365" t="s">
        <v>158</v>
      </c>
      <c r="D48" s="366">
        <v>809.7143947088</v>
      </c>
      <c r="E48" s="366">
        <v>809.7143947088</v>
      </c>
      <c r="F48" s="367">
        <f t="shared" si="1"/>
        <v>0</v>
      </c>
      <c r="G48" s="366">
        <v>809.7143947088</v>
      </c>
      <c r="H48" s="321">
        <f t="shared" si="2"/>
        <v>0</v>
      </c>
      <c r="I48" s="321">
        <f t="shared" si="0"/>
        <v>0</v>
      </c>
      <c r="J48" s="368"/>
      <c r="K48" s="366">
        <v>0</v>
      </c>
      <c r="L48" s="369">
        <v>0</v>
      </c>
      <c r="M48" s="67"/>
      <c r="N48" s="71"/>
      <c r="O48" s="69"/>
      <c r="P48" s="69"/>
    </row>
    <row r="49" spans="1:16" s="70" customFormat="1" ht="17.649999999999999" customHeight="1" x14ac:dyDescent="0.25">
      <c r="A49" s="370">
        <v>36</v>
      </c>
      <c r="B49" s="324" t="s">
        <v>133</v>
      </c>
      <c r="C49" s="365" t="s">
        <v>159</v>
      </c>
      <c r="D49" s="366">
        <v>171.7166077382</v>
      </c>
      <c r="E49" s="366">
        <v>171.71660822586333</v>
      </c>
      <c r="F49" s="367">
        <f t="shared" si="1"/>
        <v>2.8399310281201906E-7</v>
      </c>
      <c r="G49" s="366">
        <v>171.7166077382</v>
      </c>
      <c r="H49" s="321">
        <f t="shared" si="2"/>
        <v>3.5516833918336487E-14</v>
      </c>
      <c r="I49" s="321">
        <f t="shared" si="0"/>
        <v>2.0683400566368206E-14</v>
      </c>
      <c r="J49" s="368"/>
      <c r="K49" s="366">
        <v>0</v>
      </c>
      <c r="L49" s="369">
        <v>3.5516833918336487E-14</v>
      </c>
      <c r="M49" s="67"/>
      <c r="N49" s="71"/>
      <c r="O49" s="69"/>
      <c r="P49" s="69"/>
    </row>
    <row r="50" spans="1:16" s="70" customFormat="1" ht="17.649999999999999" customHeight="1" x14ac:dyDescent="0.25">
      <c r="A50" s="370">
        <v>37</v>
      </c>
      <c r="B50" s="324" t="s">
        <v>133</v>
      </c>
      <c r="C50" s="365" t="s">
        <v>160</v>
      </c>
      <c r="D50" s="366">
        <v>3462.4907663977997</v>
      </c>
      <c r="E50" s="366">
        <v>3462.4907668854585</v>
      </c>
      <c r="F50" s="367">
        <f t="shared" si="1"/>
        <v>1.4084051258578256E-8</v>
      </c>
      <c r="G50" s="366">
        <v>3462.4907264093999</v>
      </c>
      <c r="H50" s="321">
        <f t="shared" si="2"/>
        <v>0</v>
      </c>
      <c r="I50" s="321">
        <f t="shared" si="0"/>
        <v>0</v>
      </c>
      <c r="J50" s="368"/>
      <c r="K50" s="366">
        <v>0</v>
      </c>
      <c r="L50" s="369">
        <v>0</v>
      </c>
      <c r="M50" s="67"/>
      <c r="N50" s="71"/>
      <c r="O50" s="69"/>
      <c r="P50" s="69"/>
    </row>
    <row r="51" spans="1:16" s="70" customFormat="1" ht="17.649999999999999" customHeight="1" x14ac:dyDescent="0.25">
      <c r="A51" s="370">
        <v>38</v>
      </c>
      <c r="B51" s="324" t="s">
        <v>119</v>
      </c>
      <c r="C51" s="365" t="s">
        <v>161</v>
      </c>
      <c r="D51" s="366">
        <v>2275.7090529319998</v>
      </c>
      <c r="E51" s="366">
        <v>2275.7090529319998</v>
      </c>
      <c r="F51" s="367">
        <f t="shared" si="1"/>
        <v>0</v>
      </c>
      <c r="G51" s="366">
        <v>2275.7090529319998</v>
      </c>
      <c r="H51" s="321">
        <f t="shared" si="2"/>
        <v>2.8413467134669189E-13</v>
      </c>
      <c r="I51" s="321">
        <f t="shared" si="0"/>
        <v>1.248554471322315E-14</v>
      </c>
      <c r="J51" s="368"/>
      <c r="K51" s="366">
        <v>0</v>
      </c>
      <c r="L51" s="369">
        <v>2.8413467134669189E-13</v>
      </c>
      <c r="M51" s="67"/>
      <c r="N51" s="71"/>
      <c r="O51" s="69"/>
      <c r="P51" s="69"/>
    </row>
    <row r="52" spans="1:16" s="70" customFormat="1" ht="17.649999999999999" customHeight="1" x14ac:dyDescent="0.25">
      <c r="A52" s="370">
        <v>39</v>
      </c>
      <c r="B52" s="324" t="s">
        <v>129</v>
      </c>
      <c r="C52" s="365" t="s">
        <v>162</v>
      </c>
      <c r="D52" s="366">
        <v>1313.0696993259999</v>
      </c>
      <c r="E52" s="366">
        <v>1313.0696993259999</v>
      </c>
      <c r="F52" s="367">
        <f t="shared" si="1"/>
        <v>0</v>
      </c>
      <c r="G52" s="366">
        <v>1313.0696993259999</v>
      </c>
      <c r="H52" s="321">
        <f t="shared" si="2"/>
        <v>0</v>
      </c>
      <c r="I52" s="321">
        <f t="shared" si="0"/>
        <v>0</v>
      </c>
      <c r="J52" s="368"/>
      <c r="K52" s="366">
        <v>0</v>
      </c>
      <c r="L52" s="369">
        <v>0</v>
      </c>
      <c r="M52" s="67"/>
      <c r="N52" s="71"/>
      <c r="O52" s="69"/>
      <c r="P52" s="69"/>
    </row>
    <row r="53" spans="1:16" s="70" customFormat="1" ht="17.649999999999999" customHeight="1" x14ac:dyDescent="0.25">
      <c r="A53" s="370">
        <v>40</v>
      </c>
      <c r="B53" s="324" t="s">
        <v>129</v>
      </c>
      <c r="C53" s="365" t="s">
        <v>599</v>
      </c>
      <c r="D53" s="366">
        <v>295.96634486199997</v>
      </c>
      <c r="E53" s="366">
        <v>295.96634486199997</v>
      </c>
      <c r="F53" s="367">
        <f t="shared" si="1"/>
        <v>0</v>
      </c>
      <c r="G53" s="366">
        <v>295.96634486199997</v>
      </c>
      <c r="H53" s="321">
        <f t="shared" si="2"/>
        <v>-3.5516833918336487E-14</v>
      </c>
      <c r="I53" s="321">
        <f t="shared" si="0"/>
        <v>-1.2000294808822568E-14</v>
      </c>
      <c r="J53" s="368"/>
      <c r="K53" s="366">
        <v>0</v>
      </c>
      <c r="L53" s="369">
        <v>-3.5516833918336487E-14</v>
      </c>
      <c r="M53" s="67"/>
      <c r="N53" s="71"/>
      <c r="O53" s="69"/>
      <c r="P53" s="69"/>
    </row>
    <row r="54" spans="1:16" s="70" customFormat="1" ht="17.649999999999999" customHeight="1" x14ac:dyDescent="0.25">
      <c r="A54" s="370">
        <v>41</v>
      </c>
      <c r="B54" s="324" t="s">
        <v>129</v>
      </c>
      <c r="C54" s="365" t="s">
        <v>600</v>
      </c>
      <c r="D54" s="366">
        <v>4944.654234306</v>
      </c>
      <c r="E54" s="366">
        <v>4944.654234306</v>
      </c>
      <c r="F54" s="367">
        <f t="shared" si="1"/>
        <v>0</v>
      </c>
      <c r="G54" s="366">
        <v>4944.654234306</v>
      </c>
      <c r="H54" s="321">
        <f t="shared" si="2"/>
        <v>5.6826934269338379E-13</v>
      </c>
      <c r="I54" s="321">
        <f t="shared" si="0"/>
        <v>1.149260020550542E-14</v>
      </c>
      <c r="J54" s="368"/>
      <c r="K54" s="366">
        <v>0</v>
      </c>
      <c r="L54" s="369">
        <v>5.6826934269338379E-13</v>
      </c>
      <c r="M54" s="67"/>
      <c r="N54" s="71"/>
      <c r="O54" s="69"/>
      <c r="P54" s="69"/>
    </row>
    <row r="55" spans="1:16" s="70" customFormat="1" ht="17.649999999999999" customHeight="1" x14ac:dyDescent="0.25">
      <c r="A55" s="370">
        <v>42</v>
      </c>
      <c r="B55" s="324" t="s">
        <v>129</v>
      </c>
      <c r="C55" s="365" t="s">
        <v>165</v>
      </c>
      <c r="D55" s="366">
        <v>2147.3281341984002</v>
      </c>
      <c r="E55" s="366">
        <v>2147.3281341984002</v>
      </c>
      <c r="F55" s="367">
        <f t="shared" si="1"/>
        <v>0</v>
      </c>
      <c r="G55" s="366">
        <v>2147.3281341984002</v>
      </c>
      <c r="H55" s="321">
        <f t="shared" si="2"/>
        <v>5.6826934269338379E-13</v>
      </c>
      <c r="I55" s="321">
        <f t="shared" si="0"/>
        <v>2.6464019804105037E-14</v>
      </c>
      <c r="J55" s="368"/>
      <c r="K55" s="366">
        <v>0</v>
      </c>
      <c r="L55" s="369">
        <v>5.6826934269338379E-13</v>
      </c>
      <c r="M55" s="67"/>
      <c r="N55" s="71"/>
      <c r="O55" s="69"/>
      <c r="P55" s="69"/>
    </row>
    <row r="56" spans="1:16" s="70" customFormat="1" ht="17.649999999999999" customHeight="1" x14ac:dyDescent="0.25">
      <c r="A56" s="370">
        <v>43</v>
      </c>
      <c r="B56" s="324" t="s">
        <v>129</v>
      </c>
      <c r="C56" s="365" t="s">
        <v>166</v>
      </c>
      <c r="D56" s="366">
        <v>874.74145139200004</v>
      </c>
      <c r="E56" s="366">
        <v>874.74145139200004</v>
      </c>
      <c r="F56" s="367">
        <f t="shared" si="1"/>
        <v>0</v>
      </c>
      <c r="G56" s="366">
        <v>874.74145139200004</v>
      </c>
      <c r="H56" s="321">
        <f t="shared" si="2"/>
        <v>-2.8413467134669189E-13</v>
      </c>
      <c r="I56" s="321">
        <f t="shared" si="0"/>
        <v>-3.2482131822442E-14</v>
      </c>
      <c r="J56" s="368"/>
      <c r="K56" s="366">
        <v>0</v>
      </c>
      <c r="L56" s="369">
        <v>-2.8413467134669189E-13</v>
      </c>
      <c r="M56" s="67"/>
      <c r="N56" s="71"/>
      <c r="O56" s="69"/>
      <c r="P56" s="69"/>
    </row>
    <row r="57" spans="1:16" s="70" customFormat="1" ht="17.649999999999999" customHeight="1" x14ac:dyDescent="0.25">
      <c r="A57" s="370">
        <v>44</v>
      </c>
      <c r="B57" s="324" t="s">
        <v>133</v>
      </c>
      <c r="C57" s="365" t="s">
        <v>167</v>
      </c>
      <c r="D57" s="366">
        <v>439.81241739999996</v>
      </c>
      <c r="E57" s="366">
        <v>439.81241739999996</v>
      </c>
      <c r="F57" s="367">
        <f t="shared" si="1"/>
        <v>0</v>
      </c>
      <c r="G57" s="366">
        <v>439.81241739999996</v>
      </c>
      <c r="H57" s="321">
        <f t="shared" si="2"/>
        <v>0</v>
      </c>
      <c r="I57" s="321">
        <f t="shared" si="0"/>
        <v>0</v>
      </c>
      <c r="J57" s="368"/>
      <c r="K57" s="366">
        <v>0</v>
      </c>
      <c r="L57" s="369">
        <v>0</v>
      </c>
      <c r="M57" s="67"/>
      <c r="N57" s="71"/>
      <c r="O57" s="69"/>
      <c r="P57" s="69"/>
    </row>
    <row r="58" spans="1:16" s="70" customFormat="1" ht="17.649999999999999" customHeight="1" x14ac:dyDescent="0.25">
      <c r="A58" s="370">
        <v>45</v>
      </c>
      <c r="B58" s="324" t="s">
        <v>133</v>
      </c>
      <c r="C58" s="365" t="s">
        <v>168</v>
      </c>
      <c r="D58" s="366">
        <v>1145.538897352</v>
      </c>
      <c r="E58" s="366">
        <v>1145.538897352</v>
      </c>
      <c r="F58" s="367">
        <f t="shared" si="1"/>
        <v>0</v>
      </c>
      <c r="G58" s="366">
        <v>1145.538897352</v>
      </c>
      <c r="H58" s="321">
        <f t="shared" si="2"/>
        <v>1.4206733567334595E-13</v>
      </c>
      <c r="I58" s="321">
        <f t="shared" si="0"/>
        <v>1.240179063336438E-14</v>
      </c>
      <c r="J58" s="368"/>
      <c r="K58" s="366">
        <v>0</v>
      </c>
      <c r="L58" s="369">
        <v>1.4206733567334595E-13</v>
      </c>
      <c r="M58" s="67"/>
      <c r="N58" s="71"/>
      <c r="O58" s="69"/>
      <c r="P58" s="69"/>
    </row>
    <row r="59" spans="1:16" s="70" customFormat="1" ht="17.649999999999999" customHeight="1" x14ac:dyDescent="0.25">
      <c r="A59" s="370">
        <v>46</v>
      </c>
      <c r="B59" s="324" t="s">
        <v>133</v>
      </c>
      <c r="C59" s="365" t="s">
        <v>169</v>
      </c>
      <c r="D59" s="366">
        <v>427.90847054599999</v>
      </c>
      <c r="E59" s="366">
        <v>427.90847054599999</v>
      </c>
      <c r="F59" s="367">
        <f t="shared" si="1"/>
        <v>0</v>
      </c>
      <c r="G59" s="366">
        <v>427.90847054599999</v>
      </c>
      <c r="H59" s="321">
        <f t="shared" si="2"/>
        <v>0</v>
      </c>
      <c r="I59" s="321">
        <f t="shared" si="0"/>
        <v>0</v>
      </c>
      <c r="J59" s="368"/>
      <c r="K59" s="366">
        <v>0</v>
      </c>
      <c r="L59" s="369">
        <v>0</v>
      </c>
      <c r="M59" s="67"/>
      <c r="N59" s="71"/>
      <c r="O59" s="69"/>
      <c r="P59" s="69"/>
    </row>
    <row r="60" spans="1:16" s="70" customFormat="1" ht="17.649999999999999" customHeight="1" x14ac:dyDescent="0.25">
      <c r="A60" s="370">
        <v>47</v>
      </c>
      <c r="B60" s="324" t="s">
        <v>133</v>
      </c>
      <c r="C60" s="365" t="s">
        <v>170</v>
      </c>
      <c r="D60" s="366">
        <v>895.72260509239993</v>
      </c>
      <c r="E60" s="366">
        <v>895.72260509239993</v>
      </c>
      <c r="F60" s="367">
        <f t="shared" si="1"/>
        <v>0</v>
      </c>
      <c r="G60" s="366">
        <v>895.72256510399995</v>
      </c>
      <c r="H60" s="321">
        <f t="shared" si="2"/>
        <v>2.8413467134669189E-13</v>
      </c>
      <c r="I60" s="321">
        <f t="shared" si="0"/>
        <v>3.172127952686663E-14</v>
      </c>
      <c r="J60" s="368"/>
      <c r="K60" s="366">
        <v>0</v>
      </c>
      <c r="L60" s="369">
        <v>2.8413467134669189E-13</v>
      </c>
      <c r="M60" s="67"/>
      <c r="N60" s="71"/>
      <c r="O60" s="69"/>
      <c r="P60" s="69"/>
    </row>
    <row r="61" spans="1:16" s="70" customFormat="1" ht="17.649999999999999" customHeight="1" x14ac:dyDescent="0.25">
      <c r="A61" s="370">
        <v>48</v>
      </c>
      <c r="B61" s="324" t="s">
        <v>121</v>
      </c>
      <c r="C61" s="365" t="s">
        <v>171</v>
      </c>
      <c r="D61" s="366">
        <v>1119.7125491656</v>
      </c>
      <c r="E61" s="366">
        <v>1119.7125491656</v>
      </c>
      <c r="F61" s="367">
        <f t="shared" si="1"/>
        <v>0</v>
      </c>
      <c r="G61" s="366">
        <v>1119.7124691888</v>
      </c>
      <c r="H61" s="321">
        <f t="shared" si="2"/>
        <v>-1.4206733567334595E-13</v>
      </c>
      <c r="I61" s="321">
        <f t="shared" si="0"/>
        <v>-1.2687839908484843E-14</v>
      </c>
      <c r="J61" s="368"/>
      <c r="K61" s="366">
        <v>0</v>
      </c>
      <c r="L61" s="369">
        <v>-1.4206733567334595E-13</v>
      </c>
      <c r="M61" s="67"/>
      <c r="N61" s="71"/>
      <c r="O61" s="69"/>
      <c r="P61" s="69"/>
    </row>
    <row r="62" spans="1:16" s="70" customFormat="1" ht="17.649999999999999" customHeight="1" x14ac:dyDescent="0.25">
      <c r="A62" s="370">
        <v>49</v>
      </c>
      <c r="B62" s="324" t="s">
        <v>129</v>
      </c>
      <c r="C62" s="365" t="s">
        <v>172</v>
      </c>
      <c r="D62" s="366">
        <v>2536.3838153217998</v>
      </c>
      <c r="E62" s="366">
        <v>2536.3838158094582</v>
      </c>
      <c r="F62" s="367">
        <f t="shared" si="1"/>
        <v>1.9226504832658975E-8</v>
      </c>
      <c r="G62" s="366">
        <v>2536.3838153217998</v>
      </c>
      <c r="H62" s="321">
        <f t="shared" si="2"/>
        <v>0</v>
      </c>
      <c r="I62" s="321">
        <f t="shared" si="0"/>
        <v>0</v>
      </c>
      <c r="J62" s="368"/>
      <c r="K62" s="366">
        <v>0</v>
      </c>
      <c r="L62" s="369">
        <v>0</v>
      </c>
      <c r="M62" s="67"/>
      <c r="N62" s="71"/>
      <c r="O62" s="69"/>
      <c r="P62" s="69"/>
    </row>
    <row r="63" spans="1:16" s="70" customFormat="1" ht="17.649999999999999" customHeight="1" x14ac:dyDescent="0.25">
      <c r="A63" s="370">
        <v>50</v>
      </c>
      <c r="B63" s="324" t="s">
        <v>129</v>
      </c>
      <c r="C63" s="365" t="s">
        <v>173</v>
      </c>
      <c r="D63" s="366">
        <v>3048.5610008513995</v>
      </c>
      <c r="E63" s="366">
        <v>3048.5610013390587</v>
      </c>
      <c r="F63" s="367">
        <f t="shared" si="1"/>
        <v>1.5996377555893559E-8</v>
      </c>
      <c r="G63" s="366">
        <v>3048.5610008513995</v>
      </c>
      <c r="H63" s="321">
        <f t="shared" si="2"/>
        <v>0</v>
      </c>
      <c r="I63" s="321">
        <f t="shared" si="0"/>
        <v>0</v>
      </c>
      <c r="J63" s="368"/>
      <c r="K63" s="366">
        <v>0</v>
      </c>
      <c r="L63" s="369">
        <v>0</v>
      </c>
      <c r="M63" s="67"/>
      <c r="N63" s="71"/>
      <c r="O63" s="69"/>
      <c r="P63" s="69"/>
    </row>
    <row r="64" spans="1:16" s="70" customFormat="1" ht="17.649999999999999" customHeight="1" x14ac:dyDescent="0.25">
      <c r="A64" s="370">
        <v>51</v>
      </c>
      <c r="B64" s="324" t="s">
        <v>129</v>
      </c>
      <c r="C64" s="365" t="s">
        <v>174</v>
      </c>
      <c r="D64" s="366">
        <v>572.3204189324</v>
      </c>
      <c r="E64" s="366">
        <v>572.3204189324</v>
      </c>
      <c r="F64" s="367">
        <f t="shared" si="1"/>
        <v>0</v>
      </c>
      <c r="G64" s="366">
        <v>572.3204189324</v>
      </c>
      <c r="H64" s="321">
        <f t="shared" si="2"/>
        <v>7.1033667836672973E-14</v>
      </c>
      <c r="I64" s="321">
        <f t="shared" si="0"/>
        <v>1.2411520799690909E-14</v>
      </c>
      <c r="J64" s="368"/>
      <c r="K64" s="366">
        <v>0</v>
      </c>
      <c r="L64" s="369">
        <v>7.1033667836672973E-14</v>
      </c>
      <c r="M64" s="67"/>
      <c r="N64" s="71"/>
      <c r="O64" s="69"/>
      <c r="P64" s="69"/>
    </row>
    <row r="65" spans="1:16" s="70" customFormat="1" ht="17.649999999999999" customHeight="1" x14ac:dyDescent="0.25">
      <c r="A65" s="370">
        <v>52</v>
      </c>
      <c r="B65" s="324" t="s">
        <v>129</v>
      </c>
      <c r="C65" s="365" t="s">
        <v>175</v>
      </c>
      <c r="D65" s="366">
        <v>550.16286648660002</v>
      </c>
      <c r="E65" s="366">
        <v>550.16286697426244</v>
      </c>
      <c r="F65" s="367">
        <f t="shared" si="1"/>
        <v>8.8639652062738605E-8</v>
      </c>
      <c r="G65" s="366">
        <v>550.16286648660002</v>
      </c>
      <c r="H65" s="321">
        <f t="shared" si="2"/>
        <v>0</v>
      </c>
      <c r="I65" s="321">
        <f t="shared" si="0"/>
        <v>0</v>
      </c>
      <c r="J65" s="368"/>
      <c r="K65" s="366">
        <v>0</v>
      </c>
      <c r="L65" s="369">
        <v>0</v>
      </c>
      <c r="M65" s="67"/>
      <c r="N65" s="71"/>
      <c r="O65" s="69"/>
      <c r="P65" s="69"/>
    </row>
    <row r="66" spans="1:16" s="70" customFormat="1" ht="17.649999999999999" customHeight="1" x14ac:dyDescent="0.25">
      <c r="A66" s="370">
        <v>53</v>
      </c>
      <c r="B66" s="324" t="s">
        <v>129</v>
      </c>
      <c r="C66" s="365" t="s">
        <v>176</v>
      </c>
      <c r="D66" s="366">
        <v>333.29037775260002</v>
      </c>
      <c r="E66" s="366">
        <v>333.29037824026256</v>
      </c>
      <c r="F66" s="367">
        <f t="shared" si="1"/>
        <v>1.4631763178840629E-7</v>
      </c>
      <c r="G66" s="366">
        <v>333.29037775260002</v>
      </c>
      <c r="H66" s="321">
        <f t="shared" si="2"/>
        <v>-7.1033667836672973E-14</v>
      </c>
      <c r="I66" s="321">
        <f t="shared" si="0"/>
        <v>-2.1312846836960347E-14</v>
      </c>
      <c r="J66" s="368"/>
      <c r="K66" s="366">
        <v>0</v>
      </c>
      <c r="L66" s="369">
        <v>-7.1033667836672973E-14</v>
      </c>
      <c r="M66" s="67"/>
      <c r="N66" s="71"/>
      <c r="O66" s="69"/>
      <c r="P66" s="69"/>
    </row>
    <row r="67" spans="1:16" s="70" customFormat="1" ht="17.649999999999999" customHeight="1" x14ac:dyDescent="0.25">
      <c r="A67" s="370">
        <v>54</v>
      </c>
      <c r="B67" s="324" t="s">
        <v>129</v>
      </c>
      <c r="C67" s="365" t="s">
        <v>177</v>
      </c>
      <c r="D67" s="366">
        <v>519.62164600979997</v>
      </c>
      <c r="E67" s="366">
        <v>519.62164649746251</v>
      </c>
      <c r="F67" s="367">
        <f t="shared" si="1"/>
        <v>9.3849550353297673E-8</v>
      </c>
      <c r="G67" s="366">
        <v>519.62164600979997</v>
      </c>
      <c r="H67" s="321">
        <f t="shared" si="2"/>
        <v>-1.4206733567334595E-13</v>
      </c>
      <c r="I67" s="321">
        <f t="shared" si="0"/>
        <v>-2.7340534527566052E-14</v>
      </c>
      <c r="J67" s="368"/>
      <c r="K67" s="366">
        <v>0</v>
      </c>
      <c r="L67" s="369">
        <v>-1.4206733567334595E-13</v>
      </c>
      <c r="M67" s="67"/>
      <c r="N67" s="71"/>
      <c r="O67" s="69"/>
      <c r="P67" s="69"/>
    </row>
    <row r="68" spans="1:16" s="70" customFormat="1" ht="17.649999999999999" customHeight="1" x14ac:dyDescent="0.25">
      <c r="A68" s="370">
        <v>55</v>
      </c>
      <c r="B68" s="324" t="s">
        <v>129</v>
      </c>
      <c r="C68" s="365" t="s">
        <v>178</v>
      </c>
      <c r="D68" s="366">
        <v>423.45368280920002</v>
      </c>
      <c r="E68" s="366">
        <v>423.45368280920002</v>
      </c>
      <c r="F68" s="367">
        <f t="shared" si="1"/>
        <v>0</v>
      </c>
      <c r="G68" s="366">
        <v>423.45368280920002</v>
      </c>
      <c r="H68" s="321">
        <f t="shared" si="2"/>
        <v>0</v>
      </c>
      <c r="I68" s="321">
        <f t="shared" si="0"/>
        <v>0</v>
      </c>
      <c r="J68" s="368"/>
      <c r="K68" s="366">
        <v>0</v>
      </c>
      <c r="L68" s="369">
        <v>0</v>
      </c>
      <c r="M68" s="67"/>
      <c r="N68" s="71"/>
      <c r="O68" s="69"/>
      <c r="P68" s="69"/>
    </row>
    <row r="69" spans="1:16" s="70" customFormat="1" ht="17.649999999999999" customHeight="1" x14ac:dyDescent="0.25">
      <c r="A69" s="370">
        <v>57</v>
      </c>
      <c r="B69" s="324" t="s">
        <v>129</v>
      </c>
      <c r="C69" s="365" t="s">
        <v>179</v>
      </c>
      <c r="D69" s="366">
        <v>275.0923400794</v>
      </c>
      <c r="E69" s="366">
        <v>275.09234056706254</v>
      </c>
      <c r="F69" s="367">
        <f t="shared" si="1"/>
        <v>1.7727231238495733E-7</v>
      </c>
      <c r="G69" s="366">
        <v>275.0923400794</v>
      </c>
      <c r="H69" s="321">
        <f t="shared" si="2"/>
        <v>-7.1033667836672973E-14</v>
      </c>
      <c r="I69" s="321">
        <f t="shared" si="0"/>
        <v>-2.5821754139081984E-14</v>
      </c>
      <c r="J69" s="368"/>
      <c r="K69" s="366">
        <v>0</v>
      </c>
      <c r="L69" s="369">
        <v>-7.1033667836672973E-14</v>
      </c>
      <c r="M69" s="67"/>
      <c r="N69" s="71"/>
      <c r="O69" s="69"/>
      <c r="P69" s="69"/>
    </row>
    <row r="70" spans="1:16" s="70" customFormat="1" ht="17.649999999999999" customHeight="1" x14ac:dyDescent="0.25">
      <c r="A70" s="370">
        <v>58</v>
      </c>
      <c r="B70" s="324" t="s">
        <v>133</v>
      </c>
      <c r="C70" s="365" t="s">
        <v>180</v>
      </c>
      <c r="D70" s="366">
        <v>1559.1550538714</v>
      </c>
      <c r="E70" s="366">
        <v>1559.1550543590627</v>
      </c>
      <c r="F70" s="367">
        <f t="shared" si="1"/>
        <v>3.127735226371442E-8</v>
      </c>
      <c r="G70" s="366">
        <v>1559.1550538714</v>
      </c>
      <c r="H70" s="321">
        <f t="shared" si="2"/>
        <v>0</v>
      </c>
      <c r="I70" s="321">
        <f t="shared" si="0"/>
        <v>0</v>
      </c>
      <c r="J70" s="368"/>
      <c r="K70" s="366">
        <v>0</v>
      </c>
      <c r="L70" s="369">
        <v>0</v>
      </c>
      <c r="M70" s="67"/>
      <c r="N70" s="71"/>
      <c r="O70" s="69"/>
      <c r="P70" s="69"/>
    </row>
    <row r="71" spans="1:16" s="70" customFormat="1" ht="17.649999999999999" customHeight="1" x14ac:dyDescent="0.25">
      <c r="A71" s="370">
        <v>59</v>
      </c>
      <c r="B71" s="324" t="s">
        <v>133</v>
      </c>
      <c r="C71" s="365" t="s">
        <v>181</v>
      </c>
      <c r="D71" s="366">
        <v>605.67676278659997</v>
      </c>
      <c r="E71" s="366">
        <v>605.6767632742625</v>
      </c>
      <c r="F71" s="367">
        <f t="shared" si="1"/>
        <v>8.051530642205762E-8</v>
      </c>
      <c r="G71" s="366">
        <v>605.67676278659997</v>
      </c>
      <c r="H71" s="321">
        <f t="shared" si="2"/>
        <v>1.4206733567334595E-13</v>
      </c>
      <c r="I71" s="321">
        <f t="shared" si="0"/>
        <v>2.3455966001623715E-14</v>
      </c>
      <c r="J71" s="368"/>
      <c r="K71" s="366">
        <v>0</v>
      </c>
      <c r="L71" s="369">
        <v>1.4206733567334595E-13</v>
      </c>
      <c r="M71" s="67"/>
      <c r="N71" s="71"/>
      <c r="O71" s="69"/>
      <c r="P71" s="69"/>
    </row>
    <row r="72" spans="1:16" s="70" customFormat="1" ht="17.649999999999999" customHeight="1" x14ac:dyDescent="0.25">
      <c r="A72" s="370">
        <v>60</v>
      </c>
      <c r="B72" s="324" t="s">
        <v>182</v>
      </c>
      <c r="C72" s="365" t="s">
        <v>183</v>
      </c>
      <c r="D72" s="366">
        <v>2266.5508295872</v>
      </c>
      <c r="E72" s="366">
        <v>2266.5508295872</v>
      </c>
      <c r="F72" s="367">
        <f t="shared" si="1"/>
        <v>0</v>
      </c>
      <c r="G72" s="366">
        <v>2264.7755045807999</v>
      </c>
      <c r="H72" s="321">
        <f t="shared" si="2"/>
        <v>-5.6826934269338379E-13</v>
      </c>
      <c r="I72" s="321">
        <f t="shared" si="0"/>
        <v>-2.5071987589039904E-14</v>
      </c>
      <c r="J72" s="368"/>
      <c r="K72" s="366">
        <v>0</v>
      </c>
      <c r="L72" s="369">
        <v>-5.6826934269338379E-13</v>
      </c>
      <c r="M72" s="67"/>
      <c r="N72" s="71"/>
      <c r="O72" s="69"/>
      <c r="P72" s="69"/>
    </row>
    <row r="73" spans="1:16" s="70" customFormat="1" ht="17.649999999999999" customHeight="1" x14ac:dyDescent="0.25">
      <c r="A73" s="370">
        <v>61</v>
      </c>
      <c r="B73" s="324" t="s">
        <v>119</v>
      </c>
      <c r="C73" s="365" t="s">
        <v>184</v>
      </c>
      <c r="D73" s="366">
        <v>1539.3070514618</v>
      </c>
      <c r="E73" s="366">
        <v>1539.3070519494624</v>
      </c>
      <c r="F73" s="367">
        <f t="shared" si="1"/>
        <v>3.1680642109677137E-8</v>
      </c>
      <c r="G73" s="366">
        <v>1539.3070514618</v>
      </c>
      <c r="H73" s="321">
        <f t="shared" si="2"/>
        <v>5.6826934269338379E-13</v>
      </c>
      <c r="I73" s="321">
        <f t="shared" si="0"/>
        <v>3.6917218171234677E-14</v>
      </c>
      <c r="J73" s="368"/>
      <c r="K73" s="366">
        <v>0</v>
      </c>
      <c r="L73" s="369">
        <v>5.6826934269338379E-13</v>
      </c>
      <c r="M73" s="67"/>
      <c r="N73" s="71"/>
      <c r="O73" s="69"/>
      <c r="P73" s="69"/>
    </row>
    <row r="74" spans="1:16" s="70" customFormat="1" ht="17.649999999999999" customHeight="1" x14ac:dyDescent="0.25">
      <c r="A74" s="370">
        <v>62</v>
      </c>
      <c r="B74" s="324" t="s">
        <v>185</v>
      </c>
      <c r="C74" s="365" t="s">
        <v>601</v>
      </c>
      <c r="D74" s="366">
        <v>12676.842829147801</v>
      </c>
      <c r="E74" s="366">
        <v>12676.842829635458</v>
      </c>
      <c r="F74" s="367">
        <f t="shared" si="1"/>
        <v>3.8468357388410368E-9</v>
      </c>
      <c r="G74" s="366">
        <v>12676.842829147801</v>
      </c>
      <c r="H74" s="321">
        <f t="shared" si="2"/>
        <v>34.098283499731259</v>
      </c>
      <c r="I74" s="321">
        <f t="shared" si="0"/>
        <v>0.26898088079168692</v>
      </c>
      <c r="J74" s="368"/>
      <c r="K74" s="366">
        <v>0</v>
      </c>
      <c r="L74" s="369">
        <v>34.098283499731259</v>
      </c>
      <c r="M74" s="67"/>
      <c r="N74" s="71"/>
      <c r="O74" s="69"/>
      <c r="P74" s="69"/>
    </row>
    <row r="75" spans="1:16" s="70" customFormat="1" ht="17.649999999999999" customHeight="1" x14ac:dyDescent="0.25">
      <c r="A75" s="370">
        <v>63</v>
      </c>
      <c r="B75" s="324" t="s">
        <v>148</v>
      </c>
      <c r="C75" s="365" t="s">
        <v>602</v>
      </c>
      <c r="D75" s="366">
        <v>16664.852210938199</v>
      </c>
      <c r="E75" s="366">
        <v>16664.852211425856</v>
      </c>
      <c r="F75" s="367">
        <f t="shared" si="1"/>
        <v>2.926256570390251E-9</v>
      </c>
      <c r="G75" s="366">
        <v>16664.851951013599</v>
      </c>
      <c r="H75" s="321">
        <f t="shared" si="2"/>
        <v>8384.5377870091925</v>
      </c>
      <c r="I75" s="321">
        <f t="shared" si="0"/>
        <v>50.312704131036547</v>
      </c>
      <c r="J75" s="371"/>
      <c r="K75" s="366">
        <v>0</v>
      </c>
      <c r="L75" s="369">
        <v>8384.5377870091925</v>
      </c>
      <c r="M75" s="67"/>
      <c r="N75" s="71"/>
      <c r="O75" s="69"/>
      <c r="P75" s="69"/>
    </row>
    <row r="76" spans="1:16" s="70" customFormat="1" ht="17.649999999999999" customHeight="1" x14ac:dyDescent="0.25">
      <c r="A76" s="370">
        <v>64</v>
      </c>
      <c r="B76" s="324" t="s">
        <v>129</v>
      </c>
      <c r="C76" s="365" t="s">
        <v>189</v>
      </c>
      <c r="D76" s="366">
        <v>133.82969812919998</v>
      </c>
      <c r="E76" s="366">
        <v>133.82969812919998</v>
      </c>
      <c r="F76" s="367">
        <f t="shared" si="1"/>
        <v>0</v>
      </c>
      <c r="G76" s="366">
        <v>133.82969812919998</v>
      </c>
      <c r="H76" s="321">
        <f t="shared" si="2"/>
        <v>1.7758416959168243E-14</v>
      </c>
      <c r="I76" s="321">
        <f t="shared" si="0"/>
        <v>1.3269414193869108E-14</v>
      </c>
      <c r="J76" s="368"/>
      <c r="K76" s="366">
        <v>0</v>
      </c>
      <c r="L76" s="369">
        <v>1.7758416959168243E-14</v>
      </c>
      <c r="M76" s="67"/>
      <c r="N76" s="71"/>
      <c r="O76" s="69"/>
      <c r="P76" s="69"/>
    </row>
    <row r="77" spans="1:16" s="70" customFormat="1" ht="17.649999999999999" customHeight="1" x14ac:dyDescent="0.25">
      <c r="A77" s="370">
        <v>65</v>
      </c>
      <c r="B77" s="324" t="s">
        <v>129</v>
      </c>
      <c r="C77" s="365" t="s">
        <v>190</v>
      </c>
      <c r="D77" s="366">
        <v>1365.9141499897999</v>
      </c>
      <c r="E77" s="366">
        <v>1365.9141504774627</v>
      </c>
      <c r="F77" s="367">
        <f t="shared" si="1"/>
        <v>3.5702313994079304E-8</v>
      </c>
      <c r="G77" s="366">
        <v>1365.9141499897999</v>
      </c>
      <c r="H77" s="321">
        <f t="shared" si="2"/>
        <v>-2.8413467134669189E-13</v>
      </c>
      <c r="I77" s="321">
        <f t="shared" si="0"/>
        <v>-2.0801795723938513E-14</v>
      </c>
      <c r="J77" s="368"/>
      <c r="K77" s="366">
        <v>0</v>
      </c>
      <c r="L77" s="369">
        <v>-2.8413467134669189E-13</v>
      </c>
      <c r="M77" s="67"/>
      <c r="N77" s="71"/>
      <c r="O77" s="69"/>
      <c r="P77" s="69"/>
    </row>
    <row r="78" spans="1:16" s="70" customFormat="1" ht="17.649999999999999" customHeight="1" x14ac:dyDescent="0.25">
      <c r="A78" s="370">
        <v>66</v>
      </c>
      <c r="B78" s="324" t="s">
        <v>129</v>
      </c>
      <c r="C78" s="365" t="s">
        <v>191</v>
      </c>
      <c r="D78" s="366">
        <v>1499.0169589779998</v>
      </c>
      <c r="E78" s="366">
        <v>1499.0169589779998</v>
      </c>
      <c r="F78" s="367">
        <f t="shared" si="1"/>
        <v>0</v>
      </c>
      <c r="G78" s="366">
        <v>1499.0169589779998</v>
      </c>
      <c r="H78" s="321">
        <f t="shared" si="2"/>
        <v>0</v>
      </c>
      <c r="I78" s="321">
        <f t="shared" ref="I78:I141" si="3">+H78/E78*100</f>
        <v>0</v>
      </c>
      <c r="J78" s="368"/>
      <c r="K78" s="366">
        <v>0</v>
      </c>
      <c r="L78" s="369">
        <v>0</v>
      </c>
      <c r="M78" s="67"/>
      <c r="N78" s="71"/>
      <c r="O78" s="69"/>
      <c r="P78" s="69"/>
    </row>
    <row r="79" spans="1:16" s="70" customFormat="1" ht="17.649999999999999" customHeight="1" x14ac:dyDescent="0.25">
      <c r="A79" s="370">
        <v>67</v>
      </c>
      <c r="B79" s="324" t="s">
        <v>129</v>
      </c>
      <c r="C79" s="365" t="s">
        <v>192</v>
      </c>
      <c r="D79" s="366">
        <v>408.93117555800001</v>
      </c>
      <c r="E79" s="366">
        <v>408.93117555800001</v>
      </c>
      <c r="F79" s="367">
        <f t="shared" si="1"/>
        <v>0</v>
      </c>
      <c r="G79" s="366">
        <v>408.93117555800001</v>
      </c>
      <c r="H79" s="321">
        <f t="shared" si="2"/>
        <v>-7.1033667836672973E-14</v>
      </c>
      <c r="I79" s="321">
        <f t="shared" si="3"/>
        <v>-1.7370567978766892E-14</v>
      </c>
      <c r="J79" s="368"/>
      <c r="K79" s="366">
        <v>0</v>
      </c>
      <c r="L79" s="369">
        <v>-7.1033667836672973E-14</v>
      </c>
      <c r="M79" s="67"/>
      <c r="N79" s="71"/>
      <c r="O79" s="69"/>
      <c r="P79" s="69"/>
    </row>
    <row r="80" spans="1:16" s="70" customFormat="1" ht="17.649999999999999" customHeight="1" x14ac:dyDescent="0.25">
      <c r="A80" s="370">
        <v>68</v>
      </c>
      <c r="B80" s="324" t="s">
        <v>129</v>
      </c>
      <c r="C80" s="365" t="s">
        <v>193</v>
      </c>
      <c r="D80" s="366">
        <v>1856.1598175045999</v>
      </c>
      <c r="E80" s="366">
        <v>1856.1598179922626</v>
      </c>
      <c r="F80" s="367">
        <f t="shared" ref="F80:F143" si="4">E80/D80*100-100</f>
        <v>2.6272672926097584E-8</v>
      </c>
      <c r="G80" s="366">
        <v>1856.1598175045999</v>
      </c>
      <c r="H80" s="321">
        <f t="shared" ref="H80:H143" si="5">+K80+L80</f>
        <v>173.81774254059158</v>
      </c>
      <c r="I80" s="321">
        <f t="shared" si="3"/>
        <v>9.364373738496484</v>
      </c>
      <c r="J80" s="368"/>
      <c r="K80" s="366">
        <v>0</v>
      </c>
      <c r="L80" s="369">
        <v>173.81774254059158</v>
      </c>
      <c r="M80" s="67"/>
      <c r="N80" s="71"/>
      <c r="O80" s="69"/>
      <c r="P80" s="69"/>
    </row>
    <row r="81" spans="1:16" s="70" customFormat="1" ht="17.649999999999999" customHeight="1" x14ac:dyDescent="0.25">
      <c r="A81" s="370">
        <v>69</v>
      </c>
      <c r="B81" s="324" t="s">
        <v>129</v>
      </c>
      <c r="C81" s="365" t="s">
        <v>194</v>
      </c>
      <c r="D81" s="366">
        <v>664.01823885060003</v>
      </c>
      <c r="E81" s="366">
        <v>664.01823933826245</v>
      </c>
      <c r="F81" s="367">
        <f t="shared" si="4"/>
        <v>7.3441114523120632E-8</v>
      </c>
      <c r="G81" s="366">
        <v>664.01823885060003</v>
      </c>
      <c r="H81" s="321">
        <f t="shared" si="5"/>
        <v>0</v>
      </c>
      <c r="I81" s="321">
        <f t="shared" si="3"/>
        <v>0</v>
      </c>
      <c r="J81" s="368"/>
      <c r="K81" s="366">
        <v>0</v>
      </c>
      <c r="L81" s="369">
        <v>0</v>
      </c>
      <c r="M81" s="67"/>
      <c r="N81" s="71"/>
      <c r="O81" s="69"/>
      <c r="P81" s="69"/>
    </row>
    <row r="82" spans="1:16" s="70" customFormat="1" ht="17.649999999999999" customHeight="1" x14ac:dyDescent="0.25">
      <c r="A82" s="370">
        <v>70</v>
      </c>
      <c r="B82" s="324" t="s">
        <v>129</v>
      </c>
      <c r="C82" s="365" t="s">
        <v>195</v>
      </c>
      <c r="D82" s="366">
        <v>742.02541020859996</v>
      </c>
      <c r="E82" s="366">
        <v>742.0254106962625</v>
      </c>
      <c r="F82" s="367">
        <f t="shared" si="4"/>
        <v>6.5720470843189105E-8</v>
      </c>
      <c r="G82" s="366">
        <v>742.02541020859996</v>
      </c>
      <c r="H82" s="321">
        <f t="shared" si="5"/>
        <v>1.4206733567334595E-13</v>
      </c>
      <c r="I82" s="321">
        <f t="shared" si="3"/>
        <v>1.9145885521634676E-14</v>
      </c>
      <c r="J82" s="368"/>
      <c r="K82" s="366">
        <v>0</v>
      </c>
      <c r="L82" s="369">
        <v>1.4206733567334595E-13</v>
      </c>
      <c r="M82" s="67"/>
      <c r="N82" s="71"/>
      <c r="O82" s="69"/>
      <c r="P82" s="69"/>
    </row>
    <row r="83" spans="1:16" s="70" customFormat="1" ht="17.649999999999999" customHeight="1" x14ac:dyDescent="0.25">
      <c r="A83" s="370">
        <v>71</v>
      </c>
      <c r="B83" s="324" t="s">
        <v>196</v>
      </c>
      <c r="C83" s="365" t="s">
        <v>197</v>
      </c>
      <c r="D83" s="366">
        <v>271.42732324259998</v>
      </c>
      <c r="E83" s="366">
        <v>271.42732373026251</v>
      </c>
      <c r="F83" s="367">
        <f t="shared" si="4"/>
        <v>1.7966597454233124E-7</v>
      </c>
      <c r="G83" s="366">
        <v>271.42732324259998</v>
      </c>
      <c r="H83" s="321">
        <f t="shared" si="5"/>
        <v>-7.1033667836672973E-14</v>
      </c>
      <c r="I83" s="321">
        <f t="shared" si="3"/>
        <v>-2.617041897641241E-14</v>
      </c>
      <c r="J83" s="368"/>
      <c r="K83" s="366">
        <v>0</v>
      </c>
      <c r="L83" s="369">
        <v>-7.1033667836672973E-14</v>
      </c>
      <c r="M83" s="67"/>
      <c r="N83" s="71"/>
      <c r="O83" s="69"/>
      <c r="P83" s="69"/>
    </row>
    <row r="84" spans="1:16" s="70" customFormat="1" ht="17.649999999999999" customHeight="1" x14ac:dyDescent="0.25">
      <c r="A84" s="370">
        <v>72</v>
      </c>
      <c r="B84" s="324" t="s">
        <v>198</v>
      </c>
      <c r="C84" s="365" t="s">
        <v>199</v>
      </c>
      <c r="D84" s="366">
        <v>617.98559219059996</v>
      </c>
      <c r="E84" s="366">
        <v>617.98559267826249</v>
      </c>
      <c r="F84" s="367">
        <f t="shared" si="4"/>
        <v>7.8911625678301789E-8</v>
      </c>
      <c r="G84" s="366">
        <v>617.98567216739991</v>
      </c>
      <c r="H84" s="321">
        <f t="shared" si="5"/>
        <v>0</v>
      </c>
      <c r="I84" s="321">
        <f t="shared" si="3"/>
        <v>0</v>
      </c>
      <c r="J84" s="368"/>
      <c r="K84" s="366">
        <v>0</v>
      </c>
      <c r="L84" s="369">
        <v>0</v>
      </c>
      <c r="M84" s="67"/>
      <c r="N84" s="71"/>
      <c r="O84" s="69"/>
      <c r="P84" s="69"/>
    </row>
    <row r="85" spans="1:16" s="70" customFormat="1" ht="17.649999999999999" customHeight="1" x14ac:dyDescent="0.25">
      <c r="A85" s="370">
        <v>73</v>
      </c>
      <c r="B85" s="324" t="s">
        <v>198</v>
      </c>
      <c r="C85" s="365" t="s">
        <v>200</v>
      </c>
      <c r="D85" s="366">
        <v>846.59735554739996</v>
      </c>
      <c r="E85" s="366">
        <v>846.59735603506249</v>
      </c>
      <c r="F85" s="367">
        <f t="shared" si="4"/>
        <v>5.7602662195677112E-8</v>
      </c>
      <c r="G85" s="366">
        <v>846.59735554739996</v>
      </c>
      <c r="H85" s="321">
        <f t="shared" si="5"/>
        <v>1.4206733567334595E-13</v>
      </c>
      <c r="I85" s="321">
        <f t="shared" si="3"/>
        <v>1.678098031615659E-14</v>
      </c>
      <c r="J85" s="368"/>
      <c r="K85" s="366">
        <v>0</v>
      </c>
      <c r="L85" s="369">
        <v>1.4206733567334595E-13</v>
      </c>
      <c r="M85" s="67"/>
      <c r="N85" s="71"/>
      <c r="O85" s="69"/>
      <c r="P85" s="69"/>
    </row>
    <row r="86" spans="1:16" s="70" customFormat="1" ht="17.649999999999999" customHeight="1" x14ac:dyDescent="0.25">
      <c r="A86" s="370">
        <v>74</v>
      </c>
      <c r="B86" s="324" t="s">
        <v>198</v>
      </c>
      <c r="C86" s="365" t="s">
        <v>201</v>
      </c>
      <c r="D86" s="366">
        <v>126.9238614028</v>
      </c>
      <c r="E86" s="366">
        <v>126.9238614028</v>
      </c>
      <c r="F86" s="367">
        <f t="shared" si="4"/>
        <v>0</v>
      </c>
      <c r="G86" s="366">
        <v>126.9238614028</v>
      </c>
      <c r="H86" s="321">
        <f t="shared" si="5"/>
        <v>1.7758416959168243E-14</v>
      </c>
      <c r="I86" s="321">
        <f t="shared" si="3"/>
        <v>1.3991393551139221E-14</v>
      </c>
      <c r="J86" s="368"/>
      <c r="K86" s="366">
        <v>0</v>
      </c>
      <c r="L86" s="369">
        <v>1.7758416959168243E-14</v>
      </c>
      <c r="M86" s="67"/>
      <c r="N86" s="71"/>
      <c r="O86" s="69"/>
      <c r="P86" s="69"/>
    </row>
    <row r="87" spans="1:16" s="70" customFormat="1" ht="17.649999999999999" customHeight="1" x14ac:dyDescent="0.25">
      <c r="A87" s="370">
        <v>75</v>
      </c>
      <c r="B87" s="324" t="s">
        <v>198</v>
      </c>
      <c r="C87" s="365" t="s">
        <v>202</v>
      </c>
      <c r="D87" s="366">
        <v>231.03446057079998</v>
      </c>
      <c r="E87" s="366">
        <v>231.03446057079998</v>
      </c>
      <c r="F87" s="367">
        <f t="shared" si="4"/>
        <v>0</v>
      </c>
      <c r="G87" s="366">
        <v>231.03446057079998</v>
      </c>
      <c r="H87" s="321">
        <f t="shared" si="5"/>
        <v>0</v>
      </c>
      <c r="I87" s="321">
        <f t="shared" si="3"/>
        <v>0</v>
      </c>
      <c r="J87" s="368"/>
      <c r="K87" s="366">
        <v>0</v>
      </c>
      <c r="L87" s="369">
        <v>0</v>
      </c>
      <c r="M87" s="67"/>
      <c r="N87" s="71"/>
      <c r="O87" s="69"/>
      <c r="P87" s="69"/>
    </row>
    <row r="88" spans="1:16" s="70" customFormat="1" ht="17.649999999999999" customHeight="1" x14ac:dyDescent="0.25">
      <c r="A88" s="370">
        <v>76</v>
      </c>
      <c r="B88" s="324" t="s">
        <v>198</v>
      </c>
      <c r="C88" s="365" t="s">
        <v>203</v>
      </c>
      <c r="D88" s="366">
        <v>375.21117719419999</v>
      </c>
      <c r="E88" s="366">
        <v>375.21117768186252</v>
      </c>
      <c r="F88" s="367">
        <f t="shared" si="4"/>
        <v>1.2997014664506423E-7</v>
      </c>
      <c r="G88" s="366">
        <v>375.21117719419999</v>
      </c>
      <c r="H88" s="321">
        <f t="shared" si="5"/>
        <v>0</v>
      </c>
      <c r="I88" s="321">
        <f t="shared" si="3"/>
        <v>0</v>
      </c>
      <c r="J88" s="368"/>
      <c r="K88" s="366">
        <v>0</v>
      </c>
      <c r="L88" s="369">
        <v>0</v>
      </c>
      <c r="M88" s="67"/>
      <c r="N88" s="71"/>
      <c r="O88" s="69"/>
      <c r="P88" s="69"/>
    </row>
    <row r="89" spans="1:16" s="70" customFormat="1" ht="17.649999999999999" customHeight="1" x14ac:dyDescent="0.25">
      <c r="A89" s="370">
        <v>77</v>
      </c>
      <c r="B89" s="324" t="s">
        <v>198</v>
      </c>
      <c r="C89" s="365" t="s">
        <v>204</v>
      </c>
      <c r="D89" s="366">
        <v>287.98893898080001</v>
      </c>
      <c r="E89" s="366">
        <v>287.98893898080001</v>
      </c>
      <c r="F89" s="367">
        <f t="shared" si="4"/>
        <v>0</v>
      </c>
      <c r="G89" s="366">
        <v>287.98893898080001</v>
      </c>
      <c r="H89" s="321">
        <f t="shared" si="5"/>
        <v>0</v>
      </c>
      <c r="I89" s="321">
        <f t="shared" si="3"/>
        <v>0</v>
      </c>
      <c r="J89" s="368"/>
      <c r="K89" s="366">
        <v>0</v>
      </c>
      <c r="L89" s="369">
        <v>0</v>
      </c>
      <c r="M89" s="67"/>
      <c r="N89" s="71"/>
      <c r="O89" s="69"/>
      <c r="P89" s="69"/>
    </row>
    <row r="90" spans="1:16" s="70" customFormat="1" ht="17.649999999999999" customHeight="1" x14ac:dyDescent="0.25">
      <c r="A90" s="370">
        <v>78</v>
      </c>
      <c r="B90" s="324" t="s">
        <v>198</v>
      </c>
      <c r="C90" s="365" t="s">
        <v>205</v>
      </c>
      <c r="D90" s="366">
        <v>4.9314494648</v>
      </c>
      <c r="E90" s="366">
        <v>4.9314494648</v>
      </c>
      <c r="F90" s="367">
        <f t="shared" si="4"/>
        <v>0</v>
      </c>
      <c r="G90" s="366">
        <v>4.9314494648</v>
      </c>
      <c r="H90" s="321">
        <f t="shared" si="5"/>
        <v>0</v>
      </c>
      <c r="I90" s="321">
        <f t="shared" si="3"/>
        <v>0</v>
      </c>
      <c r="J90" s="368"/>
      <c r="K90" s="366">
        <v>0</v>
      </c>
      <c r="L90" s="369">
        <v>0</v>
      </c>
      <c r="M90" s="67"/>
      <c r="N90" s="71"/>
      <c r="O90" s="69"/>
      <c r="P90" s="69"/>
    </row>
    <row r="91" spans="1:16" s="70" customFormat="1" ht="17.649999999999999" customHeight="1" x14ac:dyDescent="0.25">
      <c r="A91" s="370">
        <v>79</v>
      </c>
      <c r="B91" s="324" t="s">
        <v>198</v>
      </c>
      <c r="C91" s="365" t="s">
        <v>207</v>
      </c>
      <c r="D91" s="366">
        <v>2547.0131519199999</v>
      </c>
      <c r="E91" s="366">
        <v>2547.0131519199999</v>
      </c>
      <c r="F91" s="367">
        <f t="shared" si="4"/>
        <v>0</v>
      </c>
      <c r="G91" s="366">
        <v>2547.0131519199999</v>
      </c>
      <c r="H91" s="321">
        <f t="shared" si="5"/>
        <v>2.8413467134669189E-13</v>
      </c>
      <c r="I91" s="321">
        <f t="shared" si="3"/>
        <v>1.1155602833558371E-14</v>
      </c>
      <c r="J91" s="368"/>
      <c r="K91" s="366">
        <v>0</v>
      </c>
      <c r="L91" s="369">
        <v>2.8413467134669189E-13</v>
      </c>
      <c r="M91" s="67"/>
      <c r="N91" s="71"/>
      <c r="O91" s="69"/>
      <c r="P91" s="69"/>
    </row>
    <row r="92" spans="1:16" s="70" customFormat="1" ht="17.649999999999999" customHeight="1" x14ac:dyDescent="0.25">
      <c r="A92" s="370">
        <v>80</v>
      </c>
      <c r="B92" s="324" t="s">
        <v>198</v>
      </c>
      <c r="C92" s="365" t="s">
        <v>208</v>
      </c>
      <c r="D92" s="366">
        <v>589.6289579999999</v>
      </c>
      <c r="E92" s="366">
        <v>589.6289579999999</v>
      </c>
      <c r="F92" s="367">
        <f t="shared" si="4"/>
        <v>0</v>
      </c>
      <c r="G92" s="366">
        <v>589.6289579999999</v>
      </c>
      <c r="H92" s="321">
        <f t="shared" si="5"/>
        <v>-7.1033667836672973E-14</v>
      </c>
      <c r="I92" s="321">
        <f t="shared" si="3"/>
        <v>-1.2047181006444564E-14</v>
      </c>
      <c r="J92" s="368"/>
      <c r="K92" s="366">
        <v>0</v>
      </c>
      <c r="L92" s="369">
        <v>-7.1033667836672973E-14</v>
      </c>
      <c r="M92" s="67"/>
      <c r="N92" s="71"/>
      <c r="O92" s="69"/>
      <c r="P92" s="69"/>
    </row>
    <row r="93" spans="1:16" s="70" customFormat="1" ht="17.649999999999999" customHeight="1" x14ac:dyDescent="0.25">
      <c r="A93" s="370">
        <v>82</v>
      </c>
      <c r="B93" s="324" t="s">
        <v>198</v>
      </c>
      <c r="C93" s="365" t="s">
        <v>209</v>
      </c>
      <c r="D93" s="366">
        <v>11.996480011600001</v>
      </c>
      <c r="E93" s="366">
        <v>11.996480011600001</v>
      </c>
      <c r="F93" s="367">
        <f t="shared" si="4"/>
        <v>0</v>
      </c>
      <c r="G93" s="366">
        <v>11.996480011600001</v>
      </c>
      <c r="H93" s="321">
        <f t="shared" si="5"/>
        <v>2.2198021198960304E-15</v>
      </c>
      <c r="I93" s="321">
        <f t="shared" si="3"/>
        <v>1.8503778756348462E-14</v>
      </c>
      <c r="J93" s="368"/>
      <c r="K93" s="366">
        <v>0</v>
      </c>
      <c r="L93" s="369">
        <v>2.2198021198960304E-15</v>
      </c>
      <c r="M93" s="67"/>
      <c r="N93" s="71"/>
      <c r="O93" s="69"/>
      <c r="P93" s="69"/>
    </row>
    <row r="94" spans="1:16" s="70" customFormat="1" ht="17.649999999999999" customHeight="1" x14ac:dyDescent="0.25">
      <c r="A94" s="372">
        <v>83</v>
      </c>
      <c r="B94" s="373" t="s">
        <v>198</v>
      </c>
      <c r="C94" s="365" t="s">
        <v>210</v>
      </c>
      <c r="D94" s="366">
        <v>18.300571294800001</v>
      </c>
      <c r="E94" s="366">
        <v>18.300571294800001</v>
      </c>
      <c r="F94" s="367">
        <f t="shared" si="4"/>
        <v>0</v>
      </c>
      <c r="G94" s="366">
        <v>18.300571294800001</v>
      </c>
      <c r="H94" s="321">
        <f t="shared" si="5"/>
        <v>4.4396042397920608E-15</v>
      </c>
      <c r="I94" s="321">
        <f t="shared" si="3"/>
        <v>2.4259375121549062E-14</v>
      </c>
      <c r="J94" s="368"/>
      <c r="K94" s="366">
        <v>0</v>
      </c>
      <c r="L94" s="369">
        <v>4.4396042397920608E-15</v>
      </c>
      <c r="M94" s="67"/>
      <c r="N94" s="71"/>
      <c r="O94" s="69"/>
      <c r="P94" s="69"/>
    </row>
    <row r="95" spans="1:16" s="70" customFormat="1" ht="17.649999999999999" customHeight="1" x14ac:dyDescent="0.25">
      <c r="A95" s="372">
        <v>84</v>
      </c>
      <c r="B95" s="373" t="s">
        <v>198</v>
      </c>
      <c r="C95" s="365" t="s">
        <v>211</v>
      </c>
      <c r="D95" s="366">
        <v>270.10164780000002</v>
      </c>
      <c r="E95" s="366">
        <v>270.10164780000002</v>
      </c>
      <c r="F95" s="367">
        <f t="shared" si="4"/>
        <v>0</v>
      </c>
      <c r="G95" s="366">
        <v>270.10164780000002</v>
      </c>
      <c r="H95" s="321">
        <f t="shared" si="5"/>
        <v>0</v>
      </c>
      <c r="I95" s="321">
        <f t="shared" si="3"/>
        <v>0</v>
      </c>
      <c r="J95" s="368"/>
      <c r="K95" s="366">
        <v>0</v>
      </c>
      <c r="L95" s="369">
        <v>0</v>
      </c>
      <c r="M95" s="67"/>
      <c r="N95" s="71"/>
      <c r="O95" s="69"/>
      <c r="P95" s="69"/>
    </row>
    <row r="96" spans="1:16" s="70" customFormat="1" ht="17.649999999999999" customHeight="1" x14ac:dyDescent="0.25">
      <c r="A96" s="372">
        <v>87</v>
      </c>
      <c r="B96" s="373" t="s">
        <v>198</v>
      </c>
      <c r="C96" s="365" t="s">
        <v>212</v>
      </c>
      <c r="D96" s="366">
        <v>983.7152398259999</v>
      </c>
      <c r="E96" s="366">
        <v>983.7152398259999</v>
      </c>
      <c r="F96" s="367">
        <f t="shared" si="4"/>
        <v>0</v>
      </c>
      <c r="G96" s="366">
        <v>983.7152398259999</v>
      </c>
      <c r="H96" s="321">
        <f t="shared" si="5"/>
        <v>-2.8413467134669189E-13</v>
      </c>
      <c r="I96" s="321">
        <f t="shared" si="3"/>
        <v>-2.8883833435064984E-14</v>
      </c>
      <c r="J96" s="368"/>
      <c r="K96" s="366">
        <v>0</v>
      </c>
      <c r="L96" s="369">
        <v>-2.8413467134669189E-13</v>
      </c>
      <c r="M96" s="67"/>
      <c r="N96" s="71"/>
      <c r="O96" s="69"/>
      <c r="P96" s="69"/>
    </row>
    <row r="97" spans="1:16" s="70" customFormat="1" ht="17.649999999999999" customHeight="1" x14ac:dyDescent="0.25">
      <c r="A97" s="372">
        <v>90</v>
      </c>
      <c r="B97" s="373" t="s">
        <v>198</v>
      </c>
      <c r="C97" s="365" t="s">
        <v>213</v>
      </c>
      <c r="D97" s="366">
        <v>268.72204799999997</v>
      </c>
      <c r="E97" s="366">
        <v>268.72204799999997</v>
      </c>
      <c r="F97" s="367">
        <f t="shared" si="4"/>
        <v>0</v>
      </c>
      <c r="G97" s="366">
        <v>268.72204799999997</v>
      </c>
      <c r="H97" s="321">
        <f t="shared" si="5"/>
        <v>-3.5516833918336487E-14</v>
      </c>
      <c r="I97" s="321">
        <f t="shared" si="3"/>
        <v>-1.3216940769347102E-14</v>
      </c>
      <c r="J97" s="368"/>
      <c r="K97" s="366">
        <v>0</v>
      </c>
      <c r="L97" s="369">
        <v>-3.5516833918336487E-14</v>
      </c>
      <c r="M97" s="67"/>
      <c r="N97" s="71"/>
      <c r="O97" s="69"/>
      <c r="P97" s="69"/>
    </row>
    <row r="98" spans="1:16" s="70" customFormat="1" ht="17.649999999999999" customHeight="1" x14ac:dyDescent="0.25">
      <c r="A98" s="324">
        <v>91</v>
      </c>
      <c r="B98" s="324" t="s">
        <v>198</v>
      </c>
      <c r="C98" s="365" t="s">
        <v>214</v>
      </c>
      <c r="D98" s="366">
        <v>230.24398987379999</v>
      </c>
      <c r="E98" s="366">
        <v>230.24399036146255</v>
      </c>
      <c r="F98" s="367">
        <f t="shared" si="4"/>
        <v>2.1180251508212677E-7</v>
      </c>
      <c r="G98" s="366">
        <v>230.24398987379999</v>
      </c>
      <c r="H98" s="321">
        <f t="shared" si="5"/>
        <v>-3.5516833918336487E-14</v>
      </c>
      <c r="I98" s="321">
        <f t="shared" si="3"/>
        <v>-1.5425737654467429E-14</v>
      </c>
      <c r="J98" s="374"/>
      <c r="K98" s="366">
        <v>0</v>
      </c>
      <c r="L98" s="369">
        <v>-3.5516833918336487E-14</v>
      </c>
      <c r="M98" s="67"/>
      <c r="N98" s="71"/>
      <c r="O98" s="69"/>
      <c r="P98" s="69"/>
    </row>
    <row r="99" spans="1:16" s="70" customFormat="1" ht="17.649999999999999" customHeight="1" x14ac:dyDescent="0.25">
      <c r="A99" s="372">
        <v>92</v>
      </c>
      <c r="B99" s="373" t="s">
        <v>198</v>
      </c>
      <c r="C99" s="365" t="s">
        <v>215</v>
      </c>
      <c r="D99" s="366">
        <v>646.82220714640005</v>
      </c>
      <c r="E99" s="366">
        <v>646.82220714640005</v>
      </c>
      <c r="F99" s="367">
        <f t="shared" si="4"/>
        <v>0</v>
      </c>
      <c r="G99" s="366">
        <v>646.82220714640005</v>
      </c>
      <c r="H99" s="321">
        <f t="shared" si="5"/>
        <v>1.4206733567334595E-13</v>
      </c>
      <c r="I99" s="321">
        <f t="shared" si="3"/>
        <v>2.1963892721016424E-14</v>
      </c>
      <c r="J99" s="368"/>
      <c r="K99" s="366">
        <v>0</v>
      </c>
      <c r="L99" s="369">
        <v>1.4206733567334595E-13</v>
      </c>
      <c r="M99" s="67"/>
      <c r="N99" s="71"/>
      <c r="O99" s="69"/>
      <c r="P99" s="69"/>
    </row>
    <row r="100" spans="1:16" s="70" customFormat="1" ht="17.649999999999999" customHeight="1" x14ac:dyDescent="0.25">
      <c r="A100" s="372">
        <v>93</v>
      </c>
      <c r="B100" s="373" t="s">
        <v>198</v>
      </c>
      <c r="C100" s="365" t="s">
        <v>216</v>
      </c>
      <c r="D100" s="366">
        <v>347.27680051340002</v>
      </c>
      <c r="E100" s="366">
        <v>347.27680100106249</v>
      </c>
      <c r="F100" s="367">
        <f t="shared" si="4"/>
        <v>1.4042471718767047E-7</v>
      </c>
      <c r="G100" s="366">
        <v>347.27680051340002</v>
      </c>
      <c r="H100" s="321">
        <f t="shared" si="5"/>
        <v>0</v>
      </c>
      <c r="I100" s="321">
        <f t="shared" si="3"/>
        <v>0</v>
      </c>
      <c r="J100" s="368"/>
      <c r="K100" s="366">
        <v>0</v>
      </c>
      <c r="L100" s="369">
        <v>0</v>
      </c>
      <c r="M100" s="67"/>
      <c r="N100" s="71"/>
      <c r="O100" s="69"/>
      <c r="P100" s="69"/>
    </row>
    <row r="101" spans="1:16" s="70" customFormat="1" ht="17.649999999999999" customHeight="1" x14ac:dyDescent="0.25">
      <c r="A101" s="372">
        <v>94</v>
      </c>
      <c r="B101" s="373" t="s">
        <v>198</v>
      </c>
      <c r="C101" s="365" t="s">
        <v>217</v>
      </c>
      <c r="D101" s="366">
        <v>115.766418</v>
      </c>
      <c r="E101" s="366">
        <v>115.766418</v>
      </c>
      <c r="F101" s="367">
        <f t="shared" si="4"/>
        <v>0</v>
      </c>
      <c r="G101" s="366">
        <v>115.766418</v>
      </c>
      <c r="H101" s="321">
        <f t="shared" si="5"/>
        <v>0</v>
      </c>
      <c r="I101" s="321">
        <f t="shared" si="3"/>
        <v>0</v>
      </c>
      <c r="J101" s="368"/>
      <c r="K101" s="366">
        <v>0</v>
      </c>
      <c r="L101" s="369">
        <v>0</v>
      </c>
      <c r="M101" s="67"/>
      <c r="N101" s="71"/>
      <c r="O101" s="69"/>
      <c r="P101" s="69"/>
    </row>
    <row r="102" spans="1:16" s="70" customFormat="1" ht="17.649999999999999" customHeight="1" x14ac:dyDescent="0.25">
      <c r="A102" s="372">
        <v>95</v>
      </c>
      <c r="B102" s="373" t="s">
        <v>133</v>
      </c>
      <c r="C102" s="365" t="s">
        <v>218</v>
      </c>
      <c r="D102" s="366">
        <v>154.033117438</v>
      </c>
      <c r="E102" s="366">
        <v>154.033117438</v>
      </c>
      <c r="F102" s="367">
        <f t="shared" si="4"/>
        <v>0</v>
      </c>
      <c r="G102" s="366">
        <v>154.033117438</v>
      </c>
      <c r="H102" s="321">
        <f t="shared" si="5"/>
        <v>3.5516833918336487E-14</v>
      </c>
      <c r="I102" s="321">
        <f t="shared" si="3"/>
        <v>2.3057920601154098E-14</v>
      </c>
      <c r="J102" s="368"/>
      <c r="K102" s="366">
        <v>0</v>
      </c>
      <c r="L102" s="369">
        <v>3.5516833918336487E-14</v>
      </c>
      <c r="M102" s="67"/>
      <c r="N102" s="71"/>
      <c r="O102" s="69"/>
      <c r="P102" s="69"/>
    </row>
    <row r="103" spans="1:16" s="70" customFormat="1" ht="17.649999999999999" customHeight="1" x14ac:dyDescent="0.25">
      <c r="A103" s="372">
        <v>98</v>
      </c>
      <c r="B103" s="373" t="s">
        <v>133</v>
      </c>
      <c r="C103" s="365" t="s">
        <v>219</v>
      </c>
      <c r="D103" s="366">
        <v>69.567499572800003</v>
      </c>
      <c r="E103" s="366">
        <v>69.567499572800003</v>
      </c>
      <c r="F103" s="367">
        <f t="shared" si="4"/>
        <v>0</v>
      </c>
      <c r="G103" s="366">
        <v>69.567499572800003</v>
      </c>
      <c r="H103" s="321">
        <f t="shared" si="5"/>
        <v>0</v>
      </c>
      <c r="I103" s="321">
        <f t="shared" si="3"/>
        <v>0</v>
      </c>
      <c r="J103" s="368"/>
      <c r="K103" s="366">
        <v>0</v>
      </c>
      <c r="L103" s="369">
        <v>0</v>
      </c>
      <c r="M103" s="67"/>
      <c r="N103" s="71"/>
      <c r="O103" s="69"/>
      <c r="P103" s="69"/>
    </row>
    <row r="104" spans="1:16" s="70" customFormat="1" ht="17.649999999999999" customHeight="1" x14ac:dyDescent="0.25">
      <c r="A104" s="372">
        <v>99</v>
      </c>
      <c r="B104" s="373" t="s">
        <v>133</v>
      </c>
      <c r="C104" s="365" t="s">
        <v>220</v>
      </c>
      <c r="D104" s="366">
        <v>896.03973309859998</v>
      </c>
      <c r="E104" s="366">
        <v>896.03973358626251</v>
      </c>
      <c r="F104" s="367">
        <f t="shared" si="4"/>
        <v>5.4424191375801456E-8</v>
      </c>
      <c r="G104" s="366">
        <v>896.03973309859998</v>
      </c>
      <c r="H104" s="321">
        <f t="shared" si="5"/>
        <v>-1.4206733567334595E-13</v>
      </c>
      <c r="I104" s="321">
        <f t="shared" si="3"/>
        <v>-1.5855026328435581E-14</v>
      </c>
      <c r="J104" s="368"/>
      <c r="K104" s="366">
        <v>0</v>
      </c>
      <c r="L104" s="369">
        <v>-1.4206733567334595E-13</v>
      </c>
      <c r="M104" s="67"/>
      <c r="N104" s="71"/>
      <c r="O104" s="69"/>
      <c r="P104" s="69"/>
    </row>
    <row r="105" spans="1:16" s="70" customFormat="1" ht="17.649999999999999" customHeight="1" x14ac:dyDescent="0.25">
      <c r="A105" s="372">
        <v>100</v>
      </c>
      <c r="B105" s="373" t="s">
        <v>221</v>
      </c>
      <c r="C105" s="365" t="s">
        <v>222</v>
      </c>
      <c r="D105" s="366">
        <v>1591.920109249</v>
      </c>
      <c r="E105" s="366">
        <v>1591.9201097366627</v>
      </c>
      <c r="F105" s="367">
        <f t="shared" si="4"/>
        <v>3.0633600545115769E-8</v>
      </c>
      <c r="G105" s="366">
        <v>1591.920109249</v>
      </c>
      <c r="H105" s="321">
        <f t="shared" si="5"/>
        <v>0</v>
      </c>
      <c r="I105" s="321">
        <f t="shared" si="3"/>
        <v>0</v>
      </c>
      <c r="J105" s="368"/>
      <c r="K105" s="366">
        <v>0</v>
      </c>
      <c r="L105" s="369">
        <v>0</v>
      </c>
      <c r="M105" s="67"/>
      <c r="N105" s="71"/>
      <c r="O105" s="69"/>
      <c r="P105" s="69"/>
    </row>
    <row r="106" spans="1:16" s="70" customFormat="1" ht="17.649999999999999" customHeight="1" x14ac:dyDescent="0.25">
      <c r="A106" s="372">
        <v>101</v>
      </c>
      <c r="B106" s="373" t="s">
        <v>221</v>
      </c>
      <c r="C106" s="365" t="s">
        <v>223</v>
      </c>
      <c r="D106" s="366">
        <v>557.51157474299998</v>
      </c>
      <c r="E106" s="366">
        <v>557.51157523066252</v>
      </c>
      <c r="F106" s="367">
        <f t="shared" si="4"/>
        <v>8.7471278220618842E-8</v>
      </c>
      <c r="G106" s="366">
        <v>557.51157474299998</v>
      </c>
      <c r="H106" s="321">
        <f t="shared" si="5"/>
        <v>-2.1310100351001892E-13</v>
      </c>
      <c r="I106" s="321">
        <f t="shared" si="3"/>
        <v>-3.8223601621518158E-14</v>
      </c>
      <c r="J106" s="368"/>
      <c r="K106" s="366">
        <v>0</v>
      </c>
      <c r="L106" s="369">
        <v>-2.1310100351001892E-13</v>
      </c>
      <c r="M106" s="67"/>
      <c r="N106" s="71"/>
      <c r="O106" s="69"/>
      <c r="P106" s="69"/>
    </row>
    <row r="107" spans="1:16" s="70" customFormat="1" ht="17.649999999999999" customHeight="1" x14ac:dyDescent="0.25">
      <c r="A107" s="372">
        <v>102</v>
      </c>
      <c r="B107" s="373" t="s">
        <v>221</v>
      </c>
      <c r="C107" s="365" t="s">
        <v>224</v>
      </c>
      <c r="D107" s="366">
        <v>385.6775610624</v>
      </c>
      <c r="E107" s="366">
        <v>385.6775610624</v>
      </c>
      <c r="F107" s="367">
        <f t="shared" si="4"/>
        <v>0</v>
      </c>
      <c r="G107" s="366">
        <v>385.6775610624</v>
      </c>
      <c r="H107" s="321">
        <f t="shared" si="5"/>
        <v>0</v>
      </c>
      <c r="I107" s="321">
        <f t="shared" si="3"/>
        <v>0</v>
      </c>
      <c r="J107" s="368"/>
      <c r="K107" s="366">
        <v>0</v>
      </c>
      <c r="L107" s="369">
        <v>0</v>
      </c>
      <c r="M107" s="67"/>
      <c r="N107" s="71"/>
      <c r="O107" s="69"/>
      <c r="P107" s="69"/>
    </row>
    <row r="108" spans="1:16" s="70" customFormat="1" ht="17.649999999999999" customHeight="1" x14ac:dyDescent="0.25">
      <c r="A108" s="372">
        <v>103</v>
      </c>
      <c r="B108" s="373" t="s">
        <v>243</v>
      </c>
      <c r="C108" s="365" t="s">
        <v>225</v>
      </c>
      <c r="D108" s="366">
        <v>133.7842313184</v>
      </c>
      <c r="E108" s="366">
        <v>133.7842313184</v>
      </c>
      <c r="F108" s="367">
        <f t="shared" si="4"/>
        <v>0</v>
      </c>
      <c r="G108" s="366">
        <v>133.7842313184</v>
      </c>
      <c r="H108" s="321">
        <f t="shared" si="5"/>
        <v>3.5516833918336487E-14</v>
      </c>
      <c r="I108" s="321">
        <f t="shared" si="3"/>
        <v>2.6547847656132313E-14</v>
      </c>
      <c r="J108" s="368"/>
      <c r="K108" s="366">
        <v>0</v>
      </c>
      <c r="L108" s="369">
        <v>3.5516833918336487E-14</v>
      </c>
      <c r="M108" s="67"/>
      <c r="N108" s="71"/>
      <c r="O108" s="69"/>
      <c r="P108" s="69"/>
    </row>
    <row r="109" spans="1:16" s="70" customFormat="1" ht="17.649999999999999" customHeight="1" x14ac:dyDescent="0.25">
      <c r="A109" s="372">
        <v>104</v>
      </c>
      <c r="B109" s="373" t="s">
        <v>221</v>
      </c>
      <c r="C109" s="365" t="s">
        <v>226</v>
      </c>
      <c r="D109" s="366">
        <v>3724.5936745051999</v>
      </c>
      <c r="E109" s="366">
        <v>3724.5936745051999</v>
      </c>
      <c r="F109" s="367">
        <f t="shared" si="4"/>
        <v>0</v>
      </c>
      <c r="G109" s="366">
        <v>3724.5936745051999</v>
      </c>
      <c r="H109" s="321">
        <f t="shared" si="5"/>
        <v>187.71843094132902</v>
      </c>
      <c r="I109" s="321">
        <f t="shared" si="3"/>
        <v>5.0399707282504256</v>
      </c>
      <c r="J109" s="368"/>
      <c r="K109" s="366">
        <v>0</v>
      </c>
      <c r="L109" s="369">
        <v>187.71843094132902</v>
      </c>
      <c r="M109" s="67"/>
      <c r="N109" s="71"/>
      <c r="O109" s="69"/>
      <c r="P109" s="69"/>
    </row>
    <row r="110" spans="1:16" s="70" customFormat="1" ht="17.649999999999999" customHeight="1" x14ac:dyDescent="0.25">
      <c r="A110" s="372">
        <v>105</v>
      </c>
      <c r="B110" s="373" t="s">
        <v>221</v>
      </c>
      <c r="C110" s="365" t="s">
        <v>603</v>
      </c>
      <c r="D110" s="366">
        <v>2028.6033943605999</v>
      </c>
      <c r="E110" s="366">
        <v>2028.6033948482586</v>
      </c>
      <c r="F110" s="367">
        <f t="shared" si="4"/>
        <v>2.4039152890509285E-8</v>
      </c>
      <c r="G110" s="366">
        <v>2028.6033943605999</v>
      </c>
      <c r="H110" s="321">
        <f t="shared" si="5"/>
        <v>0</v>
      </c>
      <c r="I110" s="321">
        <f t="shared" si="3"/>
        <v>0</v>
      </c>
      <c r="J110" s="368"/>
      <c r="K110" s="366">
        <v>0</v>
      </c>
      <c r="L110" s="369">
        <v>0</v>
      </c>
      <c r="M110" s="67"/>
      <c r="N110" s="71"/>
      <c r="O110" s="69"/>
      <c r="P110" s="69"/>
    </row>
    <row r="111" spans="1:16" s="70" customFormat="1" ht="17.649999999999999" customHeight="1" x14ac:dyDescent="0.25">
      <c r="A111" s="372">
        <v>106</v>
      </c>
      <c r="B111" s="373" t="s">
        <v>119</v>
      </c>
      <c r="C111" s="365" t="s">
        <v>228</v>
      </c>
      <c r="D111" s="366">
        <v>1489.4931216920002</v>
      </c>
      <c r="E111" s="366">
        <v>1489.4931216920002</v>
      </c>
      <c r="F111" s="367">
        <f t="shared" si="4"/>
        <v>0</v>
      </c>
      <c r="G111" s="366">
        <v>1489.4931216920002</v>
      </c>
      <c r="H111" s="321">
        <f t="shared" si="5"/>
        <v>0</v>
      </c>
      <c r="I111" s="321">
        <f t="shared" si="3"/>
        <v>0</v>
      </c>
      <c r="J111" s="368"/>
      <c r="K111" s="366">
        <v>0</v>
      </c>
      <c r="L111" s="369">
        <v>0</v>
      </c>
      <c r="M111" s="67"/>
      <c r="N111" s="71"/>
      <c r="O111" s="69"/>
      <c r="P111" s="69"/>
    </row>
    <row r="112" spans="1:16" s="70" customFormat="1" ht="17.649999999999999" customHeight="1" x14ac:dyDescent="0.25">
      <c r="A112" s="372">
        <v>107</v>
      </c>
      <c r="B112" s="373" t="s">
        <v>121</v>
      </c>
      <c r="C112" s="365" t="s">
        <v>229</v>
      </c>
      <c r="D112" s="366">
        <v>1209.4636937834</v>
      </c>
      <c r="E112" s="366">
        <v>1209.4636942710624</v>
      </c>
      <c r="F112" s="367">
        <f t="shared" si="4"/>
        <v>4.0320543348570936E-8</v>
      </c>
      <c r="G112" s="366">
        <v>1209.4636937834</v>
      </c>
      <c r="H112" s="321">
        <f t="shared" si="5"/>
        <v>0</v>
      </c>
      <c r="I112" s="321">
        <f t="shared" si="3"/>
        <v>0</v>
      </c>
      <c r="J112" s="368"/>
      <c r="K112" s="366">
        <v>0</v>
      </c>
      <c r="L112" s="369">
        <v>0</v>
      </c>
      <c r="M112" s="67"/>
      <c r="N112" s="71"/>
      <c r="O112" s="69"/>
      <c r="P112" s="69"/>
    </row>
    <row r="113" spans="1:16" s="70" customFormat="1" ht="17.649999999999999" customHeight="1" x14ac:dyDescent="0.25">
      <c r="A113" s="372">
        <v>108</v>
      </c>
      <c r="B113" s="373" t="s">
        <v>604</v>
      </c>
      <c r="C113" s="365" t="s">
        <v>230</v>
      </c>
      <c r="D113" s="366">
        <v>685.03244296360003</v>
      </c>
      <c r="E113" s="366">
        <v>685.03244296360003</v>
      </c>
      <c r="F113" s="367">
        <f t="shared" si="4"/>
        <v>0</v>
      </c>
      <c r="G113" s="366">
        <v>685.03244296360003</v>
      </c>
      <c r="H113" s="321">
        <f t="shared" si="5"/>
        <v>0</v>
      </c>
      <c r="I113" s="321">
        <f t="shared" si="3"/>
        <v>0</v>
      </c>
      <c r="J113" s="368"/>
      <c r="K113" s="366">
        <v>0</v>
      </c>
      <c r="L113" s="369">
        <v>0</v>
      </c>
      <c r="M113" s="67"/>
      <c r="N113" s="71"/>
      <c r="O113" s="69"/>
      <c r="P113" s="69"/>
    </row>
    <row r="114" spans="1:16" s="70" customFormat="1" ht="17.649999999999999" customHeight="1" x14ac:dyDescent="0.25">
      <c r="A114" s="372">
        <v>110</v>
      </c>
      <c r="B114" s="373" t="s">
        <v>198</v>
      </c>
      <c r="C114" s="365" t="s">
        <v>231</v>
      </c>
      <c r="D114" s="366">
        <v>104.9919834924</v>
      </c>
      <c r="E114" s="366">
        <v>104.9919834924</v>
      </c>
      <c r="F114" s="367">
        <f t="shared" si="4"/>
        <v>0</v>
      </c>
      <c r="G114" s="366">
        <v>104.9919834924</v>
      </c>
      <c r="H114" s="321">
        <f t="shared" si="5"/>
        <v>1.7758416959168243E-14</v>
      </c>
      <c r="I114" s="321">
        <f t="shared" si="3"/>
        <v>1.6914069406502558E-14</v>
      </c>
      <c r="J114" s="368"/>
      <c r="K114" s="366">
        <v>0</v>
      </c>
      <c r="L114" s="369">
        <v>1.7758416959168243E-14</v>
      </c>
      <c r="M114" s="67"/>
      <c r="N114" s="71"/>
      <c r="O114" s="69"/>
      <c r="P114" s="69"/>
    </row>
    <row r="115" spans="1:16" s="70" customFormat="1" ht="17.649999999999999" customHeight="1" x14ac:dyDescent="0.25">
      <c r="A115" s="372">
        <v>111</v>
      </c>
      <c r="B115" s="373" t="s">
        <v>206</v>
      </c>
      <c r="C115" s="365" t="s">
        <v>232</v>
      </c>
      <c r="D115" s="366">
        <v>629.2891931954</v>
      </c>
      <c r="E115" s="366">
        <v>629.28919368306254</v>
      </c>
      <c r="F115" s="367">
        <f t="shared" si="4"/>
        <v>7.7494192396443395E-8</v>
      </c>
      <c r="G115" s="366">
        <v>629.2891931954</v>
      </c>
      <c r="H115" s="321">
        <f t="shared" si="5"/>
        <v>-1.4206733567334595E-13</v>
      </c>
      <c r="I115" s="321">
        <f t="shared" si="3"/>
        <v>-2.2575842251773554E-14</v>
      </c>
      <c r="J115" s="368"/>
      <c r="K115" s="366">
        <v>0</v>
      </c>
      <c r="L115" s="369">
        <v>-1.4206733567334595E-13</v>
      </c>
      <c r="M115" s="67"/>
      <c r="N115" s="71"/>
      <c r="O115" s="69"/>
      <c r="P115" s="69"/>
    </row>
    <row r="116" spans="1:16" s="70" customFormat="1" ht="17.649999999999999" customHeight="1" x14ac:dyDescent="0.25">
      <c r="A116" s="372">
        <v>112</v>
      </c>
      <c r="B116" s="373" t="s">
        <v>206</v>
      </c>
      <c r="C116" s="365" t="s">
        <v>233</v>
      </c>
      <c r="D116" s="366">
        <v>273.71589936300001</v>
      </c>
      <c r="E116" s="366">
        <v>273.71589985066254</v>
      </c>
      <c r="F116" s="367">
        <f t="shared" si="4"/>
        <v>1.7816374509038724E-7</v>
      </c>
      <c r="G116" s="366">
        <v>273.71589936300001</v>
      </c>
      <c r="H116" s="321">
        <f t="shared" si="5"/>
        <v>0</v>
      </c>
      <c r="I116" s="321">
        <f t="shared" si="3"/>
        <v>0</v>
      </c>
      <c r="J116" s="368"/>
      <c r="K116" s="366">
        <v>0</v>
      </c>
      <c r="L116" s="369">
        <v>0</v>
      </c>
      <c r="M116" s="67"/>
      <c r="N116" s="71"/>
      <c r="O116" s="69"/>
      <c r="P116" s="69"/>
    </row>
    <row r="117" spans="1:16" s="70" customFormat="1" ht="17.649999999999999" customHeight="1" x14ac:dyDescent="0.25">
      <c r="A117" s="372">
        <v>113</v>
      </c>
      <c r="B117" s="373" t="s">
        <v>206</v>
      </c>
      <c r="C117" s="365" t="s">
        <v>234</v>
      </c>
      <c r="D117" s="366">
        <v>716.76843685560004</v>
      </c>
      <c r="E117" s="366">
        <v>716.76843685560004</v>
      </c>
      <c r="F117" s="367">
        <f t="shared" si="4"/>
        <v>0</v>
      </c>
      <c r="G117" s="366">
        <v>716.76843685560004</v>
      </c>
      <c r="H117" s="321">
        <f t="shared" si="5"/>
        <v>0</v>
      </c>
      <c r="I117" s="321">
        <f t="shared" si="3"/>
        <v>0</v>
      </c>
      <c r="J117" s="368"/>
      <c r="K117" s="366">
        <v>0</v>
      </c>
      <c r="L117" s="369">
        <v>0</v>
      </c>
      <c r="M117" s="67"/>
      <c r="N117" s="71"/>
      <c r="O117" s="69"/>
      <c r="P117" s="69"/>
    </row>
    <row r="118" spans="1:16" s="70" customFormat="1" ht="17.649999999999999" customHeight="1" x14ac:dyDescent="0.25">
      <c r="A118" s="372">
        <v>114</v>
      </c>
      <c r="B118" s="373" t="s">
        <v>198</v>
      </c>
      <c r="C118" s="365" t="s">
        <v>235</v>
      </c>
      <c r="D118" s="366">
        <v>610.82281</v>
      </c>
      <c r="E118" s="366">
        <v>610.82281</v>
      </c>
      <c r="F118" s="367">
        <f t="shared" si="4"/>
        <v>0</v>
      </c>
      <c r="G118" s="366">
        <v>610.82281</v>
      </c>
      <c r="H118" s="321">
        <f t="shared" si="5"/>
        <v>0</v>
      </c>
      <c r="I118" s="321">
        <f t="shared" si="3"/>
        <v>0</v>
      </c>
      <c r="J118" s="368"/>
      <c r="K118" s="366">
        <v>0</v>
      </c>
      <c r="L118" s="369">
        <v>0</v>
      </c>
      <c r="M118" s="67"/>
      <c r="N118" s="71"/>
      <c r="O118" s="69"/>
      <c r="P118" s="69"/>
    </row>
    <row r="119" spans="1:16" s="70" customFormat="1" ht="17.649999999999999" customHeight="1" x14ac:dyDescent="0.25">
      <c r="A119" s="372">
        <v>117</v>
      </c>
      <c r="B119" s="373" t="s">
        <v>198</v>
      </c>
      <c r="C119" s="365" t="s">
        <v>236</v>
      </c>
      <c r="D119" s="366">
        <v>883.74364000000003</v>
      </c>
      <c r="E119" s="366">
        <v>883.74364000000003</v>
      </c>
      <c r="F119" s="367">
        <f t="shared" si="4"/>
        <v>0</v>
      </c>
      <c r="G119" s="366">
        <v>883.74364000000003</v>
      </c>
      <c r="H119" s="321">
        <f t="shared" si="5"/>
        <v>1.4206733567334595E-13</v>
      </c>
      <c r="I119" s="321">
        <f t="shared" si="3"/>
        <v>1.6075627505884619E-14</v>
      </c>
      <c r="J119" s="368"/>
      <c r="K119" s="366">
        <v>0</v>
      </c>
      <c r="L119" s="369">
        <v>1.4206733567334595E-13</v>
      </c>
      <c r="M119" s="67"/>
      <c r="N119" s="71"/>
      <c r="O119" s="69"/>
      <c r="P119" s="69"/>
    </row>
    <row r="120" spans="1:16" s="70" customFormat="1" ht="17.649999999999999" customHeight="1" x14ac:dyDescent="0.25">
      <c r="A120" s="372">
        <v>118</v>
      </c>
      <c r="B120" s="373" t="s">
        <v>198</v>
      </c>
      <c r="C120" s="365" t="s">
        <v>237</v>
      </c>
      <c r="D120" s="366">
        <v>412.35908117699995</v>
      </c>
      <c r="E120" s="366">
        <v>412.35908166466254</v>
      </c>
      <c r="F120" s="367">
        <f t="shared" si="4"/>
        <v>1.18261638704098E-7</v>
      </c>
      <c r="G120" s="366">
        <v>412.35908117699995</v>
      </c>
      <c r="H120" s="321">
        <f t="shared" si="5"/>
        <v>-7.1033667836672973E-14</v>
      </c>
      <c r="I120" s="321">
        <f t="shared" si="3"/>
        <v>-1.7226167918968926E-14</v>
      </c>
      <c r="J120" s="368"/>
      <c r="K120" s="366">
        <v>0</v>
      </c>
      <c r="L120" s="369">
        <v>-7.1033667836672973E-14</v>
      </c>
      <c r="M120" s="67"/>
      <c r="N120" s="71"/>
      <c r="O120" s="69"/>
      <c r="P120" s="69"/>
    </row>
    <row r="121" spans="1:16" s="70" customFormat="1" ht="17.649999999999999" customHeight="1" x14ac:dyDescent="0.25">
      <c r="A121" s="372">
        <v>122</v>
      </c>
      <c r="B121" s="373" t="s">
        <v>133</v>
      </c>
      <c r="C121" s="365" t="s">
        <v>238</v>
      </c>
      <c r="D121" s="366">
        <v>216.03075290820001</v>
      </c>
      <c r="E121" s="366">
        <v>216.03075339586255</v>
      </c>
      <c r="F121" s="367">
        <f t="shared" si="4"/>
        <v>2.2573756552901614E-7</v>
      </c>
      <c r="G121" s="366">
        <v>216.03075290820001</v>
      </c>
      <c r="H121" s="321">
        <f t="shared" si="5"/>
        <v>-7.1033667836672973E-14</v>
      </c>
      <c r="I121" s="321">
        <f t="shared" si="3"/>
        <v>-3.2881275799889621E-14</v>
      </c>
      <c r="J121" s="368"/>
      <c r="K121" s="366">
        <v>0</v>
      </c>
      <c r="L121" s="369">
        <v>-7.1033667836672973E-14</v>
      </c>
      <c r="M121" s="67"/>
      <c r="N121" s="71"/>
      <c r="O121" s="69"/>
      <c r="P121" s="69"/>
    </row>
    <row r="122" spans="1:16" s="70" customFormat="1" ht="17.649999999999999" customHeight="1" x14ac:dyDescent="0.25">
      <c r="A122" s="372">
        <v>123</v>
      </c>
      <c r="B122" s="373" t="s">
        <v>239</v>
      </c>
      <c r="C122" s="365" t="s">
        <v>240</v>
      </c>
      <c r="D122" s="366">
        <v>105.93283056759999</v>
      </c>
      <c r="E122" s="366">
        <v>105.93283056759999</v>
      </c>
      <c r="F122" s="367">
        <f t="shared" si="4"/>
        <v>0</v>
      </c>
      <c r="G122" s="366">
        <v>105.93283056759999</v>
      </c>
      <c r="H122" s="321">
        <f t="shared" si="5"/>
        <v>-1.7758416959168243E-14</v>
      </c>
      <c r="I122" s="321">
        <f t="shared" si="3"/>
        <v>-1.6763846358127741E-14</v>
      </c>
      <c r="J122" s="368"/>
      <c r="K122" s="366">
        <v>0</v>
      </c>
      <c r="L122" s="369">
        <v>-1.7758416959168243E-14</v>
      </c>
      <c r="M122" s="67"/>
      <c r="N122" s="71"/>
      <c r="O122" s="69"/>
      <c r="P122" s="69"/>
    </row>
    <row r="123" spans="1:16" s="70" customFormat="1" ht="17.649999999999999" customHeight="1" x14ac:dyDescent="0.25">
      <c r="A123" s="372">
        <v>124</v>
      </c>
      <c r="B123" s="373" t="s">
        <v>239</v>
      </c>
      <c r="C123" s="365" t="s">
        <v>241</v>
      </c>
      <c r="D123" s="366">
        <v>1075.7405647401999</v>
      </c>
      <c r="E123" s="366">
        <v>1075.7405652278626</v>
      </c>
      <c r="F123" s="367">
        <f t="shared" si="4"/>
        <v>4.5332740228332113E-8</v>
      </c>
      <c r="G123" s="366">
        <v>1075.7405647401999</v>
      </c>
      <c r="H123" s="321">
        <f t="shared" si="5"/>
        <v>-2.8413467134669189E-13</v>
      </c>
      <c r="I123" s="321">
        <f t="shared" si="3"/>
        <v>-2.6412936402236231E-14</v>
      </c>
      <c r="J123" s="368"/>
      <c r="K123" s="366">
        <v>0</v>
      </c>
      <c r="L123" s="369">
        <v>-2.8413467134669189E-13</v>
      </c>
      <c r="M123" s="67"/>
      <c r="N123" s="71"/>
      <c r="O123" s="69"/>
      <c r="P123" s="69"/>
    </row>
    <row r="124" spans="1:16" s="70" customFormat="1" ht="17.649999999999999" customHeight="1" x14ac:dyDescent="0.25">
      <c r="A124" s="372">
        <v>126</v>
      </c>
      <c r="B124" s="373" t="s">
        <v>221</v>
      </c>
      <c r="C124" s="365" t="s">
        <v>242</v>
      </c>
      <c r="D124" s="366">
        <v>1689.2030290183998</v>
      </c>
      <c r="E124" s="366">
        <v>1689.2030290183998</v>
      </c>
      <c r="F124" s="367">
        <f t="shared" si="4"/>
        <v>0</v>
      </c>
      <c r="G124" s="366">
        <v>1689.2030290183998</v>
      </c>
      <c r="H124" s="321">
        <f t="shared" si="5"/>
        <v>-2.8413467134669189E-13</v>
      </c>
      <c r="I124" s="321">
        <f t="shared" si="3"/>
        <v>-1.6820634729254734E-14</v>
      </c>
      <c r="J124" s="368"/>
      <c r="K124" s="366">
        <v>0</v>
      </c>
      <c r="L124" s="369">
        <v>-2.8413467134669189E-13</v>
      </c>
      <c r="M124" s="67"/>
      <c r="N124" s="71"/>
      <c r="O124" s="69"/>
      <c r="P124" s="69"/>
    </row>
    <row r="125" spans="1:16" s="70" customFormat="1" ht="17.649999999999999" customHeight="1" x14ac:dyDescent="0.25">
      <c r="A125" s="372">
        <v>127</v>
      </c>
      <c r="B125" s="373" t="s">
        <v>243</v>
      </c>
      <c r="C125" s="365" t="s">
        <v>244</v>
      </c>
      <c r="D125" s="366">
        <v>1424.7081747765999</v>
      </c>
      <c r="E125" s="366">
        <v>1424.7081752642625</v>
      </c>
      <c r="F125" s="367">
        <f t="shared" si="4"/>
        <v>3.4228946788061876E-8</v>
      </c>
      <c r="G125" s="366">
        <v>1424.7081747765999</v>
      </c>
      <c r="H125" s="321">
        <f t="shared" si="5"/>
        <v>-5.6826934269338379E-13</v>
      </c>
      <c r="I125" s="321">
        <f t="shared" si="3"/>
        <v>-3.9886718737188274E-14</v>
      </c>
      <c r="J125" s="368"/>
      <c r="K125" s="366">
        <v>0</v>
      </c>
      <c r="L125" s="369">
        <v>-5.6826934269338379E-13</v>
      </c>
      <c r="M125" s="67"/>
      <c r="N125" s="71"/>
      <c r="O125" s="69"/>
      <c r="P125" s="69"/>
    </row>
    <row r="126" spans="1:16" s="70" customFormat="1" ht="17.649999999999999" customHeight="1" x14ac:dyDescent="0.25">
      <c r="A126" s="372">
        <v>128</v>
      </c>
      <c r="B126" s="373" t="s">
        <v>221</v>
      </c>
      <c r="C126" s="365" t="s">
        <v>245</v>
      </c>
      <c r="D126" s="366">
        <v>1328.6385030631998</v>
      </c>
      <c r="E126" s="366">
        <v>1328.6385030631998</v>
      </c>
      <c r="F126" s="367">
        <f t="shared" si="4"/>
        <v>0</v>
      </c>
      <c r="G126" s="366">
        <v>1328.6385030631998</v>
      </c>
      <c r="H126" s="321">
        <f t="shared" si="5"/>
        <v>-2.8413467134669189E-13</v>
      </c>
      <c r="I126" s="321">
        <f t="shared" si="3"/>
        <v>-2.1385400971868143E-14</v>
      </c>
      <c r="J126" s="368"/>
      <c r="K126" s="366">
        <v>0</v>
      </c>
      <c r="L126" s="369">
        <v>-2.8413467134669189E-13</v>
      </c>
      <c r="M126" s="67"/>
      <c r="N126" s="71"/>
      <c r="O126" s="69"/>
      <c r="P126" s="69"/>
    </row>
    <row r="127" spans="1:16" s="70" customFormat="1" ht="17.649999999999999" customHeight="1" x14ac:dyDescent="0.25">
      <c r="A127" s="372">
        <v>130</v>
      </c>
      <c r="B127" s="373" t="s">
        <v>221</v>
      </c>
      <c r="C127" s="365" t="s">
        <v>246</v>
      </c>
      <c r="D127" s="366">
        <v>1834.3502841039999</v>
      </c>
      <c r="E127" s="366">
        <v>1834.3502841039999</v>
      </c>
      <c r="F127" s="367">
        <f t="shared" si="4"/>
        <v>0</v>
      </c>
      <c r="G127" s="366">
        <v>1834.3502841039999</v>
      </c>
      <c r="H127" s="321">
        <f t="shared" si="5"/>
        <v>48.870208698119676</v>
      </c>
      <c r="I127" s="321">
        <f t="shared" si="3"/>
        <v>2.6641699309895244</v>
      </c>
      <c r="J127" s="375"/>
      <c r="K127" s="366">
        <v>0</v>
      </c>
      <c r="L127" s="369">
        <v>48.870208698119676</v>
      </c>
      <c r="M127" s="67"/>
      <c r="N127" s="71"/>
      <c r="O127" s="69"/>
      <c r="P127" s="69"/>
    </row>
    <row r="128" spans="1:16" s="70" customFormat="1" ht="17.649999999999999" customHeight="1" x14ac:dyDescent="0.25">
      <c r="A128" s="372">
        <v>132</v>
      </c>
      <c r="B128" s="373" t="s">
        <v>247</v>
      </c>
      <c r="C128" s="365" t="s">
        <v>248</v>
      </c>
      <c r="D128" s="366">
        <v>2182.7268256000002</v>
      </c>
      <c r="E128" s="366">
        <v>2182.7268256000002</v>
      </c>
      <c r="F128" s="367">
        <f t="shared" si="4"/>
        <v>0</v>
      </c>
      <c r="G128" s="366">
        <v>2182.7268256000002</v>
      </c>
      <c r="H128" s="321">
        <f t="shared" si="5"/>
        <v>1.7048080280801514E-12</v>
      </c>
      <c r="I128" s="321">
        <f t="shared" si="3"/>
        <v>7.810450708193977E-14</v>
      </c>
      <c r="J128" s="375"/>
      <c r="K128" s="366">
        <v>0</v>
      </c>
      <c r="L128" s="369">
        <v>1.7048080280801514E-12</v>
      </c>
      <c r="M128" s="67"/>
      <c r="N128" s="71"/>
      <c r="O128" s="69"/>
      <c r="P128" s="69"/>
    </row>
    <row r="129" spans="1:16" s="70" customFormat="1" ht="17.649999999999999" customHeight="1" x14ac:dyDescent="0.25">
      <c r="A129" s="372">
        <v>136</v>
      </c>
      <c r="B129" s="373" t="s">
        <v>604</v>
      </c>
      <c r="C129" s="365" t="s">
        <v>249</v>
      </c>
      <c r="D129" s="366">
        <v>135.9947900704</v>
      </c>
      <c r="E129" s="366">
        <v>135.9947900704</v>
      </c>
      <c r="F129" s="367">
        <f t="shared" si="4"/>
        <v>0</v>
      </c>
      <c r="G129" s="366">
        <v>135.9947900704</v>
      </c>
      <c r="H129" s="321">
        <f t="shared" si="5"/>
        <v>-3.5516833918336487E-14</v>
      </c>
      <c r="I129" s="321">
        <f t="shared" si="3"/>
        <v>-2.6116319529557416E-14</v>
      </c>
      <c r="J129" s="375"/>
      <c r="K129" s="366">
        <v>0</v>
      </c>
      <c r="L129" s="369">
        <v>-3.5516833918336487E-14</v>
      </c>
      <c r="M129" s="67"/>
      <c r="N129" s="71"/>
      <c r="O129" s="69"/>
      <c r="P129" s="69"/>
    </row>
    <row r="130" spans="1:16" s="70" customFormat="1" ht="17.649999999999999" customHeight="1" x14ac:dyDescent="0.25">
      <c r="A130" s="372">
        <v>138</v>
      </c>
      <c r="B130" s="373" t="s">
        <v>133</v>
      </c>
      <c r="C130" s="365" t="s">
        <v>250</v>
      </c>
      <c r="D130" s="366">
        <v>179.10104562999999</v>
      </c>
      <c r="E130" s="366">
        <v>179.10104562999999</v>
      </c>
      <c r="F130" s="367">
        <f t="shared" si="4"/>
        <v>0</v>
      </c>
      <c r="G130" s="366">
        <v>179.10104562999999</v>
      </c>
      <c r="H130" s="321">
        <f t="shared" si="5"/>
        <v>-7.1033667836672973E-14</v>
      </c>
      <c r="I130" s="321">
        <f t="shared" si="3"/>
        <v>-3.9661224526527615E-14</v>
      </c>
      <c r="J130" s="375"/>
      <c r="K130" s="366">
        <v>0</v>
      </c>
      <c r="L130" s="369">
        <v>-7.1033667836672973E-14</v>
      </c>
      <c r="M130" s="67"/>
      <c r="N130" s="71"/>
      <c r="O130" s="69"/>
      <c r="P130" s="69"/>
    </row>
    <row r="131" spans="1:16" s="70" customFormat="1" ht="17.649999999999999" customHeight="1" x14ac:dyDescent="0.25">
      <c r="A131" s="372">
        <v>139</v>
      </c>
      <c r="B131" s="373" t="s">
        <v>133</v>
      </c>
      <c r="C131" s="365" t="s">
        <v>251</v>
      </c>
      <c r="D131" s="366">
        <v>239.35514687179997</v>
      </c>
      <c r="E131" s="366">
        <v>239.35514735946251</v>
      </c>
      <c r="F131" s="367">
        <f t="shared" si="4"/>
        <v>2.037401571897135E-7</v>
      </c>
      <c r="G131" s="366">
        <v>239.35514687179997</v>
      </c>
      <c r="H131" s="321">
        <f t="shared" si="5"/>
        <v>3.5516833918336487E-14</v>
      </c>
      <c r="I131" s="321">
        <f t="shared" si="3"/>
        <v>1.4838550292380994E-14</v>
      </c>
      <c r="J131" s="375"/>
      <c r="K131" s="366">
        <v>0</v>
      </c>
      <c r="L131" s="369">
        <v>3.5516833918336487E-14</v>
      </c>
      <c r="M131" s="67"/>
      <c r="N131" s="71"/>
      <c r="O131" s="69"/>
      <c r="P131" s="69"/>
    </row>
    <row r="132" spans="1:16" s="70" customFormat="1" ht="17.649999999999999" customHeight="1" x14ac:dyDescent="0.25">
      <c r="A132" s="324">
        <v>140</v>
      </c>
      <c r="B132" s="324" t="s">
        <v>133</v>
      </c>
      <c r="C132" s="365" t="s">
        <v>252</v>
      </c>
      <c r="D132" s="366">
        <v>261.46593288380001</v>
      </c>
      <c r="E132" s="366">
        <v>261.46593337146254</v>
      </c>
      <c r="F132" s="367">
        <f t="shared" si="4"/>
        <v>1.8651091693300259E-7</v>
      </c>
      <c r="G132" s="366">
        <v>261.46593288380001</v>
      </c>
      <c r="H132" s="321">
        <f t="shared" si="5"/>
        <v>39.194556673352203</v>
      </c>
      <c r="I132" s="321">
        <f t="shared" si="3"/>
        <v>14.990311038979144</v>
      </c>
      <c r="J132" s="375"/>
      <c r="K132" s="366">
        <v>0</v>
      </c>
      <c r="L132" s="369">
        <v>39.194556673352203</v>
      </c>
      <c r="M132" s="67"/>
      <c r="N132" s="71"/>
      <c r="O132" s="69"/>
      <c r="P132" s="69"/>
    </row>
    <row r="133" spans="1:16" s="70" customFormat="1" ht="17.649999999999999" customHeight="1" x14ac:dyDescent="0.25">
      <c r="A133" s="372">
        <v>141</v>
      </c>
      <c r="B133" s="373" t="s">
        <v>133</v>
      </c>
      <c r="C133" s="365" t="s">
        <v>253</v>
      </c>
      <c r="D133" s="366">
        <v>232.42415744179999</v>
      </c>
      <c r="E133" s="366">
        <v>232.42415792946255</v>
      </c>
      <c r="F133" s="367">
        <f t="shared" si="4"/>
        <v>2.0981578074952267E-7</v>
      </c>
      <c r="G133" s="366">
        <v>232.42415744179999</v>
      </c>
      <c r="H133" s="321">
        <f t="shared" si="5"/>
        <v>0</v>
      </c>
      <c r="I133" s="321">
        <f t="shared" si="3"/>
        <v>0</v>
      </c>
      <c r="J133" s="375"/>
      <c r="K133" s="366">
        <v>0</v>
      </c>
      <c r="L133" s="369">
        <v>0</v>
      </c>
      <c r="M133" s="67"/>
      <c r="N133" s="71"/>
      <c r="O133" s="69"/>
      <c r="P133" s="69"/>
    </row>
    <row r="134" spans="1:16" s="70" customFormat="1" ht="17.649999999999999" customHeight="1" x14ac:dyDescent="0.25">
      <c r="A134" s="372">
        <v>142</v>
      </c>
      <c r="B134" s="373" t="s">
        <v>221</v>
      </c>
      <c r="C134" s="365" t="s">
        <v>254</v>
      </c>
      <c r="D134" s="366">
        <v>833.43297432539998</v>
      </c>
      <c r="E134" s="366">
        <v>833.4329748130624</v>
      </c>
      <c r="F134" s="367">
        <f t="shared" si="4"/>
        <v>5.851248374710849E-8</v>
      </c>
      <c r="G134" s="366">
        <v>833.43297432539998</v>
      </c>
      <c r="H134" s="321">
        <f t="shared" si="5"/>
        <v>-2.8413467134669189E-13</v>
      </c>
      <c r="I134" s="321">
        <f t="shared" si="3"/>
        <v>-3.4092084178745487E-14</v>
      </c>
      <c r="J134" s="375"/>
      <c r="K134" s="366">
        <v>0</v>
      </c>
      <c r="L134" s="369">
        <v>-2.8413467134669189E-13</v>
      </c>
      <c r="M134" s="67"/>
      <c r="N134" s="71"/>
      <c r="O134" s="69"/>
      <c r="P134" s="69"/>
    </row>
    <row r="135" spans="1:16" s="70" customFormat="1" ht="17.649999999999999" customHeight="1" x14ac:dyDescent="0.25">
      <c r="A135" s="372">
        <v>143</v>
      </c>
      <c r="B135" s="373" t="s">
        <v>221</v>
      </c>
      <c r="C135" s="365" t="s">
        <v>255</v>
      </c>
      <c r="D135" s="366">
        <v>1610.3032965781999</v>
      </c>
      <c r="E135" s="366">
        <v>1610.3032970658626</v>
      </c>
      <c r="F135" s="367">
        <f t="shared" si="4"/>
        <v>3.0283914043138793E-8</v>
      </c>
      <c r="G135" s="366">
        <v>1610.3032965781999</v>
      </c>
      <c r="H135" s="321">
        <f t="shared" si="5"/>
        <v>-5.6826934269338379E-13</v>
      </c>
      <c r="I135" s="321">
        <f t="shared" si="3"/>
        <v>-3.5289584498077391E-14</v>
      </c>
      <c r="J135" s="375"/>
      <c r="K135" s="366">
        <v>0</v>
      </c>
      <c r="L135" s="369">
        <v>-5.6826934269338379E-13</v>
      </c>
      <c r="M135" s="67"/>
      <c r="N135" s="71"/>
      <c r="O135" s="69"/>
      <c r="P135" s="69"/>
    </row>
    <row r="136" spans="1:16" s="70" customFormat="1" ht="17.649999999999999" customHeight="1" x14ac:dyDescent="0.25">
      <c r="A136" s="372">
        <v>144</v>
      </c>
      <c r="B136" s="373" t="s">
        <v>221</v>
      </c>
      <c r="C136" s="365" t="s">
        <v>256</v>
      </c>
      <c r="D136" s="366">
        <v>1105.8369142669999</v>
      </c>
      <c r="E136" s="366">
        <v>1105.8369147546623</v>
      </c>
      <c r="F136" s="367">
        <f t="shared" si="4"/>
        <v>4.4098953821958276E-8</v>
      </c>
      <c r="G136" s="366">
        <v>1105.8369142669999</v>
      </c>
      <c r="H136" s="321">
        <f t="shared" si="5"/>
        <v>-1.4206733567334595E-13</v>
      </c>
      <c r="I136" s="321">
        <f t="shared" si="3"/>
        <v>-1.2847042251692654E-14</v>
      </c>
      <c r="J136" s="375"/>
      <c r="K136" s="366">
        <v>0</v>
      </c>
      <c r="L136" s="369">
        <v>-1.4206733567334595E-13</v>
      </c>
      <c r="M136" s="67"/>
      <c r="N136" s="71"/>
      <c r="O136" s="69"/>
      <c r="P136" s="69"/>
    </row>
    <row r="137" spans="1:16" s="70" customFormat="1" ht="17.649999999999999" customHeight="1" x14ac:dyDescent="0.25">
      <c r="A137" s="372">
        <v>146</v>
      </c>
      <c r="B137" s="373" t="s">
        <v>148</v>
      </c>
      <c r="C137" s="365" t="s">
        <v>257</v>
      </c>
      <c r="D137" s="366">
        <v>24992.75</v>
      </c>
      <c r="E137" s="366">
        <v>24992.75</v>
      </c>
      <c r="F137" s="367">
        <f t="shared" si="4"/>
        <v>0</v>
      </c>
      <c r="G137" s="366">
        <v>24992.749940017398</v>
      </c>
      <c r="H137" s="321">
        <f t="shared" si="5"/>
        <v>15079.3436198132</v>
      </c>
      <c r="I137" s="321">
        <f t="shared" si="3"/>
        <v>60.33487159201448</v>
      </c>
      <c r="J137" s="375"/>
      <c r="K137" s="366">
        <v>0</v>
      </c>
      <c r="L137" s="369">
        <v>15079.3436198132</v>
      </c>
      <c r="M137" s="67"/>
      <c r="N137" s="71"/>
      <c r="O137" s="69"/>
      <c r="P137" s="69"/>
    </row>
    <row r="138" spans="1:16" s="70" customFormat="1" ht="17.649999999999999" customHeight="1" x14ac:dyDescent="0.25">
      <c r="A138" s="372">
        <v>147</v>
      </c>
      <c r="B138" s="373" t="s">
        <v>185</v>
      </c>
      <c r="C138" s="365" t="s">
        <v>258</v>
      </c>
      <c r="D138" s="366">
        <v>3484.9890599999999</v>
      </c>
      <c r="E138" s="366">
        <v>3484.9890599999999</v>
      </c>
      <c r="F138" s="367">
        <f t="shared" si="4"/>
        <v>0</v>
      </c>
      <c r="G138" s="366">
        <v>3484.9890599999999</v>
      </c>
      <c r="H138" s="321">
        <f t="shared" si="5"/>
        <v>1.1365386853867676E-12</v>
      </c>
      <c r="I138" s="321">
        <f t="shared" si="3"/>
        <v>3.2612403247738393E-14</v>
      </c>
      <c r="J138" s="375"/>
      <c r="K138" s="366">
        <v>0</v>
      </c>
      <c r="L138" s="369">
        <v>1.1365386853867676E-12</v>
      </c>
      <c r="M138" s="67"/>
      <c r="N138" s="71"/>
      <c r="O138" s="69"/>
      <c r="P138" s="69"/>
    </row>
    <row r="139" spans="1:16" s="70" customFormat="1" ht="17.649999999999999" customHeight="1" x14ac:dyDescent="0.25">
      <c r="A139" s="372">
        <v>148</v>
      </c>
      <c r="B139" s="373" t="s">
        <v>259</v>
      </c>
      <c r="C139" s="365" t="s">
        <v>260</v>
      </c>
      <c r="D139" s="366">
        <v>552.30462519640002</v>
      </c>
      <c r="E139" s="366">
        <v>552.30462519640002</v>
      </c>
      <c r="F139" s="367">
        <f t="shared" si="4"/>
        <v>0</v>
      </c>
      <c r="G139" s="366">
        <v>552.30462519640002</v>
      </c>
      <c r="H139" s="321">
        <f t="shared" si="5"/>
        <v>7.1033667836672973E-14</v>
      </c>
      <c r="I139" s="321">
        <f t="shared" si="3"/>
        <v>1.2861320473536382E-14</v>
      </c>
      <c r="J139" s="375"/>
      <c r="K139" s="366">
        <v>0</v>
      </c>
      <c r="L139" s="369">
        <v>7.1033667836672973E-14</v>
      </c>
      <c r="M139" s="67"/>
      <c r="N139" s="71"/>
      <c r="O139" s="69"/>
      <c r="P139" s="69"/>
    </row>
    <row r="140" spans="1:16" s="70" customFormat="1" ht="17.649999999999999" customHeight="1" x14ac:dyDescent="0.25">
      <c r="A140" s="372">
        <v>149</v>
      </c>
      <c r="B140" s="373" t="s">
        <v>259</v>
      </c>
      <c r="C140" s="365" t="s">
        <v>261</v>
      </c>
      <c r="D140" s="366">
        <v>895.1856808455999</v>
      </c>
      <c r="E140" s="366">
        <v>895.1856808455999</v>
      </c>
      <c r="F140" s="367">
        <f t="shared" si="4"/>
        <v>0</v>
      </c>
      <c r="G140" s="366">
        <v>895.1856808455999</v>
      </c>
      <c r="H140" s="321">
        <f t="shared" si="5"/>
        <v>0</v>
      </c>
      <c r="I140" s="321">
        <f t="shared" si="3"/>
        <v>0</v>
      </c>
      <c r="J140" s="375"/>
      <c r="K140" s="366">
        <v>0</v>
      </c>
      <c r="L140" s="369">
        <v>0</v>
      </c>
      <c r="M140" s="67"/>
      <c r="N140" s="71"/>
      <c r="O140" s="69"/>
      <c r="P140" s="69"/>
    </row>
    <row r="141" spans="1:16" s="70" customFormat="1" ht="17.649999999999999" customHeight="1" x14ac:dyDescent="0.25">
      <c r="A141" s="372">
        <v>150</v>
      </c>
      <c r="B141" s="373" t="s">
        <v>259</v>
      </c>
      <c r="C141" s="365" t="s">
        <v>262</v>
      </c>
      <c r="D141" s="366">
        <v>947.87179743960007</v>
      </c>
      <c r="E141" s="366">
        <v>947.87179743960007</v>
      </c>
      <c r="F141" s="367">
        <f t="shared" si="4"/>
        <v>0</v>
      </c>
      <c r="G141" s="366">
        <v>947.87179743960007</v>
      </c>
      <c r="H141" s="321">
        <f t="shared" si="5"/>
        <v>4.332848513837205</v>
      </c>
      <c r="I141" s="321">
        <f t="shared" si="3"/>
        <v>0.45711334861329711</v>
      </c>
      <c r="J141" s="375"/>
      <c r="K141" s="366">
        <v>0</v>
      </c>
      <c r="L141" s="369">
        <v>4.332848513837205</v>
      </c>
      <c r="M141" s="67"/>
      <c r="N141" s="71"/>
      <c r="O141" s="69"/>
      <c r="P141" s="69"/>
    </row>
    <row r="142" spans="1:16" s="70" customFormat="1" ht="17.649999999999999" customHeight="1" x14ac:dyDescent="0.25">
      <c r="A142" s="372">
        <v>151</v>
      </c>
      <c r="B142" s="373" t="s">
        <v>133</v>
      </c>
      <c r="C142" s="365" t="s">
        <v>263</v>
      </c>
      <c r="D142" s="366">
        <v>310.01608925419998</v>
      </c>
      <c r="E142" s="366">
        <v>310.01608974186252</v>
      </c>
      <c r="F142" s="367">
        <f t="shared" si="4"/>
        <v>1.5730232405530842E-7</v>
      </c>
      <c r="G142" s="366">
        <v>310.01608925419998</v>
      </c>
      <c r="H142" s="321">
        <f t="shared" si="5"/>
        <v>15.394040648792782</v>
      </c>
      <c r="I142" s="321">
        <f t="shared" ref="I142:I205" si="6">+H142/E142*100</f>
        <v>4.9655618395841188</v>
      </c>
      <c r="J142" s="375"/>
      <c r="K142" s="366">
        <v>0</v>
      </c>
      <c r="L142" s="369">
        <v>15.394040648792782</v>
      </c>
      <c r="M142" s="67"/>
      <c r="N142" s="71"/>
      <c r="O142" s="69"/>
      <c r="P142" s="69"/>
    </row>
    <row r="143" spans="1:16" s="70" customFormat="1" ht="17.649999999999999" customHeight="1" x14ac:dyDescent="0.25">
      <c r="A143" s="372">
        <v>152</v>
      </c>
      <c r="B143" s="373" t="s">
        <v>133</v>
      </c>
      <c r="C143" s="365" t="s">
        <v>264</v>
      </c>
      <c r="D143" s="366">
        <v>1213.4669924899999</v>
      </c>
      <c r="E143" s="366">
        <v>1213.4669924899999</v>
      </c>
      <c r="F143" s="367">
        <f t="shared" si="4"/>
        <v>0</v>
      </c>
      <c r="G143" s="366">
        <v>1213.4669924899999</v>
      </c>
      <c r="H143" s="321">
        <f t="shared" si="5"/>
        <v>73.240731615895783</v>
      </c>
      <c r="I143" s="321">
        <f t="shared" si="6"/>
        <v>6.0356591542393643</v>
      </c>
      <c r="J143" s="375"/>
      <c r="K143" s="366">
        <v>0</v>
      </c>
      <c r="L143" s="369">
        <v>73.240731615895783</v>
      </c>
      <c r="M143" s="67"/>
      <c r="N143" s="71"/>
      <c r="O143" s="69"/>
      <c r="P143" s="69"/>
    </row>
    <row r="144" spans="1:16" s="70" customFormat="1" ht="17.649999999999999" customHeight="1" x14ac:dyDescent="0.25">
      <c r="A144" s="372">
        <v>156</v>
      </c>
      <c r="B144" s="373" t="s">
        <v>198</v>
      </c>
      <c r="C144" s="365" t="s">
        <v>265</v>
      </c>
      <c r="D144" s="366">
        <v>337.88252564340002</v>
      </c>
      <c r="E144" s="366">
        <v>337.88252613106243</v>
      </c>
      <c r="F144" s="367">
        <f t="shared" ref="F144:F207" si="7">E144/D144*100-100</f>
        <v>1.4432899320127035E-7</v>
      </c>
      <c r="G144" s="366">
        <v>337.88252564340002</v>
      </c>
      <c r="H144" s="321">
        <f t="shared" ref="H144:H207" si="8">+K144+L144</f>
        <v>3.5993115836077534</v>
      </c>
      <c r="I144" s="321">
        <f t="shared" si="6"/>
        <v>1.0652553195993344</v>
      </c>
      <c r="J144" s="375"/>
      <c r="K144" s="366">
        <v>0</v>
      </c>
      <c r="L144" s="369">
        <v>3.5993115836077534</v>
      </c>
      <c r="M144" s="67"/>
      <c r="N144" s="71"/>
      <c r="O144" s="69"/>
      <c r="P144" s="69"/>
    </row>
    <row r="145" spans="1:16" s="70" customFormat="1" ht="17.649999999999999" customHeight="1" x14ac:dyDescent="0.25">
      <c r="A145" s="372">
        <v>157</v>
      </c>
      <c r="B145" s="373" t="s">
        <v>198</v>
      </c>
      <c r="C145" s="365" t="s">
        <v>266</v>
      </c>
      <c r="D145" s="366">
        <v>3042.4040268918002</v>
      </c>
      <c r="E145" s="366">
        <v>3042.4040273794585</v>
      </c>
      <c r="F145" s="367">
        <f t="shared" si="7"/>
        <v>1.6028707250370644E-8</v>
      </c>
      <c r="G145" s="366">
        <v>3042.4040268918002</v>
      </c>
      <c r="H145" s="321">
        <f t="shared" si="8"/>
        <v>66.247355334451115</v>
      </c>
      <c r="I145" s="321">
        <f t="shared" si="6"/>
        <v>2.1774673823158377</v>
      </c>
      <c r="J145" s="375"/>
      <c r="K145" s="366">
        <v>0</v>
      </c>
      <c r="L145" s="369">
        <v>66.247355334451115</v>
      </c>
      <c r="M145" s="67"/>
      <c r="N145" s="71"/>
      <c r="O145" s="69"/>
      <c r="P145" s="69"/>
    </row>
    <row r="146" spans="1:16" s="70" customFormat="1" ht="17.649999999999999" customHeight="1" x14ac:dyDescent="0.25">
      <c r="A146" s="372">
        <v>158</v>
      </c>
      <c r="B146" s="373" t="s">
        <v>198</v>
      </c>
      <c r="C146" s="365" t="s">
        <v>267</v>
      </c>
      <c r="D146" s="366">
        <v>263.62352700000002</v>
      </c>
      <c r="E146" s="366">
        <v>263.62352700000002</v>
      </c>
      <c r="F146" s="367">
        <f t="shared" si="7"/>
        <v>0</v>
      </c>
      <c r="G146" s="366">
        <v>263.62352700000002</v>
      </c>
      <c r="H146" s="321">
        <f t="shared" si="8"/>
        <v>7.1033667836672973E-14</v>
      </c>
      <c r="I146" s="321">
        <f t="shared" si="6"/>
        <v>2.694511701782708E-14</v>
      </c>
      <c r="J146" s="375"/>
      <c r="K146" s="366">
        <v>0</v>
      </c>
      <c r="L146" s="369">
        <v>7.1033667836672973E-14</v>
      </c>
      <c r="M146" s="67"/>
      <c r="N146" s="71"/>
      <c r="O146" s="69"/>
      <c r="P146" s="69"/>
    </row>
    <row r="147" spans="1:16" s="70" customFormat="1" ht="17.649999999999999" customHeight="1" x14ac:dyDescent="0.25">
      <c r="A147" s="372">
        <v>159</v>
      </c>
      <c r="B147" s="373" t="s">
        <v>198</v>
      </c>
      <c r="C147" s="365" t="s">
        <v>268</v>
      </c>
      <c r="D147" s="366">
        <v>89.898941744200002</v>
      </c>
      <c r="E147" s="366">
        <v>89.89894223186333</v>
      </c>
      <c r="F147" s="367">
        <f t="shared" si="7"/>
        <v>5.4245725777946063E-7</v>
      </c>
      <c r="G147" s="366">
        <v>89.898941744200002</v>
      </c>
      <c r="H147" s="321">
        <f t="shared" si="8"/>
        <v>0</v>
      </c>
      <c r="I147" s="321">
        <f t="shared" si="6"/>
        <v>0</v>
      </c>
      <c r="J147" s="375"/>
      <c r="K147" s="366">
        <v>0</v>
      </c>
      <c r="L147" s="369">
        <v>0</v>
      </c>
      <c r="M147" s="67"/>
      <c r="N147" s="71"/>
      <c r="O147" s="69"/>
      <c r="P147" s="69"/>
    </row>
    <row r="148" spans="1:16" s="70" customFormat="1" ht="17.649999999999999" customHeight="1" x14ac:dyDescent="0.25">
      <c r="A148" s="372">
        <v>160</v>
      </c>
      <c r="B148" s="373" t="s">
        <v>198</v>
      </c>
      <c r="C148" s="365" t="s">
        <v>269</v>
      </c>
      <c r="D148" s="366">
        <v>21.693707</v>
      </c>
      <c r="E148" s="366">
        <v>21.693707</v>
      </c>
      <c r="F148" s="367">
        <f t="shared" si="7"/>
        <v>0</v>
      </c>
      <c r="G148" s="366">
        <v>21.693707</v>
      </c>
      <c r="H148" s="321">
        <f t="shared" si="8"/>
        <v>0</v>
      </c>
      <c r="I148" s="321">
        <f t="shared" si="6"/>
        <v>0</v>
      </c>
      <c r="J148" s="375"/>
      <c r="K148" s="366">
        <v>0</v>
      </c>
      <c r="L148" s="369">
        <v>0</v>
      </c>
      <c r="M148" s="67"/>
      <c r="N148" s="71"/>
      <c r="O148" s="69"/>
      <c r="P148" s="69"/>
    </row>
    <row r="149" spans="1:16" s="70" customFormat="1" ht="17.649999999999999" customHeight="1" x14ac:dyDescent="0.25">
      <c r="A149" s="372">
        <v>161</v>
      </c>
      <c r="B149" s="373" t="s">
        <v>206</v>
      </c>
      <c r="C149" s="365" t="s">
        <v>270</v>
      </c>
      <c r="D149" s="366">
        <v>84.475494999999995</v>
      </c>
      <c r="E149" s="366">
        <v>84.475494999999995</v>
      </c>
      <c r="F149" s="367">
        <f t="shared" si="7"/>
        <v>0</v>
      </c>
      <c r="G149" s="366">
        <v>84.475494999999995</v>
      </c>
      <c r="H149" s="321">
        <f t="shared" si="8"/>
        <v>-1.7758416959168243E-14</v>
      </c>
      <c r="I149" s="321">
        <f t="shared" si="6"/>
        <v>-2.1021974430772195E-14</v>
      </c>
      <c r="J149" s="375"/>
      <c r="K149" s="366">
        <v>0</v>
      </c>
      <c r="L149" s="369">
        <v>-1.7758416959168243E-14</v>
      </c>
      <c r="M149" s="67"/>
      <c r="N149" s="71"/>
      <c r="O149" s="69"/>
      <c r="P149" s="69"/>
    </row>
    <row r="150" spans="1:16" s="70" customFormat="1" ht="17.649999999999999" customHeight="1" x14ac:dyDescent="0.25">
      <c r="A150" s="372">
        <v>162</v>
      </c>
      <c r="B150" s="373" t="s">
        <v>198</v>
      </c>
      <c r="C150" s="365" t="s">
        <v>271</v>
      </c>
      <c r="D150" s="366">
        <v>37.889009000000001</v>
      </c>
      <c r="E150" s="366">
        <v>37.889009000000001</v>
      </c>
      <c r="F150" s="367">
        <f t="shared" si="7"/>
        <v>0</v>
      </c>
      <c r="G150" s="366">
        <v>37.889009000000001</v>
      </c>
      <c r="H150" s="321">
        <f t="shared" si="8"/>
        <v>0</v>
      </c>
      <c r="I150" s="321">
        <f t="shared" si="6"/>
        <v>0</v>
      </c>
      <c r="J150" s="375"/>
      <c r="K150" s="366">
        <v>0</v>
      </c>
      <c r="L150" s="369">
        <v>0</v>
      </c>
      <c r="M150" s="67"/>
      <c r="N150" s="71"/>
      <c r="O150" s="69"/>
      <c r="P150" s="69"/>
    </row>
    <row r="151" spans="1:16" s="70" customFormat="1" ht="17.649999999999999" customHeight="1" x14ac:dyDescent="0.25">
      <c r="A151" s="372">
        <v>163</v>
      </c>
      <c r="B151" s="373" t="s">
        <v>133</v>
      </c>
      <c r="C151" s="365" t="s">
        <v>272</v>
      </c>
      <c r="D151" s="366">
        <v>312.77095011279999</v>
      </c>
      <c r="E151" s="366">
        <v>312.77095011279999</v>
      </c>
      <c r="F151" s="367">
        <f t="shared" si="7"/>
        <v>0</v>
      </c>
      <c r="G151" s="366">
        <v>312.77095011279999</v>
      </c>
      <c r="H151" s="321">
        <f t="shared" si="8"/>
        <v>0</v>
      </c>
      <c r="I151" s="321">
        <f t="shared" si="6"/>
        <v>0</v>
      </c>
      <c r="J151" s="375"/>
      <c r="K151" s="366">
        <v>0</v>
      </c>
      <c r="L151" s="369">
        <v>0</v>
      </c>
      <c r="M151" s="67"/>
      <c r="N151" s="71"/>
      <c r="O151" s="69"/>
      <c r="P151" s="69"/>
    </row>
    <row r="152" spans="1:16" s="70" customFormat="1" ht="17.649999999999999" customHeight="1" x14ac:dyDescent="0.25">
      <c r="A152" s="372">
        <v>164</v>
      </c>
      <c r="B152" s="373" t="s">
        <v>133</v>
      </c>
      <c r="C152" s="365" t="s">
        <v>273</v>
      </c>
      <c r="D152" s="366">
        <v>780.58364507679994</v>
      </c>
      <c r="E152" s="366">
        <v>780.58364507679994</v>
      </c>
      <c r="F152" s="367">
        <f t="shared" si="7"/>
        <v>0</v>
      </c>
      <c r="G152" s="366">
        <v>780.58364507679994</v>
      </c>
      <c r="H152" s="321">
        <f t="shared" si="8"/>
        <v>14.962032250127619</v>
      </c>
      <c r="I152" s="321">
        <f t="shared" si="6"/>
        <v>1.9167750111719979</v>
      </c>
      <c r="J152" s="375"/>
      <c r="K152" s="366">
        <v>0</v>
      </c>
      <c r="L152" s="369">
        <v>14.962032250127619</v>
      </c>
      <c r="M152" s="67"/>
      <c r="N152" s="71"/>
      <c r="O152" s="69"/>
      <c r="P152" s="69"/>
    </row>
    <row r="153" spans="1:16" s="70" customFormat="1" ht="17.649999999999999" customHeight="1" x14ac:dyDescent="0.25">
      <c r="A153" s="372">
        <v>165</v>
      </c>
      <c r="B153" s="373" t="s">
        <v>604</v>
      </c>
      <c r="C153" s="365" t="s">
        <v>274</v>
      </c>
      <c r="D153" s="366">
        <v>116.55310979319999</v>
      </c>
      <c r="E153" s="366">
        <v>116.55310979319999</v>
      </c>
      <c r="F153" s="367">
        <f t="shared" si="7"/>
        <v>0</v>
      </c>
      <c r="G153" s="366">
        <v>116.55310979319999</v>
      </c>
      <c r="H153" s="321">
        <f t="shared" si="8"/>
        <v>-3.5516833918336487E-14</v>
      </c>
      <c r="I153" s="321">
        <f t="shared" si="6"/>
        <v>-3.047266090227361E-14</v>
      </c>
      <c r="J153" s="375"/>
      <c r="K153" s="366">
        <v>0</v>
      </c>
      <c r="L153" s="369">
        <v>-3.5516833918336487E-14</v>
      </c>
      <c r="M153" s="67"/>
      <c r="N153" s="71"/>
      <c r="O153" s="69"/>
      <c r="P153" s="69"/>
    </row>
    <row r="154" spans="1:16" s="70" customFormat="1" ht="17.649999999999999" customHeight="1" x14ac:dyDescent="0.25">
      <c r="A154" s="372">
        <v>166</v>
      </c>
      <c r="B154" s="373" t="s">
        <v>221</v>
      </c>
      <c r="C154" s="365" t="s">
        <v>275</v>
      </c>
      <c r="D154" s="366">
        <v>1212.9348868454001</v>
      </c>
      <c r="E154" s="366">
        <v>1212.9348873330625</v>
      </c>
      <c r="F154" s="367">
        <f t="shared" si="7"/>
        <v>4.0205151208283496E-8</v>
      </c>
      <c r="G154" s="366">
        <v>1212.9348868454001</v>
      </c>
      <c r="H154" s="321">
        <f t="shared" si="8"/>
        <v>19.159299450200713</v>
      </c>
      <c r="I154" s="321">
        <f t="shared" si="6"/>
        <v>1.5795818596929943</v>
      </c>
      <c r="J154" s="375"/>
      <c r="K154" s="366">
        <v>0</v>
      </c>
      <c r="L154" s="369">
        <v>19.159299450200713</v>
      </c>
      <c r="M154" s="67"/>
      <c r="N154" s="71"/>
      <c r="O154" s="69"/>
      <c r="P154" s="69"/>
    </row>
    <row r="155" spans="1:16" s="70" customFormat="1" ht="17.649999999999999" customHeight="1" x14ac:dyDescent="0.25">
      <c r="A155" s="372">
        <v>167</v>
      </c>
      <c r="B155" s="373" t="s">
        <v>119</v>
      </c>
      <c r="C155" s="365" t="s">
        <v>276</v>
      </c>
      <c r="D155" s="366">
        <v>2882.1638300289997</v>
      </c>
      <c r="E155" s="366">
        <v>2882.1638305166589</v>
      </c>
      <c r="F155" s="367">
        <f t="shared" si="7"/>
        <v>1.6919912582125107E-8</v>
      </c>
      <c r="G155" s="366">
        <v>2882.1638300289997</v>
      </c>
      <c r="H155" s="321">
        <f t="shared" si="8"/>
        <v>480.36063799662867</v>
      </c>
      <c r="I155" s="321">
        <f t="shared" si="6"/>
        <v>16.666666651996632</v>
      </c>
      <c r="J155" s="375"/>
      <c r="K155" s="366">
        <v>0</v>
      </c>
      <c r="L155" s="369">
        <v>480.36063799662867</v>
      </c>
      <c r="M155" s="67"/>
      <c r="N155" s="71"/>
      <c r="O155" s="69"/>
      <c r="P155" s="69"/>
    </row>
    <row r="156" spans="1:16" s="70" customFormat="1" ht="17.649999999999999" customHeight="1" x14ac:dyDescent="0.25">
      <c r="A156" s="372">
        <v>168</v>
      </c>
      <c r="B156" s="373" t="s">
        <v>221</v>
      </c>
      <c r="C156" s="365" t="s">
        <v>277</v>
      </c>
      <c r="D156" s="366">
        <v>655.05493896159999</v>
      </c>
      <c r="E156" s="366">
        <v>655.05493896159999</v>
      </c>
      <c r="F156" s="367">
        <f t="shared" si="7"/>
        <v>0</v>
      </c>
      <c r="G156" s="366">
        <v>655.05493896159999</v>
      </c>
      <c r="H156" s="321">
        <f t="shared" si="8"/>
        <v>-2.8413467134669189E-13</v>
      </c>
      <c r="I156" s="321">
        <f t="shared" si="6"/>
        <v>-4.3375700944581106E-14</v>
      </c>
      <c r="J156" s="375"/>
      <c r="K156" s="366">
        <v>0</v>
      </c>
      <c r="L156" s="369">
        <v>-2.8413467134669189E-13</v>
      </c>
      <c r="M156" s="67"/>
      <c r="N156" s="71"/>
      <c r="O156" s="69"/>
      <c r="P156" s="69"/>
    </row>
    <row r="157" spans="1:16" s="70" customFormat="1" ht="17.649999999999999" customHeight="1" x14ac:dyDescent="0.25">
      <c r="A157" s="372">
        <v>170</v>
      </c>
      <c r="B157" s="373" t="s">
        <v>129</v>
      </c>
      <c r="C157" s="365" t="s">
        <v>278</v>
      </c>
      <c r="D157" s="366">
        <v>1596.9427722542</v>
      </c>
      <c r="E157" s="366">
        <v>1596.9427727418624</v>
      </c>
      <c r="F157" s="367">
        <f t="shared" si="7"/>
        <v>3.0537265161001415E-8</v>
      </c>
      <c r="G157" s="366">
        <v>1596.9427722542</v>
      </c>
      <c r="H157" s="321">
        <f t="shared" si="8"/>
        <v>306.34833081811854</v>
      </c>
      <c r="I157" s="321">
        <f t="shared" si="6"/>
        <v>19.183425733668301</v>
      </c>
      <c r="J157" s="375"/>
      <c r="K157" s="366">
        <v>0</v>
      </c>
      <c r="L157" s="369">
        <v>306.34833081811854</v>
      </c>
      <c r="M157" s="67"/>
      <c r="N157" s="71"/>
      <c r="O157" s="69"/>
      <c r="P157" s="69"/>
    </row>
    <row r="158" spans="1:16" s="70" customFormat="1" ht="17.649999999999999" customHeight="1" x14ac:dyDescent="0.25">
      <c r="A158" s="372">
        <v>171</v>
      </c>
      <c r="B158" s="373" t="s">
        <v>119</v>
      </c>
      <c r="C158" s="365" t="s">
        <v>279</v>
      </c>
      <c r="D158" s="366">
        <v>11416.710353573601</v>
      </c>
      <c r="E158" s="366">
        <v>11416.710353573601</v>
      </c>
      <c r="F158" s="367">
        <f t="shared" si="7"/>
        <v>0</v>
      </c>
      <c r="G158" s="366">
        <v>9390.8445050943992</v>
      </c>
      <c r="H158" s="321">
        <f t="shared" si="8"/>
        <v>6361.29186144296</v>
      </c>
      <c r="I158" s="321">
        <f t="shared" si="6"/>
        <v>55.719131557469893</v>
      </c>
      <c r="J158" s="375"/>
      <c r="K158" s="366">
        <v>1.9994199999999999E-5</v>
      </c>
      <c r="L158" s="369">
        <v>6361.2918414487604</v>
      </c>
      <c r="M158" s="67"/>
      <c r="N158" s="71"/>
      <c r="O158" s="69"/>
      <c r="P158" s="69"/>
    </row>
    <row r="159" spans="1:16" s="70" customFormat="1" ht="17.649999999999999" customHeight="1" x14ac:dyDescent="0.25">
      <c r="A159" s="372">
        <v>176</v>
      </c>
      <c r="B159" s="373" t="s">
        <v>129</v>
      </c>
      <c r="C159" s="365" t="s">
        <v>280</v>
      </c>
      <c r="D159" s="366">
        <v>719.51310067220004</v>
      </c>
      <c r="E159" s="366">
        <v>719.51310115986246</v>
      </c>
      <c r="F159" s="367">
        <f t="shared" si="7"/>
        <v>6.7776710466205259E-8</v>
      </c>
      <c r="G159" s="366">
        <v>719.51310067220004</v>
      </c>
      <c r="H159" s="321">
        <f t="shared" si="8"/>
        <v>46.115365685696197</v>
      </c>
      <c r="I159" s="321">
        <f t="shared" si="6"/>
        <v>6.409246143170674</v>
      </c>
      <c r="J159" s="375"/>
      <c r="K159" s="366">
        <v>0</v>
      </c>
      <c r="L159" s="369">
        <v>46.115365685696197</v>
      </c>
      <c r="M159" s="67"/>
      <c r="N159" s="71"/>
      <c r="O159" s="69"/>
      <c r="P159" s="69"/>
    </row>
    <row r="160" spans="1:16" s="70" customFormat="1" ht="17.649999999999999" customHeight="1" x14ac:dyDescent="0.25">
      <c r="A160" s="372">
        <v>177</v>
      </c>
      <c r="B160" s="373" t="s">
        <v>129</v>
      </c>
      <c r="C160" s="365" t="s">
        <v>281</v>
      </c>
      <c r="D160" s="366">
        <v>24.699015207799999</v>
      </c>
      <c r="E160" s="366">
        <v>24.699015695463338</v>
      </c>
      <c r="F160" s="367">
        <f t="shared" si="7"/>
        <v>1.9744242223396213E-6</v>
      </c>
      <c r="G160" s="366">
        <v>24.699015207799999</v>
      </c>
      <c r="H160" s="321">
        <f t="shared" si="8"/>
        <v>1.0972537279226162</v>
      </c>
      <c r="I160" s="321">
        <f t="shared" si="6"/>
        <v>4.4424998204448993</v>
      </c>
      <c r="J160" s="375"/>
      <c r="K160" s="366">
        <v>0</v>
      </c>
      <c r="L160" s="369">
        <v>1.0972537279226162</v>
      </c>
      <c r="M160" s="67"/>
      <c r="N160" s="71"/>
      <c r="O160" s="69"/>
      <c r="P160" s="69"/>
    </row>
    <row r="161" spans="1:16" s="70" customFormat="1" ht="17.649999999999999" customHeight="1" x14ac:dyDescent="0.25">
      <c r="A161" s="372">
        <v>181</v>
      </c>
      <c r="B161" s="373" t="s">
        <v>198</v>
      </c>
      <c r="C161" s="365" t="s">
        <v>282</v>
      </c>
      <c r="D161" s="366">
        <v>12887.411686465199</v>
      </c>
      <c r="E161" s="366">
        <v>12887.411686465199</v>
      </c>
      <c r="F161" s="367">
        <f t="shared" si="7"/>
        <v>0</v>
      </c>
      <c r="G161" s="366">
        <v>12887.411686465199</v>
      </c>
      <c r="H161" s="321">
        <f t="shared" si="8"/>
        <v>3949.655470051302</v>
      </c>
      <c r="I161" s="321">
        <f t="shared" si="6"/>
        <v>30.647391160781844</v>
      </c>
      <c r="J161" s="375"/>
      <c r="K161" s="366">
        <v>0</v>
      </c>
      <c r="L161" s="369">
        <v>3949.655470051302</v>
      </c>
      <c r="M161" s="67"/>
      <c r="N161" s="71"/>
      <c r="O161" s="69"/>
      <c r="P161" s="69"/>
    </row>
    <row r="162" spans="1:16" s="70" customFormat="1" ht="17.649999999999999" customHeight="1" x14ac:dyDescent="0.25">
      <c r="A162" s="372">
        <v>182</v>
      </c>
      <c r="B162" s="373" t="s">
        <v>198</v>
      </c>
      <c r="C162" s="365" t="s">
        <v>283</v>
      </c>
      <c r="D162" s="366">
        <v>638.81468999999993</v>
      </c>
      <c r="E162" s="366">
        <v>638.81468999999993</v>
      </c>
      <c r="F162" s="367">
        <f t="shared" si="7"/>
        <v>0</v>
      </c>
      <c r="G162" s="366">
        <v>638.81468999999993</v>
      </c>
      <c r="H162" s="321">
        <f t="shared" si="8"/>
        <v>0</v>
      </c>
      <c r="I162" s="321">
        <f t="shared" si="6"/>
        <v>0</v>
      </c>
      <c r="J162" s="375"/>
      <c r="K162" s="366">
        <v>0</v>
      </c>
      <c r="L162" s="369">
        <v>0</v>
      </c>
      <c r="M162" s="67"/>
      <c r="N162" s="71"/>
      <c r="O162" s="69"/>
      <c r="P162" s="69"/>
    </row>
    <row r="163" spans="1:16" s="70" customFormat="1" ht="17.649999999999999" customHeight="1" x14ac:dyDescent="0.25">
      <c r="A163" s="372">
        <v>183</v>
      </c>
      <c r="B163" s="373" t="s">
        <v>198</v>
      </c>
      <c r="C163" s="365" t="s">
        <v>284</v>
      </c>
      <c r="D163" s="366">
        <v>115.066621</v>
      </c>
      <c r="E163" s="366">
        <v>115.066621</v>
      </c>
      <c r="F163" s="367">
        <f t="shared" si="7"/>
        <v>0</v>
      </c>
      <c r="G163" s="366">
        <v>115.066621</v>
      </c>
      <c r="H163" s="321">
        <f t="shared" si="8"/>
        <v>0</v>
      </c>
      <c r="I163" s="321">
        <f t="shared" si="6"/>
        <v>0</v>
      </c>
      <c r="J163" s="375"/>
      <c r="K163" s="366">
        <v>0</v>
      </c>
      <c r="L163" s="369">
        <v>0</v>
      </c>
      <c r="M163" s="67"/>
      <c r="N163" s="71"/>
      <c r="O163" s="69"/>
      <c r="P163" s="69"/>
    </row>
    <row r="164" spans="1:16" s="70" customFormat="1" ht="17.649999999999999" customHeight="1" x14ac:dyDescent="0.25">
      <c r="A164" s="372">
        <v>185</v>
      </c>
      <c r="B164" s="373" t="s">
        <v>133</v>
      </c>
      <c r="C164" s="365" t="s">
        <v>285</v>
      </c>
      <c r="D164" s="366">
        <v>463.8771566012</v>
      </c>
      <c r="E164" s="366">
        <v>463.8771566012</v>
      </c>
      <c r="F164" s="367">
        <f t="shared" si="7"/>
        <v>0</v>
      </c>
      <c r="G164" s="366">
        <v>463.8771566012</v>
      </c>
      <c r="H164" s="321">
        <f t="shared" si="8"/>
        <v>21.563528653854352</v>
      </c>
      <c r="I164" s="321">
        <f t="shared" si="6"/>
        <v>4.6485429055935903</v>
      </c>
      <c r="J164" s="375"/>
      <c r="K164" s="366">
        <v>0</v>
      </c>
      <c r="L164" s="369">
        <v>21.563528653854352</v>
      </c>
      <c r="M164" s="67"/>
      <c r="N164" s="71"/>
      <c r="O164" s="69"/>
      <c r="P164" s="69"/>
    </row>
    <row r="165" spans="1:16" s="70" customFormat="1" ht="17.649999999999999" customHeight="1" x14ac:dyDescent="0.25">
      <c r="A165" s="372">
        <v>188</v>
      </c>
      <c r="B165" s="373" t="s">
        <v>133</v>
      </c>
      <c r="C165" s="365" t="s">
        <v>286</v>
      </c>
      <c r="D165" s="366">
        <v>4885.3453988576002</v>
      </c>
      <c r="E165" s="366">
        <v>4885.3453988576002</v>
      </c>
      <c r="F165" s="367">
        <f t="shared" si="7"/>
        <v>0</v>
      </c>
      <c r="G165" s="366">
        <v>4053.6994461455997</v>
      </c>
      <c r="H165" s="321">
        <f t="shared" si="8"/>
        <v>894.0666088488191</v>
      </c>
      <c r="I165" s="321">
        <f t="shared" si="6"/>
        <v>18.300990735637434</v>
      </c>
      <c r="J165" s="375"/>
      <c r="K165" s="366">
        <v>696.7857935031999</v>
      </c>
      <c r="L165" s="369">
        <v>197.28081534561923</v>
      </c>
      <c r="M165" s="67"/>
      <c r="N165" s="71"/>
      <c r="O165" s="69"/>
      <c r="P165" s="69"/>
    </row>
    <row r="166" spans="1:16" s="70" customFormat="1" ht="17.649999999999999" customHeight="1" x14ac:dyDescent="0.25">
      <c r="A166" s="372">
        <v>189</v>
      </c>
      <c r="B166" s="373" t="s">
        <v>133</v>
      </c>
      <c r="C166" s="365" t="s">
        <v>287</v>
      </c>
      <c r="D166" s="366">
        <v>320.80679904060003</v>
      </c>
      <c r="E166" s="366">
        <v>320.80679952826256</v>
      </c>
      <c r="F166" s="367">
        <f t="shared" si="7"/>
        <v>1.5201129599518026E-7</v>
      </c>
      <c r="G166" s="366">
        <v>320.80679904060003</v>
      </c>
      <c r="H166" s="321">
        <f t="shared" si="8"/>
        <v>57.64265190633526</v>
      </c>
      <c r="I166" s="321">
        <f t="shared" si="6"/>
        <v>17.968026859498355</v>
      </c>
      <c r="J166" s="375"/>
      <c r="K166" s="366">
        <v>0</v>
      </c>
      <c r="L166" s="369">
        <v>57.64265190633526</v>
      </c>
      <c r="M166" s="67"/>
      <c r="N166" s="71"/>
      <c r="O166" s="69"/>
      <c r="P166" s="69"/>
    </row>
    <row r="167" spans="1:16" s="70" customFormat="1" ht="17.649999999999999" customHeight="1" x14ac:dyDescent="0.25">
      <c r="A167" s="372">
        <v>190</v>
      </c>
      <c r="B167" s="373" t="s">
        <v>239</v>
      </c>
      <c r="C167" s="365" t="s">
        <v>288</v>
      </c>
      <c r="D167" s="366">
        <v>985.34904588480003</v>
      </c>
      <c r="E167" s="366">
        <v>985.34904588480003</v>
      </c>
      <c r="F167" s="367">
        <f t="shared" si="7"/>
        <v>0</v>
      </c>
      <c r="G167" s="366">
        <v>985.34904588480003</v>
      </c>
      <c r="H167" s="321">
        <f t="shared" si="8"/>
        <v>167.91306733607885</v>
      </c>
      <c r="I167" s="321">
        <f t="shared" si="6"/>
        <v>17.040973250783466</v>
      </c>
      <c r="J167" s="375"/>
      <c r="K167" s="366">
        <v>0</v>
      </c>
      <c r="L167" s="369">
        <v>167.91306733607885</v>
      </c>
      <c r="M167" s="67"/>
      <c r="N167" s="71"/>
      <c r="O167" s="69"/>
      <c r="P167" s="69"/>
    </row>
    <row r="168" spans="1:16" s="70" customFormat="1" ht="17.649999999999999" customHeight="1" x14ac:dyDescent="0.25">
      <c r="A168" s="372">
        <v>191</v>
      </c>
      <c r="B168" s="373" t="s">
        <v>133</v>
      </c>
      <c r="C168" s="365" t="s">
        <v>289</v>
      </c>
      <c r="D168" s="366">
        <v>109.44821081159999</v>
      </c>
      <c r="E168" s="366">
        <v>109.44821081159999</v>
      </c>
      <c r="F168" s="367">
        <f t="shared" si="7"/>
        <v>0</v>
      </c>
      <c r="G168" s="366">
        <v>109.44821081159999</v>
      </c>
      <c r="H168" s="321">
        <f t="shared" si="8"/>
        <v>9.9271204271027464</v>
      </c>
      <c r="I168" s="321">
        <f t="shared" si="6"/>
        <v>9.0701532290837683</v>
      </c>
      <c r="J168" s="375"/>
      <c r="K168" s="366">
        <v>0</v>
      </c>
      <c r="L168" s="369">
        <v>9.9271204271027464</v>
      </c>
      <c r="M168" s="67"/>
      <c r="N168" s="71"/>
      <c r="O168" s="69"/>
      <c r="P168" s="69"/>
    </row>
    <row r="169" spans="1:16" s="70" customFormat="1" ht="17.649999999999999" customHeight="1" x14ac:dyDescent="0.25">
      <c r="A169" s="372">
        <v>192</v>
      </c>
      <c r="B169" s="373" t="s">
        <v>239</v>
      </c>
      <c r="C169" s="365" t="s">
        <v>290</v>
      </c>
      <c r="D169" s="366">
        <v>772.9213277934</v>
      </c>
      <c r="E169" s="366">
        <v>772.92132828106242</v>
      </c>
      <c r="F169" s="367">
        <f t="shared" si="7"/>
        <v>6.3093423818827432E-8</v>
      </c>
      <c r="G169" s="366">
        <v>772.9213277934</v>
      </c>
      <c r="H169" s="321">
        <f t="shared" si="8"/>
        <v>47.947483446833715</v>
      </c>
      <c r="I169" s="321">
        <f t="shared" si="6"/>
        <v>6.2034105791163077</v>
      </c>
      <c r="J169" s="375"/>
      <c r="K169" s="366">
        <v>0</v>
      </c>
      <c r="L169" s="369">
        <v>47.947483446833715</v>
      </c>
      <c r="M169" s="67"/>
      <c r="N169" s="71"/>
      <c r="O169" s="69"/>
      <c r="P169" s="69"/>
    </row>
    <row r="170" spans="1:16" s="70" customFormat="1" ht="17.649999999999999" customHeight="1" x14ac:dyDescent="0.25">
      <c r="A170" s="372">
        <v>193</v>
      </c>
      <c r="B170" s="373" t="s">
        <v>239</v>
      </c>
      <c r="C170" s="365" t="s">
        <v>291</v>
      </c>
      <c r="D170" s="366">
        <v>76.110161650400002</v>
      </c>
      <c r="E170" s="366">
        <v>76.110161650400002</v>
      </c>
      <c r="F170" s="367">
        <f t="shared" si="7"/>
        <v>0</v>
      </c>
      <c r="G170" s="366">
        <v>76.110161650400002</v>
      </c>
      <c r="H170" s="321">
        <f t="shared" si="8"/>
        <v>0</v>
      </c>
      <c r="I170" s="321">
        <f t="shared" si="6"/>
        <v>0</v>
      </c>
      <c r="J170" s="375"/>
      <c r="K170" s="366">
        <v>0</v>
      </c>
      <c r="L170" s="369">
        <v>0</v>
      </c>
      <c r="M170" s="67"/>
      <c r="N170" s="71"/>
      <c r="O170" s="69"/>
      <c r="P170" s="69"/>
    </row>
    <row r="171" spans="1:16" s="70" customFormat="1" ht="17.649999999999999" customHeight="1" x14ac:dyDescent="0.25">
      <c r="A171" s="372">
        <v>194</v>
      </c>
      <c r="B171" s="373" t="s">
        <v>239</v>
      </c>
      <c r="C171" s="365" t="s">
        <v>292</v>
      </c>
      <c r="D171" s="366">
        <v>784.05025946699993</v>
      </c>
      <c r="E171" s="366">
        <v>784.05025995466258</v>
      </c>
      <c r="F171" s="367">
        <f t="shared" si="7"/>
        <v>6.2197898387239547E-8</v>
      </c>
      <c r="G171" s="366">
        <v>784.05025946699993</v>
      </c>
      <c r="H171" s="321">
        <f t="shared" si="8"/>
        <v>31.354232847879903</v>
      </c>
      <c r="I171" s="321">
        <f t="shared" si="6"/>
        <v>3.9990080291144792</v>
      </c>
      <c r="J171" s="375"/>
      <c r="K171" s="366">
        <v>0</v>
      </c>
      <c r="L171" s="369">
        <v>31.354232847879903</v>
      </c>
      <c r="M171" s="67"/>
      <c r="N171" s="71"/>
      <c r="O171" s="69"/>
      <c r="P171" s="69"/>
    </row>
    <row r="172" spans="1:16" s="70" customFormat="1" ht="17.649999999999999" customHeight="1" x14ac:dyDescent="0.25">
      <c r="A172" s="372">
        <v>195</v>
      </c>
      <c r="B172" s="373" t="s">
        <v>133</v>
      </c>
      <c r="C172" s="365" t="s">
        <v>293</v>
      </c>
      <c r="D172" s="366">
        <v>1934.4691012246001</v>
      </c>
      <c r="E172" s="366">
        <v>1934.4691017122625</v>
      </c>
      <c r="F172" s="367">
        <f t="shared" si="7"/>
        <v>2.5209104137502436E-8</v>
      </c>
      <c r="G172" s="366">
        <v>1934.4691012246001</v>
      </c>
      <c r="H172" s="321">
        <f t="shared" si="8"/>
        <v>147.72572048196074</v>
      </c>
      <c r="I172" s="321">
        <f t="shared" si="6"/>
        <v>7.6364993553633829</v>
      </c>
      <c r="J172" s="375"/>
      <c r="K172" s="366">
        <v>0</v>
      </c>
      <c r="L172" s="369">
        <v>147.72572048196074</v>
      </c>
      <c r="M172" s="67"/>
      <c r="N172" s="71"/>
      <c r="O172" s="69"/>
      <c r="P172" s="69"/>
    </row>
    <row r="173" spans="1:16" s="70" customFormat="1" ht="17.649999999999999" customHeight="1" x14ac:dyDescent="0.25">
      <c r="A173" s="372">
        <v>197</v>
      </c>
      <c r="B173" s="373" t="s">
        <v>239</v>
      </c>
      <c r="C173" s="365" t="s">
        <v>294</v>
      </c>
      <c r="D173" s="366">
        <v>318.21757013479998</v>
      </c>
      <c r="E173" s="366">
        <v>318.21757013479998</v>
      </c>
      <c r="F173" s="367">
        <f t="shared" si="7"/>
        <v>0</v>
      </c>
      <c r="G173" s="366">
        <v>318.21757013479998</v>
      </c>
      <c r="H173" s="321">
        <f t="shared" si="8"/>
        <v>31.605944752417624</v>
      </c>
      <c r="I173" s="321">
        <f t="shared" si="6"/>
        <v>9.9321809097558784</v>
      </c>
      <c r="J173" s="375"/>
      <c r="K173" s="366">
        <v>0</v>
      </c>
      <c r="L173" s="369">
        <v>31.605944752417624</v>
      </c>
      <c r="M173" s="67"/>
      <c r="N173" s="71"/>
      <c r="O173" s="69"/>
      <c r="P173" s="69"/>
    </row>
    <row r="174" spans="1:16" s="70" customFormat="1" ht="17.649999999999999" customHeight="1" x14ac:dyDescent="0.25">
      <c r="A174" s="372">
        <v>198</v>
      </c>
      <c r="B174" s="373" t="s">
        <v>133</v>
      </c>
      <c r="C174" s="365" t="s">
        <v>295</v>
      </c>
      <c r="D174" s="366">
        <v>401.4412282728</v>
      </c>
      <c r="E174" s="366">
        <v>401.4412282728</v>
      </c>
      <c r="F174" s="367">
        <f t="shared" si="7"/>
        <v>0</v>
      </c>
      <c r="G174" s="366">
        <v>401.4412282728</v>
      </c>
      <c r="H174" s="321">
        <f t="shared" si="8"/>
        <v>49.665041700547363</v>
      </c>
      <c r="I174" s="321">
        <f t="shared" si="6"/>
        <v>12.371684371889529</v>
      </c>
      <c r="J174" s="375"/>
      <c r="K174" s="366">
        <v>0</v>
      </c>
      <c r="L174" s="369">
        <v>49.665041700547363</v>
      </c>
      <c r="M174" s="67"/>
      <c r="N174" s="71"/>
      <c r="O174" s="69"/>
      <c r="P174" s="69"/>
    </row>
    <row r="175" spans="1:16" s="70" customFormat="1" ht="17.649999999999999" customHeight="1" x14ac:dyDescent="0.25">
      <c r="A175" s="372">
        <v>199</v>
      </c>
      <c r="B175" s="373" t="s">
        <v>133</v>
      </c>
      <c r="C175" s="365" t="s">
        <v>296</v>
      </c>
      <c r="D175" s="366">
        <v>309.87213101419997</v>
      </c>
      <c r="E175" s="366">
        <v>309.87213150186255</v>
      </c>
      <c r="F175" s="367">
        <f t="shared" si="7"/>
        <v>1.5737542469196342E-7</v>
      </c>
      <c r="G175" s="366">
        <v>309.87215100839995</v>
      </c>
      <c r="H175" s="321">
        <f t="shared" si="8"/>
        <v>27.868702566353903</v>
      </c>
      <c r="I175" s="321">
        <f t="shared" si="6"/>
        <v>8.993613730696655</v>
      </c>
      <c r="J175" s="375"/>
      <c r="K175" s="366">
        <v>0</v>
      </c>
      <c r="L175" s="369">
        <v>27.868702566353903</v>
      </c>
      <c r="M175" s="67"/>
      <c r="N175" s="71"/>
      <c r="O175" s="69"/>
      <c r="P175" s="69"/>
    </row>
    <row r="176" spans="1:16" s="70" customFormat="1" ht="17.649999999999999" customHeight="1" x14ac:dyDescent="0.25">
      <c r="A176" s="372">
        <v>200</v>
      </c>
      <c r="B176" s="373" t="s">
        <v>221</v>
      </c>
      <c r="C176" s="365" t="s">
        <v>297</v>
      </c>
      <c r="D176" s="366">
        <v>1395.4551806057998</v>
      </c>
      <c r="E176" s="366">
        <v>1395.4551810934627</v>
      </c>
      <c r="F176" s="367">
        <f t="shared" si="7"/>
        <v>3.4946509686051286E-8</v>
      </c>
      <c r="G176" s="366">
        <v>1395.4551806057998</v>
      </c>
      <c r="H176" s="321">
        <f t="shared" si="8"/>
        <v>158.58542872248063</v>
      </c>
      <c r="I176" s="321">
        <f t="shared" si="6"/>
        <v>11.364422940349463</v>
      </c>
      <c r="J176" s="375"/>
      <c r="K176" s="366">
        <v>0</v>
      </c>
      <c r="L176" s="369">
        <v>158.58542872248063</v>
      </c>
      <c r="M176" s="67"/>
      <c r="N176" s="71"/>
      <c r="O176" s="69"/>
      <c r="P176" s="69"/>
    </row>
    <row r="177" spans="1:16" s="70" customFormat="1" ht="17.649999999999999" customHeight="1" x14ac:dyDescent="0.25">
      <c r="A177" s="372">
        <v>201</v>
      </c>
      <c r="B177" s="373" t="s">
        <v>221</v>
      </c>
      <c r="C177" s="365" t="s">
        <v>298</v>
      </c>
      <c r="D177" s="366">
        <v>1768.1653033161999</v>
      </c>
      <c r="E177" s="366">
        <v>1768.1653038038628</v>
      </c>
      <c r="F177" s="367">
        <f t="shared" si="7"/>
        <v>2.758015682502446E-8</v>
      </c>
      <c r="G177" s="366">
        <v>1768.1653033161999</v>
      </c>
      <c r="H177" s="321">
        <f t="shared" si="8"/>
        <v>475.52766644654736</v>
      </c>
      <c r="I177" s="321">
        <f t="shared" si="6"/>
        <v>26.893846713513852</v>
      </c>
      <c r="J177" s="375"/>
      <c r="K177" s="366">
        <v>0</v>
      </c>
      <c r="L177" s="369">
        <v>475.52766644654736</v>
      </c>
      <c r="M177" s="67"/>
      <c r="N177" s="71"/>
      <c r="O177" s="69"/>
      <c r="P177" s="69"/>
    </row>
    <row r="178" spans="1:16" s="70" customFormat="1" ht="17.649999999999999" customHeight="1" x14ac:dyDescent="0.25">
      <c r="A178" s="372">
        <v>202</v>
      </c>
      <c r="B178" s="373" t="s">
        <v>221</v>
      </c>
      <c r="C178" s="365" t="s">
        <v>299</v>
      </c>
      <c r="D178" s="366">
        <v>2620.5830304661999</v>
      </c>
      <c r="E178" s="366">
        <v>2620.5830309538587</v>
      </c>
      <c r="F178" s="367">
        <f t="shared" si="7"/>
        <v>1.8608787399898574E-8</v>
      </c>
      <c r="G178" s="366">
        <v>2620.5830304661999</v>
      </c>
      <c r="H178" s="321">
        <f t="shared" si="8"/>
        <v>305.58745518741682</v>
      </c>
      <c r="I178" s="321">
        <f t="shared" si="6"/>
        <v>11.661048384190554</v>
      </c>
      <c r="J178" s="375"/>
      <c r="K178" s="366">
        <v>0</v>
      </c>
      <c r="L178" s="369">
        <v>305.58745518741682</v>
      </c>
      <c r="M178" s="67"/>
      <c r="N178" s="71"/>
      <c r="O178" s="69"/>
      <c r="P178" s="69"/>
    </row>
    <row r="179" spans="1:16" s="70" customFormat="1" ht="17.649999999999999" customHeight="1" x14ac:dyDescent="0.25">
      <c r="A179" s="372">
        <v>203</v>
      </c>
      <c r="B179" s="373" t="s">
        <v>221</v>
      </c>
      <c r="C179" s="365" t="s">
        <v>300</v>
      </c>
      <c r="D179" s="366">
        <v>737.18451447559994</v>
      </c>
      <c r="E179" s="366">
        <v>737.18451447559994</v>
      </c>
      <c r="F179" s="367">
        <f t="shared" si="7"/>
        <v>0</v>
      </c>
      <c r="G179" s="366">
        <v>737.18451447559994</v>
      </c>
      <c r="H179" s="321">
        <f t="shared" si="8"/>
        <v>45.299213655325659</v>
      </c>
      <c r="I179" s="321">
        <f t="shared" si="6"/>
        <v>6.1448949029469899</v>
      </c>
      <c r="J179" s="375"/>
      <c r="K179" s="366">
        <v>0</v>
      </c>
      <c r="L179" s="369">
        <v>45.299213655325659</v>
      </c>
      <c r="M179" s="67"/>
      <c r="N179" s="71"/>
      <c r="O179" s="69"/>
      <c r="P179" s="69"/>
    </row>
    <row r="180" spans="1:16" s="70" customFormat="1" ht="17.649999999999999" customHeight="1" x14ac:dyDescent="0.25">
      <c r="A180" s="372">
        <v>204</v>
      </c>
      <c r="B180" s="373" t="s">
        <v>221</v>
      </c>
      <c r="C180" s="365" t="s">
        <v>301</v>
      </c>
      <c r="D180" s="366">
        <v>2128.951724903</v>
      </c>
      <c r="E180" s="366">
        <v>2128.9517253906583</v>
      </c>
      <c r="F180" s="367">
        <f t="shared" si="7"/>
        <v>2.2906036178937939E-8</v>
      </c>
      <c r="G180" s="366">
        <v>2128.951724903</v>
      </c>
      <c r="H180" s="321">
        <f t="shared" si="8"/>
        <v>38.509228663683437</v>
      </c>
      <c r="I180" s="321">
        <f t="shared" si="6"/>
        <v>1.808835221785833</v>
      </c>
      <c r="J180" s="375"/>
      <c r="K180" s="366">
        <v>0</v>
      </c>
      <c r="L180" s="369">
        <v>38.509228663683437</v>
      </c>
      <c r="M180" s="67"/>
      <c r="N180" s="71"/>
      <c r="O180" s="69"/>
      <c r="P180" s="69"/>
    </row>
    <row r="181" spans="1:16" s="70" customFormat="1" ht="17.649999999999999" customHeight="1" x14ac:dyDescent="0.25">
      <c r="A181" s="372">
        <v>205</v>
      </c>
      <c r="B181" s="373" t="s">
        <v>182</v>
      </c>
      <c r="C181" s="365" t="s">
        <v>302</v>
      </c>
      <c r="D181" s="366">
        <v>2329.4049965912</v>
      </c>
      <c r="E181" s="366">
        <v>2329.4049965912</v>
      </c>
      <c r="F181" s="367">
        <f t="shared" si="7"/>
        <v>0</v>
      </c>
      <c r="G181" s="366">
        <v>2329.4049965912</v>
      </c>
      <c r="H181" s="321">
        <f t="shared" si="8"/>
        <v>64.602709568550381</v>
      </c>
      <c r="I181" s="321">
        <f t="shared" si="6"/>
        <v>2.7733567010927067</v>
      </c>
      <c r="J181" s="375"/>
      <c r="K181" s="366">
        <v>0</v>
      </c>
      <c r="L181" s="369">
        <v>64.602709568550381</v>
      </c>
      <c r="M181" s="67"/>
      <c r="N181" s="71"/>
      <c r="O181" s="69"/>
      <c r="P181" s="69"/>
    </row>
    <row r="182" spans="1:16" s="70" customFormat="1" ht="17.649999999999999" customHeight="1" x14ac:dyDescent="0.25">
      <c r="A182" s="372">
        <v>206</v>
      </c>
      <c r="B182" s="373" t="s">
        <v>133</v>
      </c>
      <c r="C182" s="365" t="s">
        <v>303</v>
      </c>
      <c r="D182" s="366">
        <v>842.51497977979989</v>
      </c>
      <c r="E182" s="366">
        <v>842.51498026746242</v>
      </c>
      <c r="F182" s="367">
        <f t="shared" si="7"/>
        <v>5.788176338228368E-8</v>
      </c>
      <c r="G182" s="366">
        <v>842.51497977979989</v>
      </c>
      <c r="H182" s="321">
        <f t="shared" si="8"/>
        <v>-1.4206733567334595E-13</v>
      </c>
      <c r="I182" s="321">
        <f t="shared" si="6"/>
        <v>-1.6862291947407944E-14</v>
      </c>
      <c r="J182" s="375"/>
      <c r="K182" s="366">
        <v>0</v>
      </c>
      <c r="L182" s="369">
        <v>-1.4206733567334595E-13</v>
      </c>
      <c r="M182" s="67"/>
      <c r="N182" s="71"/>
      <c r="O182" s="69"/>
      <c r="P182" s="69"/>
    </row>
    <row r="183" spans="1:16" s="70" customFormat="1" ht="17.649999999999999" customHeight="1" x14ac:dyDescent="0.25">
      <c r="A183" s="372">
        <v>207</v>
      </c>
      <c r="B183" s="373" t="s">
        <v>133</v>
      </c>
      <c r="C183" s="365" t="s">
        <v>304</v>
      </c>
      <c r="D183" s="366">
        <v>958.46704392679999</v>
      </c>
      <c r="E183" s="366">
        <v>958.46704392679999</v>
      </c>
      <c r="F183" s="367">
        <f t="shared" si="7"/>
        <v>0</v>
      </c>
      <c r="G183" s="366">
        <v>958.46704392679999</v>
      </c>
      <c r="H183" s="321">
        <f t="shared" si="8"/>
        <v>34.895845897499257</v>
      </c>
      <c r="I183" s="321">
        <f t="shared" si="6"/>
        <v>3.640797679858915</v>
      </c>
      <c r="J183" s="375"/>
      <c r="K183" s="366">
        <v>0</v>
      </c>
      <c r="L183" s="369">
        <v>34.895845897499257</v>
      </c>
      <c r="M183" s="67"/>
      <c r="N183" s="71"/>
      <c r="O183" s="69"/>
      <c r="P183" s="69"/>
    </row>
    <row r="184" spans="1:16" s="70" customFormat="1" ht="17.649999999999999" customHeight="1" x14ac:dyDescent="0.25">
      <c r="A184" s="372">
        <v>208</v>
      </c>
      <c r="B184" s="373" t="s">
        <v>133</v>
      </c>
      <c r="C184" s="365" t="s">
        <v>305</v>
      </c>
      <c r="D184" s="366">
        <v>187.76123344699997</v>
      </c>
      <c r="E184" s="366">
        <v>187.7612339346633</v>
      </c>
      <c r="F184" s="367">
        <f t="shared" si="7"/>
        <v>2.5972524042572331E-7</v>
      </c>
      <c r="G184" s="366">
        <v>187.76123344699997</v>
      </c>
      <c r="H184" s="321">
        <f t="shared" si="8"/>
        <v>31.293537759855216</v>
      </c>
      <c r="I184" s="321">
        <f t="shared" si="6"/>
        <v>16.66666601197597</v>
      </c>
      <c r="J184" s="375"/>
      <c r="K184" s="366">
        <v>0</v>
      </c>
      <c r="L184" s="369">
        <v>31.293537759855216</v>
      </c>
      <c r="M184" s="67"/>
      <c r="N184" s="71"/>
      <c r="O184" s="69"/>
      <c r="P184" s="69"/>
    </row>
    <row r="185" spans="1:16" s="70" customFormat="1" ht="17.649999999999999" customHeight="1" x14ac:dyDescent="0.25">
      <c r="A185" s="372">
        <v>209</v>
      </c>
      <c r="B185" s="373" t="s">
        <v>239</v>
      </c>
      <c r="C185" s="365" t="s">
        <v>306</v>
      </c>
      <c r="D185" s="366">
        <v>2659.0486522000001</v>
      </c>
      <c r="E185" s="366">
        <v>2659.0486522000001</v>
      </c>
      <c r="F185" s="367">
        <f t="shared" si="7"/>
        <v>0</v>
      </c>
      <c r="G185" s="366">
        <v>1280.721771170538</v>
      </c>
      <c r="H185" s="321">
        <f t="shared" si="8"/>
        <v>1280.721771170538</v>
      </c>
      <c r="I185" s="321">
        <f t="shared" si="6"/>
        <v>48.164661075716516</v>
      </c>
      <c r="J185" s="375"/>
      <c r="K185" s="366">
        <v>1057.0367504198</v>
      </c>
      <c r="L185" s="369">
        <v>223.685020750738</v>
      </c>
      <c r="M185" s="67"/>
      <c r="N185" s="71"/>
      <c r="O185" s="69"/>
      <c r="P185" s="69"/>
    </row>
    <row r="186" spans="1:16" s="70" customFormat="1" ht="17.649999999999999" customHeight="1" x14ac:dyDescent="0.25">
      <c r="A186" s="372">
        <v>210</v>
      </c>
      <c r="B186" s="373" t="s">
        <v>221</v>
      </c>
      <c r="C186" s="365" t="s">
        <v>307</v>
      </c>
      <c r="D186" s="366">
        <v>2763.4280333985998</v>
      </c>
      <c r="E186" s="366">
        <v>2763.4280338862586</v>
      </c>
      <c r="F186" s="367">
        <f t="shared" si="7"/>
        <v>1.7646883065935981E-8</v>
      </c>
      <c r="G186" s="366">
        <v>2763.4280333985998</v>
      </c>
      <c r="H186" s="321">
        <f t="shared" si="8"/>
        <v>99.193491606236108</v>
      </c>
      <c r="I186" s="321">
        <f t="shared" si="6"/>
        <v>3.5895087691767573</v>
      </c>
      <c r="J186" s="375"/>
      <c r="K186" s="366">
        <v>0</v>
      </c>
      <c r="L186" s="369">
        <v>99.193491606236108</v>
      </c>
      <c r="M186" s="67"/>
      <c r="N186" s="71"/>
      <c r="O186" s="69"/>
      <c r="P186" s="69"/>
    </row>
    <row r="187" spans="1:16" s="70" customFormat="1" ht="17.649999999999999" customHeight="1" x14ac:dyDescent="0.25">
      <c r="A187" s="372">
        <v>211</v>
      </c>
      <c r="B187" s="373" t="s">
        <v>243</v>
      </c>
      <c r="C187" s="365" t="s">
        <v>308</v>
      </c>
      <c r="D187" s="366">
        <v>3646.5760661748</v>
      </c>
      <c r="E187" s="366">
        <v>3646.5760661748</v>
      </c>
      <c r="F187" s="367">
        <f t="shared" si="7"/>
        <v>0</v>
      </c>
      <c r="G187" s="366">
        <v>3646.5760661748</v>
      </c>
      <c r="H187" s="321">
        <f t="shared" si="8"/>
        <v>200.32165100054308</v>
      </c>
      <c r="I187" s="321">
        <f t="shared" si="6"/>
        <v>5.4934175885895424</v>
      </c>
      <c r="J187" s="376"/>
      <c r="K187" s="366">
        <v>0</v>
      </c>
      <c r="L187" s="369">
        <v>200.32165100054308</v>
      </c>
      <c r="M187" s="67"/>
      <c r="N187" s="71"/>
      <c r="O187" s="69"/>
      <c r="P187" s="69"/>
    </row>
    <row r="188" spans="1:16" s="70" customFormat="1" ht="17.649999999999999" customHeight="1" x14ac:dyDescent="0.25">
      <c r="A188" s="372">
        <v>212</v>
      </c>
      <c r="B188" s="373" t="s">
        <v>133</v>
      </c>
      <c r="C188" s="365" t="s">
        <v>309</v>
      </c>
      <c r="D188" s="366">
        <v>685.54113539999992</v>
      </c>
      <c r="E188" s="366">
        <v>685.54113539999992</v>
      </c>
      <c r="F188" s="367">
        <f t="shared" si="7"/>
        <v>0</v>
      </c>
      <c r="G188" s="366">
        <v>733.69781474270951</v>
      </c>
      <c r="H188" s="321">
        <f t="shared" si="8"/>
        <v>-1.4206733567334595E-13</v>
      </c>
      <c r="I188" s="321">
        <f t="shared" si="6"/>
        <v>-2.072338599936128E-14</v>
      </c>
      <c r="J188" s="375"/>
      <c r="K188" s="366">
        <v>0</v>
      </c>
      <c r="L188" s="369">
        <v>-1.4206733567334595E-13</v>
      </c>
      <c r="M188" s="67"/>
      <c r="N188" s="71"/>
      <c r="O188" s="69"/>
      <c r="P188" s="69"/>
    </row>
    <row r="189" spans="1:16" s="70" customFormat="1" ht="17.649999999999999" customHeight="1" x14ac:dyDescent="0.25">
      <c r="A189" s="372">
        <v>213</v>
      </c>
      <c r="B189" s="373" t="s">
        <v>133</v>
      </c>
      <c r="C189" s="365" t="s">
        <v>310</v>
      </c>
      <c r="D189" s="366">
        <v>1214.5549968772</v>
      </c>
      <c r="E189" s="366">
        <v>1214.5549968772</v>
      </c>
      <c r="F189" s="367">
        <f t="shared" si="7"/>
        <v>0</v>
      </c>
      <c r="G189" s="366">
        <v>1214.5549968772</v>
      </c>
      <c r="H189" s="321">
        <f t="shared" si="8"/>
        <v>495.12746967794328</v>
      </c>
      <c r="I189" s="321">
        <f t="shared" si="6"/>
        <v>40.766162993935147</v>
      </c>
      <c r="J189" s="375"/>
      <c r="K189" s="366">
        <v>0</v>
      </c>
      <c r="L189" s="369">
        <v>495.12746967794328</v>
      </c>
      <c r="M189" s="67"/>
      <c r="N189" s="71"/>
      <c r="O189" s="69"/>
      <c r="P189" s="69"/>
    </row>
    <row r="190" spans="1:16" s="70" customFormat="1" ht="17.649999999999999" customHeight="1" x14ac:dyDescent="0.25">
      <c r="A190" s="372">
        <v>214</v>
      </c>
      <c r="B190" s="373" t="s">
        <v>239</v>
      </c>
      <c r="C190" s="365" t="s">
        <v>311</v>
      </c>
      <c r="D190" s="366">
        <v>4820.0217881999997</v>
      </c>
      <c r="E190" s="366">
        <v>4820.0217881999997</v>
      </c>
      <c r="F190" s="367">
        <f t="shared" si="7"/>
        <v>0</v>
      </c>
      <c r="G190" s="366">
        <v>2443.2704413825118</v>
      </c>
      <c r="H190" s="321">
        <f t="shared" si="8"/>
        <v>2443.2704413825113</v>
      </c>
      <c r="I190" s="321">
        <f t="shared" si="6"/>
        <v>50.690028982108238</v>
      </c>
      <c r="J190" s="375"/>
      <c r="K190" s="366">
        <v>2212.3369761653998</v>
      </c>
      <c r="L190" s="369">
        <v>230.93346521711163</v>
      </c>
      <c r="M190" s="67"/>
      <c r="N190" s="71"/>
      <c r="O190" s="69"/>
      <c r="P190" s="69"/>
    </row>
    <row r="191" spans="1:16" s="70" customFormat="1" ht="17.649999999999999" customHeight="1" x14ac:dyDescent="0.25">
      <c r="A191" s="372">
        <v>215</v>
      </c>
      <c r="B191" s="373" t="s">
        <v>243</v>
      </c>
      <c r="C191" s="365" t="s">
        <v>312</v>
      </c>
      <c r="D191" s="366">
        <v>1241.8428611009999</v>
      </c>
      <c r="E191" s="366">
        <v>1241.8428615886623</v>
      </c>
      <c r="F191" s="367">
        <f t="shared" si="7"/>
        <v>3.9269252738449723E-8</v>
      </c>
      <c r="G191" s="366">
        <v>1241.8428611009999</v>
      </c>
      <c r="H191" s="321">
        <f t="shared" si="8"/>
        <v>298.29267400699928</v>
      </c>
      <c r="I191" s="321">
        <f t="shared" si="6"/>
        <v>24.020162553046365</v>
      </c>
      <c r="J191" s="375"/>
      <c r="K191" s="366">
        <v>0</v>
      </c>
      <c r="L191" s="369">
        <v>298.29267400699928</v>
      </c>
      <c r="M191" s="67"/>
      <c r="N191" s="71"/>
      <c r="O191" s="69"/>
      <c r="P191" s="69"/>
    </row>
    <row r="192" spans="1:16" s="70" customFormat="1" ht="17.649999999999999" customHeight="1" x14ac:dyDescent="0.25">
      <c r="A192" s="372">
        <v>216</v>
      </c>
      <c r="B192" s="373" t="s">
        <v>206</v>
      </c>
      <c r="C192" s="365" t="s">
        <v>313</v>
      </c>
      <c r="D192" s="366">
        <v>3010.3242327307998</v>
      </c>
      <c r="E192" s="366">
        <v>3010.3242327307998</v>
      </c>
      <c r="F192" s="367">
        <f t="shared" si="7"/>
        <v>0</v>
      </c>
      <c r="G192" s="366">
        <v>3010.3242327307998</v>
      </c>
      <c r="H192" s="321">
        <f t="shared" si="8"/>
        <v>1248.732126966742</v>
      </c>
      <c r="I192" s="321">
        <f t="shared" si="6"/>
        <v>41.481648833353788</v>
      </c>
      <c r="J192" s="375"/>
      <c r="K192" s="366">
        <v>0</v>
      </c>
      <c r="L192" s="369">
        <v>1248.732126966742</v>
      </c>
      <c r="M192" s="67"/>
      <c r="N192" s="71"/>
      <c r="O192" s="69"/>
      <c r="P192" s="69"/>
    </row>
    <row r="193" spans="1:16" s="70" customFormat="1" ht="17.649999999999999" customHeight="1" x14ac:dyDescent="0.25">
      <c r="A193" s="372">
        <v>217</v>
      </c>
      <c r="B193" s="373" t="s">
        <v>198</v>
      </c>
      <c r="C193" s="365" t="s">
        <v>314</v>
      </c>
      <c r="D193" s="366">
        <v>3171.9742406298001</v>
      </c>
      <c r="E193" s="366">
        <v>3171.9742411174589</v>
      </c>
      <c r="F193" s="367">
        <f t="shared" si="7"/>
        <v>1.5373984751931857E-8</v>
      </c>
      <c r="G193" s="366">
        <v>3171.9742406298001</v>
      </c>
      <c r="H193" s="321">
        <f t="shared" si="8"/>
        <v>1318.89166099047</v>
      </c>
      <c r="I193" s="321">
        <f t="shared" si="6"/>
        <v>41.579519905742863</v>
      </c>
      <c r="J193" s="375"/>
      <c r="K193" s="366">
        <v>0</v>
      </c>
      <c r="L193" s="369">
        <v>1318.89166099047</v>
      </c>
      <c r="M193" s="67"/>
      <c r="N193" s="71"/>
      <c r="O193" s="69"/>
      <c r="P193" s="69"/>
    </row>
    <row r="194" spans="1:16" s="70" customFormat="1" ht="17.649999999999999" customHeight="1" x14ac:dyDescent="0.25">
      <c r="A194" s="372">
        <v>218</v>
      </c>
      <c r="B194" s="373" t="s">
        <v>129</v>
      </c>
      <c r="C194" s="365" t="s">
        <v>315</v>
      </c>
      <c r="D194" s="366">
        <v>783.11541065180006</v>
      </c>
      <c r="E194" s="366">
        <v>783.11541113946248</v>
      </c>
      <c r="F194" s="367">
        <f t="shared" si="7"/>
        <v>6.2272093259707617E-8</v>
      </c>
      <c r="G194" s="366">
        <v>783.11541065180006</v>
      </c>
      <c r="H194" s="321">
        <f t="shared" si="8"/>
        <v>8.5448118606317625</v>
      </c>
      <c r="I194" s="321">
        <f t="shared" si="6"/>
        <v>1.0911305969829834</v>
      </c>
      <c r="J194" s="375"/>
      <c r="K194" s="366">
        <v>0</v>
      </c>
      <c r="L194" s="369">
        <v>8.5448118606317625</v>
      </c>
      <c r="M194" s="67"/>
      <c r="N194" s="71"/>
      <c r="O194" s="69"/>
      <c r="P194" s="69"/>
    </row>
    <row r="195" spans="1:16" s="70" customFormat="1" ht="17.649999999999999" customHeight="1" x14ac:dyDescent="0.25">
      <c r="A195" s="372">
        <v>219</v>
      </c>
      <c r="B195" s="373" t="s">
        <v>243</v>
      </c>
      <c r="C195" s="365" t="s">
        <v>316</v>
      </c>
      <c r="D195" s="366">
        <v>850.59023727579995</v>
      </c>
      <c r="E195" s="366">
        <v>850.59023776346237</v>
      </c>
      <c r="F195" s="367">
        <f t="shared" si="7"/>
        <v>5.7332229630446818E-8</v>
      </c>
      <c r="G195" s="366">
        <v>850.59023727579995</v>
      </c>
      <c r="H195" s="321">
        <f t="shared" si="8"/>
        <v>188.93735569770374</v>
      </c>
      <c r="I195" s="321">
        <f t="shared" si="6"/>
        <v>22.212499898246499</v>
      </c>
      <c r="J195" s="375"/>
      <c r="K195" s="366">
        <v>0</v>
      </c>
      <c r="L195" s="369">
        <v>188.93735569770374</v>
      </c>
      <c r="M195" s="67"/>
      <c r="N195" s="71"/>
      <c r="O195" s="69"/>
      <c r="P195" s="69"/>
    </row>
    <row r="196" spans="1:16" s="70" customFormat="1" ht="17.649999999999999" customHeight="1" x14ac:dyDescent="0.25">
      <c r="A196" s="372">
        <v>222</v>
      </c>
      <c r="B196" s="373" t="s">
        <v>605</v>
      </c>
      <c r="C196" s="365" t="s">
        <v>317</v>
      </c>
      <c r="D196" s="366">
        <v>20979.273585791398</v>
      </c>
      <c r="E196" s="366">
        <v>20979.273586279058</v>
      </c>
      <c r="F196" s="367">
        <f t="shared" si="7"/>
        <v>2.3244979274750222E-9</v>
      </c>
      <c r="G196" s="366">
        <v>20979.273585791398</v>
      </c>
      <c r="H196" s="321">
        <f t="shared" si="8"/>
        <v>5784.5213971784424</v>
      </c>
      <c r="I196" s="321">
        <f t="shared" si="6"/>
        <v>27.572553326925753</v>
      </c>
      <c r="J196" s="375"/>
      <c r="K196" s="366">
        <v>0</v>
      </c>
      <c r="L196" s="369">
        <v>5784.5213971784424</v>
      </c>
      <c r="M196" s="67"/>
      <c r="N196" s="71"/>
      <c r="O196" s="69"/>
      <c r="P196" s="69"/>
    </row>
    <row r="197" spans="1:16" s="70" customFormat="1" ht="17.649999999999999" customHeight="1" x14ac:dyDescent="0.25">
      <c r="A197" s="372">
        <v>223</v>
      </c>
      <c r="B197" s="373" t="s">
        <v>129</v>
      </c>
      <c r="C197" s="365" t="s">
        <v>318</v>
      </c>
      <c r="D197" s="366">
        <v>86.594020449399991</v>
      </c>
      <c r="E197" s="366">
        <v>86.594020937063334</v>
      </c>
      <c r="F197" s="367">
        <f t="shared" si="7"/>
        <v>5.6316051200155925E-7</v>
      </c>
      <c r="G197" s="366">
        <v>86.594020449399991</v>
      </c>
      <c r="H197" s="321">
        <f t="shared" si="8"/>
        <v>-1.7758416959168243E-14</v>
      </c>
      <c r="I197" s="321">
        <f t="shared" si="6"/>
        <v>-2.050767104587404E-14</v>
      </c>
      <c r="J197" s="375"/>
      <c r="K197" s="366">
        <v>0</v>
      </c>
      <c r="L197" s="369">
        <v>-1.7758416959168243E-14</v>
      </c>
      <c r="M197" s="67"/>
      <c r="N197" s="71"/>
      <c r="O197" s="69"/>
      <c r="P197" s="69"/>
    </row>
    <row r="198" spans="1:16" s="70" customFormat="1" ht="17.649999999999999" customHeight="1" x14ac:dyDescent="0.25">
      <c r="A198" s="372">
        <v>225</v>
      </c>
      <c r="B198" s="373" t="s">
        <v>129</v>
      </c>
      <c r="C198" s="365" t="s">
        <v>606</v>
      </c>
      <c r="D198" s="366">
        <v>24.7720340262</v>
      </c>
      <c r="E198" s="366">
        <v>24.772034513863336</v>
      </c>
      <c r="F198" s="367">
        <f t="shared" si="7"/>
        <v>1.9686043231104122E-6</v>
      </c>
      <c r="G198" s="366">
        <v>24.7720340262</v>
      </c>
      <c r="H198" s="321">
        <f t="shared" si="8"/>
        <v>0</v>
      </c>
      <c r="I198" s="321">
        <f t="shared" si="6"/>
        <v>0</v>
      </c>
      <c r="J198" s="375"/>
      <c r="K198" s="366">
        <v>0</v>
      </c>
      <c r="L198" s="369">
        <v>0</v>
      </c>
      <c r="M198" s="67"/>
      <c r="N198" s="71"/>
      <c r="O198" s="69"/>
      <c r="P198" s="69"/>
    </row>
    <row r="199" spans="1:16" s="70" customFormat="1" ht="17.649999999999999" customHeight="1" x14ac:dyDescent="0.25">
      <c r="A199" s="372">
        <v>226</v>
      </c>
      <c r="B199" s="373" t="s">
        <v>121</v>
      </c>
      <c r="C199" s="365" t="s">
        <v>320</v>
      </c>
      <c r="D199" s="366">
        <v>505.65331799999996</v>
      </c>
      <c r="E199" s="366">
        <v>505.65331799999996</v>
      </c>
      <c r="F199" s="367">
        <f t="shared" si="7"/>
        <v>0</v>
      </c>
      <c r="G199" s="366">
        <v>505.65331799999996</v>
      </c>
      <c r="H199" s="321">
        <f t="shared" si="8"/>
        <v>227.54399309999999</v>
      </c>
      <c r="I199" s="321">
        <f t="shared" si="6"/>
        <v>45</v>
      </c>
      <c r="J199" s="375"/>
      <c r="K199" s="366">
        <v>0</v>
      </c>
      <c r="L199" s="369">
        <v>227.54399309999999</v>
      </c>
      <c r="M199" s="67"/>
      <c r="N199" s="71"/>
      <c r="O199" s="69"/>
      <c r="P199" s="69"/>
    </row>
    <row r="200" spans="1:16" s="70" customFormat="1" ht="17.649999999999999" customHeight="1" x14ac:dyDescent="0.25">
      <c r="A200" s="372">
        <v>227</v>
      </c>
      <c r="B200" s="373" t="s">
        <v>117</v>
      </c>
      <c r="C200" s="365" t="s">
        <v>321</v>
      </c>
      <c r="D200" s="366">
        <v>2120.5967285547999</v>
      </c>
      <c r="E200" s="366">
        <v>2120.5967285547999</v>
      </c>
      <c r="F200" s="367">
        <f t="shared" si="7"/>
        <v>0</v>
      </c>
      <c r="G200" s="366">
        <v>2120.5967285547999</v>
      </c>
      <c r="H200" s="321">
        <f t="shared" si="8"/>
        <v>131.727519642711</v>
      </c>
      <c r="I200" s="321">
        <f t="shared" si="6"/>
        <v>6.2118137724603653</v>
      </c>
      <c r="J200" s="375"/>
      <c r="K200" s="366">
        <v>0</v>
      </c>
      <c r="L200" s="369">
        <v>131.727519642711</v>
      </c>
      <c r="M200" s="67"/>
      <c r="N200" s="71"/>
      <c r="O200" s="69"/>
      <c r="P200" s="69"/>
    </row>
    <row r="201" spans="1:16" s="70" customFormat="1" ht="17.649999999999999" customHeight="1" x14ac:dyDescent="0.25">
      <c r="A201" s="372">
        <v>228</v>
      </c>
      <c r="B201" s="377" t="s">
        <v>129</v>
      </c>
      <c r="C201" s="365" t="s">
        <v>322</v>
      </c>
      <c r="D201" s="366">
        <v>389.98109267619998</v>
      </c>
      <c r="E201" s="366">
        <v>389.98109316386245</v>
      </c>
      <c r="F201" s="367">
        <f t="shared" si="7"/>
        <v>1.250477339453937E-7</v>
      </c>
      <c r="G201" s="366">
        <v>389.98109267619998</v>
      </c>
      <c r="H201" s="321">
        <f t="shared" si="8"/>
        <v>25.915730059120236</v>
      </c>
      <c r="I201" s="321">
        <f t="shared" si="6"/>
        <v>6.6453811513962169</v>
      </c>
      <c r="J201" s="375"/>
      <c r="K201" s="366">
        <v>0</v>
      </c>
      <c r="L201" s="369">
        <v>25.915730059120236</v>
      </c>
      <c r="M201" s="67"/>
      <c r="N201" s="71"/>
      <c r="O201" s="69"/>
      <c r="P201" s="69"/>
    </row>
    <row r="202" spans="1:16" s="70" customFormat="1" ht="17.649999999999999" customHeight="1" x14ac:dyDescent="0.25">
      <c r="A202" s="372">
        <v>229</v>
      </c>
      <c r="B202" s="377" t="s">
        <v>607</v>
      </c>
      <c r="C202" s="365" t="s">
        <v>323</v>
      </c>
      <c r="D202" s="366">
        <v>2076.7141981802001</v>
      </c>
      <c r="E202" s="366">
        <v>2076.7141986678585</v>
      </c>
      <c r="F202" s="367">
        <f t="shared" si="7"/>
        <v>2.3482215283365804E-8</v>
      </c>
      <c r="G202" s="366">
        <v>2076.7141981802001</v>
      </c>
      <c r="H202" s="321">
        <f t="shared" si="8"/>
        <v>479.00217583261565</v>
      </c>
      <c r="I202" s="321">
        <f t="shared" si="6"/>
        <v>23.065387434625297</v>
      </c>
      <c r="J202" s="375"/>
      <c r="K202" s="366">
        <v>0</v>
      </c>
      <c r="L202" s="369">
        <v>479.00217583261565</v>
      </c>
      <c r="M202" s="67"/>
      <c r="N202" s="71"/>
      <c r="O202" s="69"/>
      <c r="P202" s="69"/>
    </row>
    <row r="203" spans="1:16" s="70" customFormat="1" ht="17.649999999999999" customHeight="1" x14ac:dyDescent="0.25">
      <c r="A203" s="372">
        <v>231</v>
      </c>
      <c r="B203" s="373" t="s">
        <v>221</v>
      </c>
      <c r="C203" s="365" t="s">
        <v>324</v>
      </c>
      <c r="D203" s="366">
        <v>128.3424099044</v>
      </c>
      <c r="E203" s="366">
        <v>128.3424099044</v>
      </c>
      <c r="F203" s="367">
        <f t="shared" si="7"/>
        <v>0</v>
      </c>
      <c r="G203" s="366">
        <v>128.3424099044</v>
      </c>
      <c r="H203" s="321">
        <f t="shared" si="8"/>
        <v>11.403223296430962</v>
      </c>
      <c r="I203" s="321">
        <f t="shared" si="6"/>
        <v>8.8850001374643206</v>
      </c>
      <c r="J203" s="375"/>
      <c r="K203" s="366">
        <v>0</v>
      </c>
      <c r="L203" s="369">
        <v>11.403223296430962</v>
      </c>
      <c r="M203" s="67"/>
      <c r="N203" s="71"/>
      <c r="O203" s="69"/>
      <c r="P203" s="69"/>
    </row>
    <row r="204" spans="1:16" s="70" customFormat="1" ht="17.649999999999999" customHeight="1" x14ac:dyDescent="0.25">
      <c r="A204" s="372">
        <v>233</v>
      </c>
      <c r="B204" s="373" t="s">
        <v>221</v>
      </c>
      <c r="C204" s="365" t="s">
        <v>325</v>
      </c>
      <c r="D204" s="366">
        <v>171.4796964624</v>
      </c>
      <c r="E204" s="366">
        <v>171.4796964624</v>
      </c>
      <c r="F204" s="367">
        <f t="shared" si="7"/>
        <v>0</v>
      </c>
      <c r="G204" s="366">
        <v>171.4796964624</v>
      </c>
      <c r="H204" s="321">
        <f t="shared" si="8"/>
        <v>15.235970874031233</v>
      </c>
      <c r="I204" s="321">
        <f t="shared" si="6"/>
        <v>8.8849999086463232</v>
      </c>
      <c r="J204" s="375"/>
      <c r="K204" s="366">
        <v>0</v>
      </c>
      <c r="L204" s="369">
        <v>15.235970874031233</v>
      </c>
      <c r="M204" s="67"/>
      <c r="N204" s="71"/>
      <c r="O204" s="69"/>
      <c r="P204" s="69"/>
    </row>
    <row r="205" spans="1:16" s="70" customFormat="1" ht="17.649999999999999" customHeight="1" x14ac:dyDescent="0.25">
      <c r="A205" s="372">
        <v>234</v>
      </c>
      <c r="B205" s="373" t="s">
        <v>221</v>
      </c>
      <c r="C205" s="365" t="s">
        <v>326</v>
      </c>
      <c r="D205" s="366">
        <v>715.90530723580002</v>
      </c>
      <c r="E205" s="366">
        <v>715.90530772346244</v>
      </c>
      <c r="F205" s="367">
        <f t="shared" si="7"/>
        <v>6.8118282570139854E-8</v>
      </c>
      <c r="G205" s="366">
        <v>715.90530723580002</v>
      </c>
      <c r="H205" s="321">
        <f t="shared" si="8"/>
        <v>601.61138383583852</v>
      </c>
      <c r="I205" s="321">
        <f t="shared" si="6"/>
        <v>84.035050075117894</v>
      </c>
      <c r="J205" s="375"/>
      <c r="K205" s="366">
        <v>0</v>
      </c>
      <c r="L205" s="369">
        <v>601.61138383583852</v>
      </c>
      <c r="M205" s="67"/>
      <c r="N205" s="71"/>
      <c r="O205" s="69"/>
      <c r="P205" s="69"/>
    </row>
    <row r="206" spans="1:16" s="70" customFormat="1" ht="17.649999999999999" customHeight="1" x14ac:dyDescent="0.25">
      <c r="A206" s="372">
        <v>235</v>
      </c>
      <c r="B206" s="373" t="s">
        <v>121</v>
      </c>
      <c r="C206" s="365" t="s">
        <v>327</v>
      </c>
      <c r="D206" s="366">
        <v>1956.6305525394</v>
      </c>
      <c r="E206" s="366">
        <v>1956.6305530270627</v>
      </c>
      <c r="F206" s="367">
        <f t="shared" si="7"/>
        <v>2.4923593855419313E-8</v>
      </c>
      <c r="G206" s="366">
        <v>1956.6305525394</v>
      </c>
      <c r="H206" s="321">
        <f t="shared" si="8"/>
        <v>872.36134522332088</v>
      </c>
      <c r="I206" s="321">
        <f t="shared" ref="I206:I270" si="9">+H206/E206*100</f>
        <v>44.584878012546042</v>
      </c>
      <c r="J206" s="375"/>
      <c r="K206" s="366">
        <v>0</v>
      </c>
      <c r="L206" s="369">
        <v>872.36134522332088</v>
      </c>
      <c r="M206" s="67"/>
      <c r="N206" s="71"/>
      <c r="O206" s="69"/>
      <c r="P206" s="69"/>
    </row>
    <row r="207" spans="1:16" s="70" customFormat="1" ht="17.649999999999999" customHeight="1" x14ac:dyDescent="0.25">
      <c r="A207" s="372">
        <v>236</v>
      </c>
      <c r="B207" s="373" t="s">
        <v>121</v>
      </c>
      <c r="C207" s="365" t="s">
        <v>328</v>
      </c>
      <c r="D207" s="366">
        <v>1837.4563630797998</v>
      </c>
      <c r="E207" s="366">
        <v>1837.4563635674624</v>
      </c>
      <c r="F207" s="367">
        <f t="shared" si="7"/>
        <v>2.6540107000982971E-8</v>
      </c>
      <c r="G207" s="366">
        <v>1837.4563630797998</v>
      </c>
      <c r="H207" s="321">
        <f t="shared" si="8"/>
        <v>117.06763226976322</v>
      </c>
      <c r="I207" s="321">
        <f t="shared" si="9"/>
        <v>6.3711789074802194</v>
      </c>
      <c r="J207" s="375"/>
      <c r="K207" s="366">
        <v>0</v>
      </c>
      <c r="L207" s="369">
        <v>117.06763226976322</v>
      </c>
      <c r="M207" s="67"/>
      <c r="N207" s="71"/>
      <c r="O207" s="69"/>
      <c r="P207" s="69"/>
    </row>
    <row r="208" spans="1:16" s="70" customFormat="1" ht="17.649999999999999" customHeight="1" x14ac:dyDescent="0.25">
      <c r="A208" s="372">
        <v>237</v>
      </c>
      <c r="B208" s="373" t="s">
        <v>129</v>
      </c>
      <c r="C208" s="365" t="s">
        <v>329</v>
      </c>
      <c r="D208" s="366">
        <v>230.5687356702</v>
      </c>
      <c r="E208" s="366">
        <v>230.56873615786253</v>
      </c>
      <c r="F208" s="367">
        <f t="shared" ref="F208:F271" si="10">E208/D208*100-100</f>
        <v>2.1150418660909054E-7</v>
      </c>
      <c r="G208" s="366">
        <v>230.56871567599998</v>
      </c>
      <c r="H208" s="321">
        <f t="shared" ref="H208:H271" si="11">+K208+L208</f>
        <v>99.062971539735443</v>
      </c>
      <c r="I208" s="321">
        <f t="shared" si="9"/>
        <v>42.964615754284402</v>
      </c>
      <c r="J208" s="375"/>
      <c r="K208" s="366">
        <v>0</v>
      </c>
      <c r="L208" s="369">
        <v>99.062971539735443</v>
      </c>
      <c r="M208" s="67"/>
      <c r="N208" s="71"/>
      <c r="O208" s="69"/>
      <c r="P208" s="69"/>
    </row>
    <row r="209" spans="1:16" s="70" customFormat="1" ht="17.649999999999999" customHeight="1" x14ac:dyDescent="0.25">
      <c r="A209" s="372">
        <v>242</v>
      </c>
      <c r="B209" s="373" t="s">
        <v>133</v>
      </c>
      <c r="C209" s="365" t="s">
        <v>330</v>
      </c>
      <c r="D209" s="366">
        <v>484.97783562919994</v>
      </c>
      <c r="E209" s="366">
        <v>484.97783562919994</v>
      </c>
      <c r="F209" s="367">
        <f t="shared" si="10"/>
        <v>0</v>
      </c>
      <c r="G209" s="366">
        <v>484.97783562919994</v>
      </c>
      <c r="H209" s="321">
        <f t="shared" si="11"/>
        <v>170.19540061350671</v>
      </c>
      <c r="I209" s="321">
        <f t="shared" si="9"/>
        <v>35.093438938853524</v>
      </c>
      <c r="J209" s="375"/>
      <c r="K209" s="366">
        <v>0</v>
      </c>
      <c r="L209" s="369">
        <v>170.19540061350671</v>
      </c>
      <c r="M209" s="67"/>
      <c r="N209" s="71"/>
      <c r="O209" s="69"/>
      <c r="P209" s="69"/>
    </row>
    <row r="210" spans="1:16" s="70" customFormat="1" ht="17.649999999999999" customHeight="1" x14ac:dyDescent="0.25">
      <c r="A210" s="372">
        <v>243</v>
      </c>
      <c r="B210" s="373" t="s">
        <v>133</v>
      </c>
      <c r="C210" s="365" t="s">
        <v>331</v>
      </c>
      <c r="D210" s="366">
        <v>1701.5715810977999</v>
      </c>
      <c r="E210" s="366">
        <v>1701.5715815854628</v>
      </c>
      <c r="F210" s="367">
        <f t="shared" si="10"/>
        <v>2.8659570716627059E-8</v>
      </c>
      <c r="G210" s="366">
        <v>1701.5715810977999</v>
      </c>
      <c r="H210" s="321">
        <f t="shared" si="11"/>
        <v>523.62362263760349</v>
      </c>
      <c r="I210" s="321">
        <f t="shared" si="9"/>
        <v>30.772941221180361</v>
      </c>
      <c r="J210" s="375"/>
      <c r="K210" s="366">
        <v>0</v>
      </c>
      <c r="L210" s="369">
        <v>523.62362263760349</v>
      </c>
      <c r="M210" s="67"/>
      <c r="N210" s="71"/>
      <c r="O210" s="69"/>
      <c r="P210" s="69"/>
    </row>
    <row r="211" spans="1:16" s="70" customFormat="1" ht="17.649999999999999" customHeight="1" x14ac:dyDescent="0.25">
      <c r="A211" s="372">
        <v>244</v>
      </c>
      <c r="B211" s="373" t="s">
        <v>133</v>
      </c>
      <c r="C211" s="365" t="s">
        <v>332</v>
      </c>
      <c r="D211" s="366">
        <v>1366.6571144676</v>
      </c>
      <c r="E211" s="366">
        <v>1366.6571144676</v>
      </c>
      <c r="F211" s="367">
        <f t="shared" si="10"/>
        <v>0</v>
      </c>
      <c r="G211" s="366">
        <v>1366.6571144676</v>
      </c>
      <c r="H211" s="321">
        <f t="shared" si="11"/>
        <v>312.64392722516845</v>
      </c>
      <c r="I211" s="321">
        <f t="shared" si="9"/>
        <v>22.876544812556237</v>
      </c>
      <c r="J211" s="375"/>
      <c r="K211" s="366">
        <v>0</v>
      </c>
      <c r="L211" s="369">
        <v>312.64392722516845</v>
      </c>
      <c r="M211" s="67"/>
      <c r="N211" s="71"/>
      <c r="O211" s="69"/>
      <c r="P211" s="69"/>
    </row>
    <row r="212" spans="1:16" s="70" customFormat="1" ht="17.649999999999999" customHeight="1" x14ac:dyDescent="0.25">
      <c r="A212" s="372">
        <v>245</v>
      </c>
      <c r="B212" s="373" t="s">
        <v>133</v>
      </c>
      <c r="C212" s="365" t="s">
        <v>333</v>
      </c>
      <c r="D212" s="366">
        <v>1867.0654739467998</v>
      </c>
      <c r="E212" s="366">
        <v>1867.0654739467998</v>
      </c>
      <c r="F212" s="367">
        <f t="shared" si="10"/>
        <v>0</v>
      </c>
      <c r="G212" s="366">
        <v>955.55793490524457</v>
      </c>
      <c r="H212" s="321">
        <f t="shared" si="11"/>
        <v>955.55793490524457</v>
      </c>
      <c r="I212" s="321">
        <f t="shared" si="9"/>
        <v>51.179669285260012</v>
      </c>
      <c r="J212" s="375"/>
      <c r="K212" s="366">
        <v>800.64048690539994</v>
      </c>
      <c r="L212" s="369">
        <v>154.9174479998446</v>
      </c>
      <c r="M212" s="67"/>
      <c r="N212" s="71"/>
      <c r="O212" s="69"/>
      <c r="P212" s="69"/>
    </row>
    <row r="213" spans="1:16" s="70" customFormat="1" ht="17.649999999999999" customHeight="1" x14ac:dyDescent="0.25">
      <c r="A213" s="372">
        <v>247</v>
      </c>
      <c r="B213" s="373" t="s">
        <v>221</v>
      </c>
      <c r="C213" s="365" t="s">
        <v>334</v>
      </c>
      <c r="D213" s="366">
        <v>378.79583734119996</v>
      </c>
      <c r="E213" s="366">
        <v>378.79583734119996</v>
      </c>
      <c r="F213" s="367">
        <f t="shared" si="10"/>
        <v>0</v>
      </c>
      <c r="G213" s="366">
        <v>378.79575736439995</v>
      </c>
      <c r="H213" s="321">
        <f t="shared" si="11"/>
        <v>69.943600999329078</v>
      </c>
      <c r="I213" s="321">
        <f t="shared" si="9"/>
        <v>18.464722709275037</v>
      </c>
      <c r="J213" s="375"/>
      <c r="K213" s="366">
        <v>0</v>
      </c>
      <c r="L213" s="369">
        <v>69.943600999329078</v>
      </c>
      <c r="M213" s="67"/>
      <c r="N213" s="71"/>
      <c r="O213" s="69"/>
      <c r="P213" s="69"/>
    </row>
    <row r="214" spans="1:16" s="70" customFormat="1" ht="17.649999999999999" customHeight="1" x14ac:dyDescent="0.25">
      <c r="A214" s="372">
        <v>248</v>
      </c>
      <c r="B214" s="373" t="s">
        <v>221</v>
      </c>
      <c r="C214" s="365" t="s">
        <v>335</v>
      </c>
      <c r="D214" s="366">
        <v>1241.9808610693999</v>
      </c>
      <c r="E214" s="366">
        <v>1241.9808615570626</v>
      </c>
      <c r="F214" s="367">
        <f t="shared" si="10"/>
        <v>3.9264904216906871E-8</v>
      </c>
      <c r="G214" s="366">
        <v>1241.9808610693999</v>
      </c>
      <c r="H214" s="321">
        <f t="shared" si="11"/>
        <v>141.59027834559774</v>
      </c>
      <c r="I214" s="321">
        <f t="shared" si="9"/>
        <v>11.400359114075801</v>
      </c>
      <c r="J214" s="375"/>
      <c r="K214" s="366">
        <v>0</v>
      </c>
      <c r="L214" s="369">
        <v>141.59027834559774</v>
      </c>
      <c r="M214" s="67"/>
      <c r="N214" s="71"/>
      <c r="O214" s="69"/>
      <c r="P214" s="69"/>
    </row>
    <row r="215" spans="1:16" s="70" customFormat="1" ht="17.649999999999999" customHeight="1" x14ac:dyDescent="0.25">
      <c r="A215" s="372">
        <v>249</v>
      </c>
      <c r="B215" s="373" t="s">
        <v>221</v>
      </c>
      <c r="C215" s="365" t="s">
        <v>336</v>
      </c>
      <c r="D215" s="366">
        <v>1147.4503228777999</v>
      </c>
      <c r="E215" s="366">
        <v>1147.4503233654625</v>
      </c>
      <c r="F215" s="367">
        <f t="shared" si="10"/>
        <v>4.2499664232309442E-8</v>
      </c>
      <c r="G215" s="366">
        <v>630.79017778359992</v>
      </c>
      <c r="H215" s="321">
        <f t="shared" si="11"/>
        <v>310.1591790318397</v>
      </c>
      <c r="I215" s="321">
        <f t="shared" si="9"/>
        <v>27.030292529104472</v>
      </c>
      <c r="J215" s="375"/>
      <c r="K215" s="366">
        <v>1.9994199999999999E-5</v>
      </c>
      <c r="L215" s="369">
        <v>310.15915903763971</v>
      </c>
      <c r="M215" s="67"/>
      <c r="N215" s="71"/>
      <c r="O215" s="69"/>
      <c r="P215" s="69"/>
    </row>
    <row r="216" spans="1:16" s="70" customFormat="1" ht="17.649999999999999" customHeight="1" x14ac:dyDescent="0.25">
      <c r="A216" s="372">
        <v>250</v>
      </c>
      <c r="B216" s="373" t="s">
        <v>221</v>
      </c>
      <c r="C216" s="365" t="s">
        <v>337</v>
      </c>
      <c r="D216" s="366">
        <v>895.96907359580007</v>
      </c>
      <c r="E216" s="366">
        <v>895.96907408346249</v>
      </c>
      <c r="F216" s="367">
        <f t="shared" si="10"/>
        <v>5.4428483053925447E-8</v>
      </c>
      <c r="G216" s="366">
        <v>895.96907359580007</v>
      </c>
      <c r="H216" s="321">
        <f t="shared" si="11"/>
        <v>61.144061570837749</v>
      </c>
      <c r="I216" s="321">
        <f t="shared" si="9"/>
        <v>6.8243495606570432</v>
      </c>
      <c r="J216" s="375"/>
      <c r="K216" s="366">
        <v>0</v>
      </c>
      <c r="L216" s="369">
        <v>61.144061570837749</v>
      </c>
      <c r="M216" s="67"/>
      <c r="N216" s="71"/>
      <c r="O216" s="69"/>
      <c r="P216" s="69"/>
    </row>
    <row r="217" spans="1:16" s="70" customFormat="1" ht="17.649999999999999" customHeight="1" x14ac:dyDescent="0.25">
      <c r="A217" s="372">
        <v>251</v>
      </c>
      <c r="B217" s="373" t="s">
        <v>239</v>
      </c>
      <c r="C217" s="365" t="s">
        <v>338</v>
      </c>
      <c r="D217" s="366">
        <v>512.9689158612</v>
      </c>
      <c r="E217" s="366">
        <v>512.9689158612</v>
      </c>
      <c r="F217" s="367">
        <f t="shared" si="10"/>
        <v>0</v>
      </c>
      <c r="G217" s="366">
        <v>512.96889586700001</v>
      </c>
      <c r="H217" s="321">
        <f t="shared" si="11"/>
        <v>184.33060106336222</v>
      </c>
      <c r="I217" s="321">
        <f t="shared" si="9"/>
        <v>35.934068393578592</v>
      </c>
      <c r="J217" s="375"/>
      <c r="K217" s="366">
        <v>0</v>
      </c>
      <c r="L217" s="369">
        <v>184.33060106336222</v>
      </c>
      <c r="M217" s="67"/>
      <c r="N217" s="71"/>
      <c r="O217" s="69"/>
      <c r="P217" s="69"/>
    </row>
    <row r="218" spans="1:16" s="70" customFormat="1" ht="17.649999999999999" customHeight="1" x14ac:dyDescent="0.25">
      <c r="A218" s="372">
        <v>252</v>
      </c>
      <c r="B218" s="373" t="s">
        <v>133</v>
      </c>
      <c r="C218" s="365" t="s">
        <v>339</v>
      </c>
      <c r="D218" s="366">
        <v>158.306377833</v>
      </c>
      <c r="E218" s="366">
        <v>158.30637832066336</v>
      </c>
      <c r="F218" s="367">
        <f t="shared" si="10"/>
        <v>3.0805036033143551E-7</v>
      </c>
      <c r="G218" s="366">
        <v>158.306377833</v>
      </c>
      <c r="H218" s="321">
        <f t="shared" si="11"/>
        <v>-3.5516833918336487E-14</v>
      </c>
      <c r="I218" s="321">
        <f t="shared" si="9"/>
        <v>-2.2435504049239283E-14</v>
      </c>
      <c r="J218" s="375"/>
      <c r="K218" s="366">
        <v>0</v>
      </c>
      <c r="L218" s="369">
        <v>-3.5516833918336487E-14</v>
      </c>
      <c r="M218" s="67"/>
      <c r="N218" s="71"/>
      <c r="O218" s="69"/>
      <c r="P218" s="69"/>
    </row>
    <row r="219" spans="1:16" s="70" customFormat="1" ht="17.649999999999999" customHeight="1" x14ac:dyDescent="0.25">
      <c r="A219" s="372">
        <v>253</v>
      </c>
      <c r="B219" s="373" t="s">
        <v>133</v>
      </c>
      <c r="C219" s="365" t="s">
        <v>340</v>
      </c>
      <c r="D219" s="366">
        <v>659.65728389439994</v>
      </c>
      <c r="E219" s="366">
        <v>659.65728389439994</v>
      </c>
      <c r="F219" s="367">
        <f t="shared" si="10"/>
        <v>0</v>
      </c>
      <c r="G219" s="366">
        <v>659.65728389439994</v>
      </c>
      <c r="H219" s="321">
        <f t="shared" si="11"/>
        <v>291.15828407026913</v>
      </c>
      <c r="I219" s="321">
        <f t="shared" si="9"/>
        <v>44.137810826762383</v>
      </c>
      <c r="J219" s="375"/>
      <c r="K219" s="366">
        <v>0</v>
      </c>
      <c r="L219" s="369">
        <v>291.15828407026913</v>
      </c>
      <c r="M219" s="67"/>
      <c r="N219" s="71"/>
      <c r="O219" s="69"/>
      <c r="P219" s="69"/>
    </row>
    <row r="220" spans="1:16" s="70" customFormat="1" ht="17.649999999999999" customHeight="1" x14ac:dyDescent="0.25">
      <c r="A220" s="372">
        <v>258</v>
      </c>
      <c r="B220" s="373" t="s">
        <v>206</v>
      </c>
      <c r="C220" s="365" t="s">
        <v>341</v>
      </c>
      <c r="D220" s="366">
        <v>8610.6221951999996</v>
      </c>
      <c r="E220" s="366">
        <v>8610.6221951999996</v>
      </c>
      <c r="F220" s="367">
        <f t="shared" si="10"/>
        <v>0</v>
      </c>
      <c r="G220" s="366">
        <v>7597.7629895758</v>
      </c>
      <c r="H220" s="321">
        <f t="shared" si="11"/>
        <v>7597.7629895758</v>
      </c>
      <c r="I220" s="321">
        <f t="shared" si="9"/>
        <v>88.23709619742904</v>
      </c>
      <c r="J220" s="375"/>
      <c r="K220" s="366">
        <v>7597.7629895758</v>
      </c>
      <c r="L220" s="369">
        <v>0</v>
      </c>
      <c r="M220" s="67"/>
      <c r="N220" s="71"/>
      <c r="O220" s="69"/>
      <c r="P220" s="69"/>
    </row>
    <row r="221" spans="1:16" s="70" customFormat="1" ht="17.649999999999999" customHeight="1" x14ac:dyDescent="0.25">
      <c r="A221" s="372">
        <v>259</v>
      </c>
      <c r="B221" s="373" t="s">
        <v>239</v>
      </c>
      <c r="C221" s="365" t="s">
        <v>342</v>
      </c>
      <c r="D221" s="366">
        <v>669.67819698659991</v>
      </c>
      <c r="E221" s="366">
        <v>669.67819747426245</v>
      </c>
      <c r="F221" s="367">
        <f t="shared" si="10"/>
        <v>7.2820441232579469E-8</v>
      </c>
      <c r="G221" s="366">
        <v>669.67819698659991</v>
      </c>
      <c r="H221" s="321">
        <f t="shared" si="11"/>
        <v>377.85034463663601</v>
      </c>
      <c r="I221" s="321">
        <f t="shared" si="9"/>
        <v>56.422673765059791</v>
      </c>
      <c r="J221" s="375"/>
      <c r="K221" s="366">
        <v>0</v>
      </c>
      <c r="L221" s="369">
        <v>377.85034463663601</v>
      </c>
      <c r="M221" s="67"/>
      <c r="N221" s="71"/>
      <c r="O221" s="69"/>
      <c r="P221" s="69"/>
    </row>
    <row r="222" spans="1:16" s="70" customFormat="1" ht="17.649999999999999" customHeight="1" x14ac:dyDescent="0.25">
      <c r="A222" s="372">
        <v>260</v>
      </c>
      <c r="B222" s="373" t="s">
        <v>133</v>
      </c>
      <c r="C222" s="365" t="s">
        <v>343</v>
      </c>
      <c r="D222" s="366">
        <v>209.79016320420001</v>
      </c>
      <c r="E222" s="366">
        <v>209.79016369186255</v>
      </c>
      <c r="F222" s="367">
        <f t="shared" si="10"/>
        <v>2.3245252123160753E-7</v>
      </c>
      <c r="G222" s="366">
        <v>209.79016320420001</v>
      </c>
      <c r="H222" s="321">
        <f t="shared" si="11"/>
        <v>172.28064201604832</v>
      </c>
      <c r="I222" s="321">
        <f t="shared" si="9"/>
        <v>82.120457405759112</v>
      </c>
      <c r="J222" s="375"/>
      <c r="K222" s="366">
        <v>0</v>
      </c>
      <c r="L222" s="369">
        <v>172.28064201604832</v>
      </c>
      <c r="M222" s="67"/>
      <c r="N222" s="71"/>
      <c r="O222" s="69"/>
      <c r="P222" s="69"/>
    </row>
    <row r="223" spans="1:16" s="70" customFormat="1" ht="17.649999999999999" customHeight="1" x14ac:dyDescent="0.25">
      <c r="A223" s="372">
        <v>261</v>
      </c>
      <c r="B223" s="373" t="s">
        <v>185</v>
      </c>
      <c r="C223" s="365" t="s">
        <v>344</v>
      </c>
      <c r="D223" s="366">
        <v>10102.271251489599</v>
      </c>
      <c r="E223" s="366">
        <v>10102.271251489599</v>
      </c>
      <c r="F223" s="367">
        <f t="shared" si="10"/>
        <v>0</v>
      </c>
      <c r="G223" s="366">
        <v>7871.3722448624721</v>
      </c>
      <c r="H223" s="321">
        <f t="shared" si="11"/>
        <v>2890.9642474267625</v>
      </c>
      <c r="I223" s="321">
        <f t="shared" si="9"/>
        <v>28.616973108898495</v>
      </c>
      <c r="J223" s="375"/>
      <c r="K223" s="366">
        <v>1.9994199999999999E-5</v>
      </c>
      <c r="L223" s="369">
        <v>2890.9642274325624</v>
      </c>
      <c r="M223" s="67"/>
      <c r="N223" s="71"/>
      <c r="O223" s="69"/>
      <c r="P223" s="69"/>
    </row>
    <row r="224" spans="1:16" s="70" customFormat="1" ht="17.649999999999999" customHeight="1" x14ac:dyDescent="0.25">
      <c r="A224" s="372">
        <v>262</v>
      </c>
      <c r="B224" s="373" t="s">
        <v>221</v>
      </c>
      <c r="C224" s="365" t="s">
        <v>345</v>
      </c>
      <c r="D224" s="366">
        <v>752.45198562459996</v>
      </c>
      <c r="E224" s="366">
        <v>752.45198611226249</v>
      </c>
      <c r="F224" s="367">
        <f t="shared" si="10"/>
        <v>6.48097824296201E-8</v>
      </c>
      <c r="G224" s="366">
        <v>752.45198562459996</v>
      </c>
      <c r="H224" s="321">
        <f t="shared" si="11"/>
        <v>173.46493345483472</v>
      </c>
      <c r="I224" s="321">
        <f t="shared" si="9"/>
        <v>23.053289333594041</v>
      </c>
      <c r="J224" s="375"/>
      <c r="K224" s="366">
        <v>0</v>
      </c>
      <c r="L224" s="369">
        <v>173.46493345483472</v>
      </c>
      <c r="M224" s="67"/>
      <c r="N224" s="71"/>
      <c r="O224" s="69"/>
      <c r="P224" s="69"/>
    </row>
    <row r="225" spans="1:16" s="70" customFormat="1" ht="17.649999999999999" customHeight="1" x14ac:dyDescent="0.25">
      <c r="A225" s="372">
        <v>264</v>
      </c>
      <c r="B225" s="373" t="s">
        <v>605</v>
      </c>
      <c r="C225" s="365" t="s">
        <v>346</v>
      </c>
      <c r="D225" s="366">
        <v>14717.753713300999</v>
      </c>
      <c r="E225" s="366">
        <v>14591.868810512799</v>
      </c>
      <c r="F225" s="367">
        <f t="shared" si="10"/>
        <v>-0.85532687419842546</v>
      </c>
      <c r="G225" s="366">
        <v>12088.635315334745</v>
      </c>
      <c r="H225" s="321">
        <f t="shared" si="11"/>
        <v>8056.8932013553249</v>
      </c>
      <c r="I225" s="321">
        <f t="shared" si="9"/>
        <v>55.214950915339159</v>
      </c>
      <c r="J225" s="375"/>
      <c r="K225" s="366">
        <v>1.9994199999999999E-5</v>
      </c>
      <c r="L225" s="369">
        <v>8056.8931813611252</v>
      </c>
      <c r="M225" s="67"/>
      <c r="N225" s="71"/>
      <c r="O225" s="69"/>
      <c r="P225" s="69"/>
    </row>
    <row r="226" spans="1:16" s="70" customFormat="1" ht="17.649999999999999" customHeight="1" x14ac:dyDescent="0.25">
      <c r="A226" s="372">
        <v>266</v>
      </c>
      <c r="B226" s="373" t="s">
        <v>221</v>
      </c>
      <c r="C226" s="365" t="s">
        <v>347</v>
      </c>
      <c r="D226" s="366">
        <v>3554.4888992000001</v>
      </c>
      <c r="E226" s="366">
        <v>3554.4888992000001</v>
      </c>
      <c r="F226" s="367">
        <f t="shared" si="10"/>
        <v>0</v>
      </c>
      <c r="G226" s="366">
        <v>1823.4311715652</v>
      </c>
      <c r="H226" s="321">
        <f t="shared" si="11"/>
        <v>1822.9325255853237</v>
      </c>
      <c r="I226" s="321">
        <f t="shared" si="9"/>
        <v>51.285362742182329</v>
      </c>
      <c r="J226" s="375"/>
      <c r="K226" s="366">
        <v>1359.5657315651999</v>
      </c>
      <c r="L226" s="369">
        <v>463.36679402012373</v>
      </c>
      <c r="M226" s="67"/>
      <c r="N226" s="71"/>
      <c r="O226" s="69"/>
      <c r="P226" s="69"/>
    </row>
    <row r="227" spans="1:16" s="70" customFormat="1" ht="17.649999999999999" customHeight="1" x14ac:dyDescent="0.25">
      <c r="A227" s="372">
        <v>267</v>
      </c>
      <c r="B227" s="373" t="s">
        <v>221</v>
      </c>
      <c r="C227" s="365" t="s">
        <v>348</v>
      </c>
      <c r="D227" s="366">
        <v>476.84973346259994</v>
      </c>
      <c r="E227" s="366">
        <v>476.84973395026248</v>
      </c>
      <c r="F227" s="367">
        <f t="shared" si="10"/>
        <v>1.0226754909581359E-7</v>
      </c>
      <c r="G227" s="366">
        <v>476.84973346259994</v>
      </c>
      <c r="H227" s="321">
        <f t="shared" si="11"/>
        <v>108.87865617010037</v>
      </c>
      <c r="I227" s="321">
        <f t="shared" si="9"/>
        <v>22.832906976405461</v>
      </c>
      <c r="J227" s="375"/>
      <c r="K227" s="366">
        <v>0</v>
      </c>
      <c r="L227" s="369">
        <v>108.87865617010037</v>
      </c>
      <c r="M227" s="67"/>
      <c r="N227" s="71"/>
      <c r="O227" s="69"/>
      <c r="P227" s="69"/>
    </row>
    <row r="228" spans="1:16" s="70" customFormat="1" ht="17.649999999999999" customHeight="1" x14ac:dyDescent="0.25">
      <c r="A228" s="372">
        <v>268</v>
      </c>
      <c r="B228" s="373" t="s">
        <v>608</v>
      </c>
      <c r="C228" s="365" t="s">
        <v>349</v>
      </c>
      <c r="D228" s="366">
        <v>412.56512140799992</v>
      </c>
      <c r="E228" s="366">
        <v>412.56512140799992</v>
      </c>
      <c r="F228" s="367">
        <f t="shared" si="10"/>
        <v>0</v>
      </c>
      <c r="G228" s="366">
        <v>412.50064011300003</v>
      </c>
      <c r="H228" s="321">
        <f t="shared" si="11"/>
        <v>412.50064011300003</v>
      </c>
      <c r="I228" s="321">
        <f t="shared" si="9"/>
        <v>99.984370638317699</v>
      </c>
      <c r="J228" s="375"/>
      <c r="K228" s="366">
        <v>412.50064011300003</v>
      </c>
      <c r="L228" s="369">
        <v>0</v>
      </c>
      <c r="M228" s="67"/>
      <c r="N228" s="71"/>
      <c r="O228" s="69"/>
      <c r="P228" s="69"/>
    </row>
    <row r="229" spans="1:16" s="70" customFormat="1" ht="17.649999999999999" customHeight="1" x14ac:dyDescent="0.25">
      <c r="A229" s="372">
        <v>269</v>
      </c>
      <c r="B229" s="373" t="s">
        <v>129</v>
      </c>
      <c r="C229" s="365" t="s">
        <v>350</v>
      </c>
      <c r="D229" s="366">
        <v>57.641639075599997</v>
      </c>
      <c r="E229" s="366">
        <v>57.641639075599997</v>
      </c>
      <c r="F229" s="367">
        <f t="shared" si="10"/>
        <v>0</v>
      </c>
      <c r="G229" s="366">
        <v>57.641639075599997</v>
      </c>
      <c r="H229" s="321">
        <f t="shared" si="11"/>
        <v>13.175653490364919</v>
      </c>
      <c r="I229" s="321">
        <f t="shared" si="9"/>
        <v>22.85787444920566</v>
      </c>
      <c r="J229" s="375"/>
      <c r="K229" s="366">
        <v>0</v>
      </c>
      <c r="L229" s="369">
        <v>13.175653490364919</v>
      </c>
      <c r="M229" s="67"/>
      <c r="N229" s="71"/>
      <c r="O229" s="69"/>
      <c r="P229" s="69"/>
    </row>
    <row r="230" spans="1:16" s="70" customFormat="1" ht="17.649999999999999" customHeight="1" x14ac:dyDescent="0.25">
      <c r="A230" s="372">
        <v>273</v>
      </c>
      <c r="B230" s="373" t="s">
        <v>133</v>
      </c>
      <c r="C230" s="365" t="s">
        <v>351</v>
      </c>
      <c r="D230" s="366">
        <v>2063.4014400000001</v>
      </c>
      <c r="E230" s="366">
        <v>900.81344831960007</v>
      </c>
      <c r="F230" s="367">
        <f t="shared" si="10"/>
        <v>-56.343277131782941</v>
      </c>
      <c r="G230" s="366">
        <v>900.81344831960007</v>
      </c>
      <c r="H230" s="321">
        <f t="shared" si="11"/>
        <v>574.73965281441781</v>
      </c>
      <c r="I230" s="321">
        <f t="shared" si="9"/>
        <v>63.802294902074507</v>
      </c>
      <c r="J230" s="375"/>
      <c r="K230" s="366">
        <v>0</v>
      </c>
      <c r="L230" s="369">
        <v>574.73965281441781</v>
      </c>
      <c r="M230" s="67"/>
      <c r="N230" s="71"/>
      <c r="O230" s="69"/>
      <c r="P230" s="69"/>
    </row>
    <row r="231" spans="1:16" s="70" customFormat="1" ht="17.649999999999999" customHeight="1" x14ac:dyDescent="0.25">
      <c r="A231" s="372">
        <v>274</v>
      </c>
      <c r="B231" s="373" t="s">
        <v>133</v>
      </c>
      <c r="C231" s="365" t="s">
        <v>352</v>
      </c>
      <c r="D231" s="366">
        <v>4309.417306454</v>
      </c>
      <c r="E231" s="366">
        <v>4309.417306454</v>
      </c>
      <c r="F231" s="367">
        <f t="shared" si="10"/>
        <v>0</v>
      </c>
      <c r="G231" s="366">
        <v>2913.3821783890439</v>
      </c>
      <c r="H231" s="321">
        <f t="shared" si="11"/>
        <v>2913.3821783890439</v>
      </c>
      <c r="I231" s="321">
        <f t="shared" si="9"/>
        <v>67.605014117008722</v>
      </c>
      <c r="J231" s="375"/>
      <c r="K231" s="366">
        <v>2007.2181978665999</v>
      </c>
      <c r="L231" s="369">
        <v>906.16398052244404</v>
      </c>
      <c r="M231" s="67"/>
      <c r="N231" s="71"/>
      <c r="O231" s="69"/>
      <c r="P231" s="69"/>
    </row>
    <row r="232" spans="1:16" s="70" customFormat="1" ht="17.649999999999999" customHeight="1" x14ac:dyDescent="0.25">
      <c r="A232" s="372">
        <v>275</v>
      </c>
      <c r="B232" s="373" t="s">
        <v>117</v>
      </c>
      <c r="C232" s="365" t="s">
        <v>353</v>
      </c>
      <c r="D232" s="366">
        <v>1395.5951599999999</v>
      </c>
      <c r="E232" s="366">
        <v>1395.5951599999999</v>
      </c>
      <c r="F232" s="367">
        <f t="shared" si="10"/>
        <v>0</v>
      </c>
      <c r="G232" s="366">
        <v>1395.5951599999999</v>
      </c>
      <c r="H232" s="321">
        <f t="shared" si="11"/>
        <v>321.40001474879307</v>
      </c>
      <c r="I232" s="321">
        <f t="shared" si="9"/>
        <v>23.029602277267365</v>
      </c>
      <c r="J232" s="375"/>
      <c r="K232" s="366">
        <v>0</v>
      </c>
      <c r="L232" s="369">
        <v>321.40001474879307</v>
      </c>
      <c r="M232" s="67"/>
      <c r="N232" s="71"/>
      <c r="O232" s="69"/>
      <c r="P232" s="69"/>
    </row>
    <row r="233" spans="1:16" s="70" customFormat="1" ht="17.649999999999999" customHeight="1" x14ac:dyDescent="0.25">
      <c r="A233" s="372">
        <v>278</v>
      </c>
      <c r="B233" s="373" t="s">
        <v>198</v>
      </c>
      <c r="C233" s="365" t="s">
        <v>354</v>
      </c>
      <c r="D233" s="366">
        <v>4848.3535695999999</v>
      </c>
      <c r="E233" s="366">
        <v>4848.3535695999999</v>
      </c>
      <c r="F233" s="367">
        <f t="shared" si="10"/>
        <v>0</v>
      </c>
      <c r="G233" s="366">
        <v>4847.5937907997677</v>
      </c>
      <c r="H233" s="321">
        <f t="shared" si="11"/>
        <v>4847.5937907997677</v>
      </c>
      <c r="I233" s="321">
        <f t="shared" si="9"/>
        <v>99.984329137936726</v>
      </c>
      <c r="J233" s="375"/>
      <c r="K233" s="366">
        <v>1317.61778</v>
      </c>
      <c r="L233" s="369">
        <v>3529.9760107997677</v>
      </c>
      <c r="M233" s="67"/>
      <c r="N233" s="71"/>
      <c r="O233" s="69"/>
      <c r="P233" s="69"/>
    </row>
    <row r="234" spans="1:16" s="70" customFormat="1" ht="17.649999999999999" customHeight="1" x14ac:dyDescent="0.25">
      <c r="A234" s="372">
        <v>280</v>
      </c>
      <c r="B234" s="373" t="s">
        <v>221</v>
      </c>
      <c r="C234" s="365" t="s">
        <v>355</v>
      </c>
      <c r="D234" s="366">
        <v>2031.9305692</v>
      </c>
      <c r="E234" s="366">
        <v>2031.9305692</v>
      </c>
      <c r="F234" s="367">
        <f t="shared" si="10"/>
        <v>0</v>
      </c>
      <c r="G234" s="366">
        <v>799.13876815071762</v>
      </c>
      <c r="H234" s="321">
        <f t="shared" si="11"/>
        <v>799.13876815071762</v>
      </c>
      <c r="I234" s="321">
        <f t="shared" si="9"/>
        <v>39.329039105177202</v>
      </c>
      <c r="J234" s="375"/>
      <c r="K234" s="366">
        <v>470.45402875499997</v>
      </c>
      <c r="L234" s="369">
        <v>328.6847393957176</v>
      </c>
      <c r="M234" s="67"/>
      <c r="N234" s="71"/>
      <c r="O234" s="69"/>
      <c r="P234" s="69"/>
    </row>
    <row r="235" spans="1:16" s="70" customFormat="1" ht="17.649999999999999" customHeight="1" x14ac:dyDescent="0.25">
      <c r="A235" s="372">
        <v>281</v>
      </c>
      <c r="B235" s="373" t="s">
        <v>129</v>
      </c>
      <c r="C235" s="365" t="s">
        <v>356</v>
      </c>
      <c r="D235" s="366">
        <v>1880.4253784505997</v>
      </c>
      <c r="E235" s="366">
        <v>1880.4253789382624</v>
      </c>
      <c r="F235" s="367">
        <f t="shared" si="10"/>
        <v>2.5933630354302295E-8</v>
      </c>
      <c r="G235" s="366">
        <v>1725.0398387443699</v>
      </c>
      <c r="H235" s="321">
        <f t="shared" si="11"/>
        <v>1470.7166174432525</v>
      </c>
      <c r="I235" s="321">
        <f t="shared" si="9"/>
        <v>78.211910662132084</v>
      </c>
      <c r="J235" s="375"/>
      <c r="K235" s="366">
        <v>180.5708592604</v>
      </c>
      <c r="L235" s="369">
        <v>1290.1457581828524</v>
      </c>
      <c r="M235" s="67"/>
      <c r="N235" s="71"/>
      <c r="O235" s="69"/>
      <c r="P235" s="69"/>
    </row>
    <row r="236" spans="1:16" s="70" customFormat="1" ht="17.649999999999999" customHeight="1" x14ac:dyDescent="0.25">
      <c r="A236" s="372">
        <v>282</v>
      </c>
      <c r="B236" s="373" t="s">
        <v>221</v>
      </c>
      <c r="C236" s="365" t="s">
        <v>357</v>
      </c>
      <c r="D236" s="366">
        <v>1199.652</v>
      </c>
      <c r="E236" s="366">
        <v>1199.652</v>
      </c>
      <c r="F236" s="367">
        <f t="shared" si="10"/>
        <v>0</v>
      </c>
      <c r="G236" s="366">
        <v>581.77610177056465</v>
      </c>
      <c r="H236" s="321">
        <f t="shared" si="11"/>
        <v>581.77610177056465</v>
      </c>
      <c r="I236" s="321">
        <f t="shared" si="9"/>
        <v>48.495405481803445</v>
      </c>
      <c r="J236" s="375"/>
      <c r="K236" s="366">
        <v>319.27292399340001</v>
      </c>
      <c r="L236" s="369">
        <v>262.50317777716464</v>
      </c>
      <c r="M236" s="67"/>
      <c r="N236" s="71"/>
      <c r="O236" s="69"/>
      <c r="P236" s="69"/>
    </row>
    <row r="237" spans="1:16" s="70" customFormat="1" ht="17.649999999999999" customHeight="1" x14ac:dyDescent="0.25">
      <c r="A237" s="372">
        <v>283</v>
      </c>
      <c r="B237" s="373" t="s">
        <v>129</v>
      </c>
      <c r="C237" s="365" t="s">
        <v>358</v>
      </c>
      <c r="D237" s="366">
        <v>415.60188049239997</v>
      </c>
      <c r="E237" s="366">
        <v>415.60188049239997</v>
      </c>
      <c r="F237" s="367">
        <f t="shared" si="10"/>
        <v>0</v>
      </c>
      <c r="G237" s="366">
        <v>415.60188049239997</v>
      </c>
      <c r="H237" s="321">
        <f t="shared" si="11"/>
        <v>290.92132184353267</v>
      </c>
      <c r="I237" s="321">
        <f t="shared" si="9"/>
        <v>70.00000132310582</v>
      </c>
      <c r="J237" s="375"/>
      <c r="K237" s="366">
        <v>0</v>
      </c>
      <c r="L237" s="369">
        <v>290.92132184353267</v>
      </c>
      <c r="M237" s="67"/>
      <c r="N237" s="71"/>
      <c r="O237" s="69"/>
      <c r="P237" s="69"/>
    </row>
    <row r="238" spans="1:16" s="70" customFormat="1" ht="17.649999999999999" customHeight="1" x14ac:dyDescent="0.25">
      <c r="A238" s="372">
        <v>284</v>
      </c>
      <c r="B238" s="373" t="s">
        <v>117</v>
      </c>
      <c r="C238" s="365" t="s">
        <v>359</v>
      </c>
      <c r="D238" s="366">
        <v>2597.5446935219998</v>
      </c>
      <c r="E238" s="366">
        <v>2597.5446935219998</v>
      </c>
      <c r="F238" s="367">
        <f t="shared" si="10"/>
        <v>0</v>
      </c>
      <c r="G238" s="366">
        <v>859.550658</v>
      </c>
      <c r="H238" s="321">
        <f t="shared" si="11"/>
        <v>452.39510316261794</v>
      </c>
      <c r="I238" s="321">
        <f t="shared" si="9"/>
        <v>17.416258680393192</v>
      </c>
      <c r="J238" s="375"/>
      <c r="K238" s="366">
        <v>1.9994199999999999E-5</v>
      </c>
      <c r="L238" s="369">
        <v>452.39508316841795</v>
      </c>
      <c r="M238" s="67"/>
      <c r="N238" s="71"/>
      <c r="O238" s="69"/>
      <c r="P238" s="69"/>
    </row>
    <row r="239" spans="1:16" s="70" customFormat="1" ht="17.649999999999999" customHeight="1" x14ac:dyDescent="0.25">
      <c r="A239" s="372">
        <v>286</v>
      </c>
      <c r="B239" s="373" t="s">
        <v>121</v>
      </c>
      <c r="C239" s="365" t="s">
        <v>360</v>
      </c>
      <c r="D239" s="366">
        <v>2137.4074920191997</v>
      </c>
      <c r="E239" s="366">
        <v>2137.4074920191997</v>
      </c>
      <c r="F239" s="367">
        <f t="shared" si="10"/>
        <v>0</v>
      </c>
      <c r="G239" s="366">
        <v>2137.4074920191997</v>
      </c>
      <c r="H239" s="321">
        <f t="shared" si="11"/>
        <v>961.8333714239692</v>
      </c>
      <c r="I239" s="321">
        <f t="shared" si="9"/>
        <v>45.000000000717193</v>
      </c>
      <c r="J239" s="375"/>
      <c r="K239" s="366">
        <v>0</v>
      </c>
      <c r="L239" s="369">
        <v>961.8333714239692</v>
      </c>
      <c r="M239" s="67"/>
      <c r="N239" s="71"/>
      <c r="O239" s="69"/>
      <c r="P239" s="69"/>
    </row>
    <row r="240" spans="1:16" s="70" customFormat="1" ht="17.649999999999999" customHeight="1" x14ac:dyDescent="0.25">
      <c r="A240" s="372">
        <v>288</v>
      </c>
      <c r="B240" s="373" t="s">
        <v>221</v>
      </c>
      <c r="C240" s="365" t="s">
        <v>361</v>
      </c>
      <c r="D240" s="366">
        <v>503.28902384420002</v>
      </c>
      <c r="E240" s="366">
        <v>503.28902433186244</v>
      </c>
      <c r="F240" s="367">
        <f t="shared" si="10"/>
        <v>9.689512125987676E-8</v>
      </c>
      <c r="G240" s="366">
        <v>503.28902384420002</v>
      </c>
      <c r="H240" s="321">
        <f t="shared" si="11"/>
        <v>325.99146970676316</v>
      </c>
      <c r="I240" s="321">
        <f t="shared" si="9"/>
        <v>64.772219131845901</v>
      </c>
      <c r="J240" s="375"/>
      <c r="K240" s="366">
        <v>0</v>
      </c>
      <c r="L240" s="369">
        <v>325.99146970676316</v>
      </c>
      <c r="M240" s="67"/>
      <c r="N240" s="71"/>
      <c r="O240" s="69"/>
      <c r="P240" s="69"/>
    </row>
    <row r="241" spans="1:16" s="70" customFormat="1" ht="17.649999999999999" customHeight="1" x14ac:dyDescent="0.25">
      <c r="A241" s="372">
        <v>289</v>
      </c>
      <c r="B241" s="373" t="s">
        <v>148</v>
      </c>
      <c r="C241" s="365" t="s">
        <v>609</v>
      </c>
      <c r="D241" s="366">
        <v>8905.8301800501995</v>
      </c>
      <c r="E241" s="366">
        <v>8278.2888798187996</v>
      </c>
      <c r="F241" s="367">
        <f t="shared" si="10"/>
        <v>-7.0464099083895064</v>
      </c>
      <c r="G241" s="366">
        <v>7726.1723800501995</v>
      </c>
      <c r="H241" s="321">
        <f t="shared" si="11"/>
        <v>7726.1723800501995</v>
      </c>
      <c r="I241" s="321">
        <f t="shared" si="9"/>
        <v>93.330548042185683</v>
      </c>
      <c r="J241" s="375"/>
      <c r="K241" s="366">
        <v>7726.1723800501995</v>
      </c>
      <c r="L241" s="369">
        <v>0</v>
      </c>
      <c r="M241" s="67"/>
      <c r="N241" s="71"/>
      <c r="O241" s="69"/>
      <c r="P241" s="69"/>
    </row>
    <row r="242" spans="1:16" s="70" customFormat="1" ht="17.649999999999999" customHeight="1" x14ac:dyDescent="0.25">
      <c r="A242" s="372">
        <v>292</v>
      </c>
      <c r="B242" s="373" t="s">
        <v>133</v>
      </c>
      <c r="C242" s="365" t="s">
        <v>362</v>
      </c>
      <c r="D242" s="366">
        <v>1226.1252405332</v>
      </c>
      <c r="E242" s="366">
        <v>1226.1252405332</v>
      </c>
      <c r="F242" s="367">
        <f t="shared" si="10"/>
        <v>0</v>
      </c>
      <c r="G242" s="366">
        <v>1226.1252405332</v>
      </c>
      <c r="H242" s="321">
        <f t="shared" si="11"/>
        <v>804.79822014406022</v>
      </c>
      <c r="I242" s="321">
        <f t="shared" si="9"/>
        <v>65.63752164453291</v>
      </c>
      <c r="J242" s="375"/>
      <c r="K242" s="366">
        <v>0</v>
      </c>
      <c r="L242" s="369">
        <v>804.79822014406022</v>
      </c>
      <c r="M242" s="67"/>
      <c r="N242" s="71"/>
      <c r="O242" s="69"/>
      <c r="P242" s="69"/>
    </row>
    <row r="243" spans="1:16" s="70" customFormat="1" ht="17.649999999999999" customHeight="1" x14ac:dyDescent="0.25">
      <c r="A243" s="372">
        <v>293</v>
      </c>
      <c r="B243" s="373" t="s">
        <v>221</v>
      </c>
      <c r="C243" s="365" t="s">
        <v>363</v>
      </c>
      <c r="D243" s="366">
        <v>1402.7073368703998</v>
      </c>
      <c r="E243" s="366">
        <v>1402.7073368703998</v>
      </c>
      <c r="F243" s="367">
        <f t="shared" si="10"/>
        <v>0</v>
      </c>
      <c r="G243" s="366">
        <v>1402.7073368703998</v>
      </c>
      <c r="H243" s="321">
        <f t="shared" si="11"/>
        <v>316.69679037838307</v>
      </c>
      <c r="I243" s="321">
        <f t="shared" si="9"/>
        <v>22.577538596537874</v>
      </c>
      <c r="J243" s="375"/>
      <c r="K243" s="366">
        <v>0</v>
      </c>
      <c r="L243" s="369">
        <v>316.69679037838307</v>
      </c>
      <c r="M243" s="67"/>
      <c r="N243" s="71"/>
      <c r="O243" s="69"/>
      <c r="P243" s="69"/>
    </row>
    <row r="244" spans="1:16" s="70" customFormat="1" ht="17.649999999999999" customHeight="1" x14ac:dyDescent="0.25">
      <c r="A244" s="372">
        <v>294</v>
      </c>
      <c r="B244" s="373" t="s">
        <v>243</v>
      </c>
      <c r="C244" s="365" t="s">
        <v>364</v>
      </c>
      <c r="D244" s="366">
        <v>1045.0742805423999</v>
      </c>
      <c r="E244" s="366">
        <v>1045.0742805423999</v>
      </c>
      <c r="F244" s="367">
        <f t="shared" si="10"/>
        <v>0</v>
      </c>
      <c r="G244" s="366">
        <v>1045.0742805423999</v>
      </c>
      <c r="H244" s="321">
        <f t="shared" si="11"/>
        <v>230.79277650029027</v>
      </c>
      <c r="I244" s="321">
        <f t="shared" si="9"/>
        <v>22.083863395863823</v>
      </c>
      <c r="J244" s="375"/>
      <c r="K244" s="366">
        <v>0</v>
      </c>
      <c r="L244" s="369">
        <v>230.79277650029027</v>
      </c>
      <c r="M244" s="67"/>
      <c r="N244" s="71"/>
      <c r="O244" s="69"/>
      <c r="P244" s="69"/>
    </row>
    <row r="245" spans="1:16" s="70" customFormat="1" ht="17.649999999999999" customHeight="1" x14ac:dyDescent="0.25">
      <c r="A245" s="372">
        <v>295</v>
      </c>
      <c r="B245" s="373" t="s">
        <v>221</v>
      </c>
      <c r="C245" s="365" t="s">
        <v>365</v>
      </c>
      <c r="D245" s="366">
        <v>401.0506415758</v>
      </c>
      <c r="E245" s="366">
        <v>401.05064206346253</v>
      </c>
      <c r="F245" s="367">
        <f t="shared" si="10"/>
        <v>1.2159624418472958E-7</v>
      </c>
      <c r="G245" s="366">
        <v>401.0506415758</v>
      </c>
      <c r="H245" s="321">
        <f t="shared" si="11"/>
        <v>102.62592677438315</v>
      </c>
      <c r="I245" s="321">
        <f t="shared" si="9"/>
        <v>25.589268788190484</v>
      </c>
      <c r="J245" s="375"/>
      <c r="K245" s="366">
        <v>0</v>
      </c>
      <c r="L245" s="369">
        <v>102.62592677438315</v>
      </c>
      <c r="M245" s="67"/>
      <c r="N245" s="71"/>
      <c r="O245" s="69"/>
      <c r="P245" s="69"/>
    </row>
    <row r="246" spans="1:16" s="70" customFormat="1" ht="17.649999999999999" customHeight="1" x14ac:dyDescent="0.25">
      <c r="A246" s="372">
        <v>296</v>
      </c>
      <c r="B246" s="373" t="s">
        <v>119</v>
      </c>
      <c r="C246" s="365" t="s">
        <v>366</v>
      </c>
      <c r="D246" s="366">
        <v>14491.2763108</v>
      </c>
      <c r="E246" s="366">
        <v>14451.2879108</v>
      </c>
      <c r="F246" s="367">
        <f t="shared" si="10"/>
        <v>-0.27594808864556342</v>
      </c>
      <c r="G246" s="366">
        <v>9702.3794753411767</v>
      </c>
      <c r="H246" s="321">
        <f t="shared" si="11"/>
        <v>7554.6489979226671</v>
      </c>
      <c r="I246" s="321">
        <f t="shared" si="9"/>
        <v>52.276648590447003</v>
      </c>
      <c r="J246" s="375"/>
      <c r="K246" s="366">
        <v>1.9994199999999999E-5</v>
      </c>
      <c r="L246" s="369">
        <v>7554.6489779284675</v>
      </c>
      <c r="M246" s="67"/>
      <c r="N246" s="71"/>
      <c r="O246" s="69"/>
      <c r="P246" s="69"/>
    </row>
    <row r="247" spans="1:16" s="70" customFormat="1" ht="17.649999999999999" customHeight="1" x14ac:dyDescent="0.25">
      <c r="A247" s="372">
        <v>297</v>
      </c>
      <c r="B247" s="373" t="s">
        <v>129</v>
      </c>
      <c r="C247" s="365" t="s">
        <v>367</v>
      </c>
      <c r="D247" s="366">
        <v>2876.5514580889999</v>
      </c>
      <c r="E247" s="366">
        <v>2876.5514585766582</v>
      </c>
      <c r="F247" s="367">
        <f t="shared" si="10"/>
        <v>1.6952881765064376E-8</v>
      </c>
      <c r="G247" s="366">
        <v>1893.2009400604998</v>
      </c>
      <c r="H247" s="321">
        <f t="shared" si="11"/>
        <v>1585.0127793960942</v>
      </c>
      <c r="I247" s="321">
        <f t="shared" si="9"/>
        <v>55.101144624764395</v>
      </c>
      <c r="J247" s="375"/>
      <c r="K247" s="366">
        <v>1.9994199999999999E-5</v>
      </c>
      <c r="L247" s="369">
        <v>1585.0127594018941</v>
      </c>
      <c r="M247" s="67"/>
      <c r="N247" s="71"/>
      <c r="O247" s="69"/>
      <c r="P247" s="69"/>
    </row>
    <row r="248" spans="1:16" s="70" customFormat="1" ht="17.649999999999999" customHeight="1" x14ac:dyDescent="0.25">
      <c r="A248" s="372">
        <v>298</v>
      </c>
      <c r="B248" s="373" t="s">
        <v>119</v>
      </c>
      <c r="C248" s="365" t="s">
        <v>368</v>
      </c>
      <c r="D248" s="366">
        <v>13971.037423841999</v>
      </c>
      <c r="E248" s="366">
        <v>13971.037423841999</v>
      </c>
      <c r="F248" s="367">
        <f t="shared" si="10"/>
        <v>0</v>
      </c>
      <c r="G248" s="366">
        <v>8503.7789487295995</v>
      </c>
      <c r="H248" s="321">
        <f t="shared" si="11"/>
        <v>8503.7789487295995</v>
      </c>
      <c r="I248" s="321">
        <f t="shared" si="9"/>
        <v>60.867197551254449</v>
      </c>
      <c r="J248" s="375"/>
      <c r="K248" s="366">
        <v>8503.7789487295995</v>
      </c>
      <c r="L248" s="369">
        <v>0</v>
      </c>
      <c r="M248" s="67"/>
      <c r="N248" s="71"/>
      <c r="O248" s="69"/>
      <c r="P248" s="69"/>
    </row>
    <row r="249" spans="1:16" s="70" customFormat="1" ht="17.649999999999999" customHeight="1" x14ac:dyDescent="0.25">
      <c r="A249" s="372">
        <v>300</v>
      </c>
      <c r="B249" s="373" t="s">
        <v>129</v>
      </c>
      <c r="C249" s="365" t="s">
        <v>369</v>
      </c>
      <c r="D249" s="366">
        <v>514.14071594059999</v>
      </c>
      <c r="E249" s="366">
        <v>514.14071642826252</v>
      </c>
      <c r="F249" s="367">
        <f t="shared" si="10"/>
        <v>9.4850022946957324E-8</v>
      </c>
      <c r="G249" s="366">
        <v>514.14071594059999</v>
      </c>
      <c r="H249" s="321">
        <f t="shared" si="11"/>
        <v>359.89850088789831</v>
      </c>
      <c r="I249" s="321">
        <f>+H249/E249*100</f>
        <v>69.99999988098871</v>
      </c>
      <c r="J249" s="375"/>
      <c r="K249" s="366">
        <v>0</v>
      </c>
      <c r="L249" s="369">
        <v>359.89850088789831</v>
      </c>
      <c r="M249" s="67"/>
      <c r="N249" s="71"/>
      <c r="O249" s="69"/>
      <c r="P249" s="69"/>
    </row>
    <row r="250" spans="1:16" s="70" customFormat="1" ht="17.649999999999999" customHeight="1" x14ac:dyDescent="0.25">
      <c r="A250" s="372">
        <v>304</v>
      </c>
      <c r="B250" s="373" t="s">
        <v>129</v>
      </c>
      <c r="C250" s="365" t="s">
        <v>610</v>
      </c>
      <c r="D250" s="366">
        <v>3393.0157399999998</v>
      </c>
      <c r="E250" s="366">
        <v>3393.0157399999998</v>
      </c>
      <c r="F250" s="367">
        <f t="shared" si="10"/>
        <v>0</v>
      </c>
      <c r="G250" s="366">
        <v>2535.8591275253998</v>
      </c>
      <c r="H250" s="321">
        <f t="shared" si="11"/>
        <v>2535.8591275253998</v>
      </c>
      <c r="I250" s="321">
        <f>+H250/E250*100</f>
        <v>74.737617560400707</v>
      </c>
      <c r="J250" s="375"/>
      <c r="K250" s="366">
        <v>2535.8591275253998</v>
      </c>
      <c r="L250" s="369">
        <v>0</v>
      </c>
      <c r="M250" s="67"/>
      <c r="N250" s="71"/>
      <c r="O250" s="69"/>
      <c r="P250" s="69"/>
    </row>
    <row r="251" spans="1:16" s="70" customFormat="1" ht="17.649999999999999" customHeight="1" x14ac:dyDescent="0.25">
      <c r="A251" s="372">
        <v>305</v>
      </c>
      <c r="B251" s="373" t="s">
        <v>239</v>
      </c>
      <c r="C251" s="365" t="s">
        <v>370</v>
      </c>
      <c r="D251" s="366">
        <v>161.29789004279996</v>
      </c>
      <c r="E251" s="366">
        <v>161.29789004279996</v>
      </c>
      <c r="F251" s="367">
        <f t="shared" si="10"/>
        <v>0</v>
      </c>
      <c r="G251" s="366">
        <v>161.29791003700001</v>
      </c>
      <c r="H251" s="321">
        <f t="shared" si="11"/>
        <v>36.647685915887337</v>
      </c>
      <c r="I251" s="321">
        <f>+H251/E251*100</f>
        <v>22.720499261436693</v>
      </c>
      <c r="J251" s="375"/>
      <c r="K251" s="366">
        <v>0</v>
      </c>
      <c r="L251" s="369">
        <v>36.647685915887337</v>
      </c>
      <c r="M251" s="67"/>
      <c r="N251" s="71"/>
      <c r="O251" s="69"/>
      <c r="P251" s="69"/>
    </row>
    <row r="252" spans="1:16" s="70" customFormat="1" ht="17.649999999999999" customHeight="1" x14ac:dyDescent="0.25">
      <c r="A252" s="372">
        <v>306</v>
      </c>
      <c r="B252" s="373" t="s">
        <v>239</v>
      </c>
      <c r="C252" s="365" t="s">
        <v>371</v>
      </c>
      <c r="D252" s="366">
        <v>1415.3282157538001</v>
      </c>
      <c r="E252" s="366">
        <v>1415.3282162414625</v>
      </c>
      <c r="F252" s="367">
        <f t="shared" si="10"/>
        <v>3.4455794661880645E-8</v>
      </c>
      <c r="G252" s="366">
        <v>1415.3282157538001</v>
      </c>
      <c r="H252" s="321">
        <f t="shared" si="11"/>
        <v>855.31639156193626</v>
      </c>
      <c r="I252" s="321">
        <f t="shared" si="9"/>
        <v>60.432370509316172</v>
      </c>
      <c r="J252" s="375"/>
      <c r="K252" s="366">
        <v>0</v>
      </c>
      <c r="L252" s="369">
        <v>855.31639156193626</v>
      </c>
      <c r="M252" s="67"/>
      <c r="N252" s="71"/>
      <c r="O252" s="69"/>
      <c r="P252" s="69"/>
    </row>
    <row r="253" spans="1:16" s="70" customFormat="1" ht="17.649999999999999" customHeight="1" x14ac:dyDescent="0.25">
      <c r="A253" s="372">
        <v>307</v>
      </c>
      <c r="B253" s="373" t="s">
        <v>221</v>
      </c>
      <c r="C253" s="365" t="s">
        <v>372</v>
      </c>
      <c r="D253" s="366">
        <v>1585.3681698626001</v>
      </c>
      <c r="E253" s="366">
        <v>1585.3681703502625</v>
      </c>
      <c r="F253" s="367">
        <f t="shared" si="10"/>
        <v>3.0760190838918788E-8</v>
      </c>
      <c r="G253" s="366">
        <v>1585.3681698626001</v>
      </c>
      <c r="H253" s="321">
        <f t="shared" si="11"/>
        <v>1059.088937269707</v>
      </c>
      <c r="I253" s="321">
        <f t="shared" si="9"/>
        <v>66.8039738072777</v>
      </c>
      <c r="J253" s="375"/>
      <c r="K253" s="366">
        <v>0</v>
      </c>
      <c r="L253" s="369">
        <v>1059.088937269707</v>
      </c>
      <c r="M253" s="67"/>
      <c r="N253" s="71"/>
      <c r="O253" s="69"/>
      <c r="P253" s="69"/>
    </row>
    <row r="254" spans="1:16" s="70" customFormat="1" ht="17.649999999999999" customHeight="1" x14ac:dyDescent="0.25">
      <c r="A254" s="372">
        <v>308</v>
      </c>
      <c r="B254" s="373" t="s">
        <v>221</v>
      </c>
      <c r="C254" s="365" t="s">
        <v>373</v>
      </c>
      <c r="D254" s="366">
        <v>1036.7490755521999</v>
      </c>
      <c r="E254" s="366">
        <v>1036.7490760398625</v>
      </c>
      <c r="F254" s="367">
        <f t="shared" si="10"/>
        <v>4.7037659101079043E-8</v>
      </c>
      <c r="G254" s="366">
        <v>1036.7490755521999</v>
      </c>
      <c r="H254" s="321">
        <f t="shared" si="11"/>
        <v>445.91473559906018</v>
      </c>
      <c r="I254" s="321">
        <f t="shared" si="9"/>
        <v>43.010864046520254</v>
      </c>
      <c r="J254" s="375"/>
      <c r="K254" s="366">
        <v>0</v>
      </c>
      <c r="L254" s="369">
        <v>445.91473559906018</v>
      </c>
      <c r="M254" s="67"/>
      <c r="N254" s="71"/>
      <c r="O254" s="69"/>
      <c r="P254" s="69"/>
    </row>
    <row r="255" spans="1:16" s="70" customFormat="1" ht="17.649999999999999" customHeight="1" x14ac:dyDescent="0.25">
      <c r="A255" s="372">
        <v>309</v>
      </c>
      <c r="B255" s="373" t="s">
        <v>221</v>
      </c>
      <c r="C255" s="365" t="s">
        <v>374</v>
      </c>
      <c r="D255" s="366">
        <v>970.0441255991999</v>
      </c>
      <c r="E255" s="366">
        <v>970.0441255991999</v>
      </c>
      <c r="F255" s="367">
        <f t="shared" si="10"/>
        <v>0</v>
      </c>
      <c r="G255" s="366">
        <v>970.0441255991999</v>
      </c>
      <c r="H255" s="321">
        <f t="shared" si="11"/>
        <v>794.9064208647759</v>
      </c>
      <c r="I255" s="321">
        <f t="shared" si="9"/>
        <v>81.945387832100863</v>
      </c>
      <c r="J255" s="375"/>
      <c r="K255" s="366">
        <v>0</v>
      </c>
      <c r="L255" s="369">
        <v>794.9064208647759</v>
      </c>
      <c r="M255" s="67"/>
      <c r="N255" s="71"/>
      <c r="O255" s="69"/>
      <c r="P255" s="69"/>
    </row>
    <row r="256" spans="1:16" s="70" customFormat="1" ht="17.649999999999999" customHeight="1" x14ac:dyDescent="0.25">
      <c r="A256" s="372">
        <v>310</v>
      </c>
      <c r="B256" s="373" t="s">
        <v>221</v>
      </c>
      <c r="C256" s="365" t="s">
        <v>375</v>
      </c>
      <c r="D256" s="366">
        <v>2339.8012607999999</v>
      </c>
      <c r="E256" s="366">
        <v>2339.8012607999999</v>
      </c>
      <c r="F256" s="367">
        <f t="shared" si="10"/>
        <v>0</v>
      </c>
      <c r="G256" s="366">
        <v>1258.6059257736079</v>
      </c>
      <c r="H256" s="321">
        <f t="shared" si="11"/>
        <v>1258.6059257736079</v>
      </c>
      <c r="I256" s="321">
        <f t="shared" si="9"/>
        <v>53.791146575554826</v>
      </c>
      <c r="J256" s="375"/>
      <c r="K256" s="366">
        <v>689.16744346559994</v>
      </c>
      <c r="L256" s="369">
        <v>569.43848230800791</v>
      </c>
      <c r="M256" s="67"/>
      <c r="N256" s="71"/>
      <c r="O256" s="69"/>
      <c r="P256" s="69"/>
    </row>
    <row r="257" spans="1:16" s="70" customFormat="1" ht="17.649999999999999" customHeight="1" x14ac:dyDescent="0.25">
      <c r="A257" s="372">
        <v>311</v>
      </c>
      <c r="B257" s="373" t="s">
        <v>198</v>
      </c>
      <c r="C257" s="365" t="s">
        <v>376</v>
      </c>
      <c r="D257" s="366">
        <v>7067.0669760641995</v>
      </c>
      <c r="E257" s="366">
        <v>7033.3622737510577</v>
      </c>
      <c r="F257" s="367">
        <f t="shared" si="10"/>
        <v>-0.47692631790951623</v>
      </c>
      <c r="G257" s="366">
        <v>7032.5148793850904</v>
      </c>
      <c r="H257" s="321">
        <f t="shared" si="11"/>
        <v>7032.5148793850904</v>
      </c>
      <c r="I257" s="321">
        <f t="shared" si="9"/>
        <v>99.987951788447887</v>
      </c>
      <c r="J257" s="375"/>
      <c r="K257" s="366">
        <v>1357.1633284642003</v>
      </c>
      <c r="L257" s="369">
        <v>5675.3515509208901</v>
      </c>
      <c r="M257" s="67"/>
      <c r="N257" s="71"/>
      <c r="O257" s="69"/>
      <c r="P257" s="69"/>
    </row>
    <row r="258" spans="1:16" s="70" customFormat="1" ht="17.649999999999999" customHeight="1" x14ac:dyDescent="0.25">
      <c r="A258" s="372">
        <v>312</v>
      </c>
      <c r="B258" s="373" t="s">
        <v>198</v>
      </c>
      <c r="C258" s="365" t="s">
        <v>377</v>
      </c>
      <c r="D258" s="366">
        <v>529.23377768299997</v>
      </c>
      <c r="E258" s="366">
        <v>529.2337781706625</v>
      </c>
      <c r="F258" s="367">
        <f t="shared" si="10"/>
        <v>9.2145000962773338E-8</v>
      </c>
      <c r="G258" s="366">
        <v>529.23377768299997</v>
      </c>
      <c r="H258" s="321">
        <f t="shared" si="11"/>
        <v>391.58657175569516</v>
      </c>
      <c r="I258" s="321">
        <f t="shared" si="9"/>
        <v>73.991228056010414</v>
      </c>
      <c r="J258" s="375"/>
      <c r="K258" s="366">
        <v>0</v>
      </c>
      <c r="L258" s="369">
        <v>391.58657175569516</v>
      </c>
      <c r="M258" s="67"/>
      <c r="N258" s="71"/>
      <c r="O258" s="69"/>
      <c r="P258" s="69"/>
    </row>
    <row r="259" spans="1:16" s="70" customFormat="1" ht="17.649999999999999" customHeight="1" x14ac:dyDescent="0.25">
      <c r="A259" s="372">
        <v>313</v>
      </c>
      <c r="B259" s="373" t="s">
        <v>119</v>
      </c>
      <c r="C259" s="365" t="s">
        <v>378</v>
      </c>
      <c r="D259" s="366">
        <v>14501.153445600001</v>
      </c>
      <c r="E259" s="366">
        <v>14501.153445600001</v>
      </c>
      <c r="F259" s="367">
        <f t="shared" si="10"/>
        <v>0</v>
      </c>
      <c r="G259" s="366">
        <v>7989.7968703707538</v>
      </c>
      <c r="H259" s="321">
        <f t="shared" si="11"/>
        <v>7457.1437657802053</v>
      </c>
      <c r="I259" s="321">
        <f t="shared" si="9"/>
        <v>51.424486981364105</v>
      </c>
      <c r="J259" s="375"/>
      <c r="K259" s="366">
        <v>1.9994199999999999E-5</v>
      </c>
      <c r="L259" s="369">
        <v>7457.1437457860056</v>
      </c>
      <c r="M259" s="67"/>
      <c r="N259" s="71"/>
      <c r="O259" s="69"/>
      <c r="P259" s="69"/>
    </row>
    <row r="260" spans="1:16" s="70" customFormat="1" ht="17.649999999999999" customHeight="1" x14ac:dyDescent="0.25">
      <c r="A260" s="372">
        <v>314</v>
      </c>
      <c r="B260" s="373" t="s">
        <v>129</v>
      </c>
      <c r="C260" s="365" t="s">
        <v>379</v>
      </c>
      <c r="D260" s="366">
        <v>1914.5430814466001</v>
      </c>
      <c r="E260" s="366">
        <v>1914.5430819342625</v>
      </c>
      <c r="F260" s="367">
        <f t="shared" si="10"/>
        <v>2.5471464937254495E-8</v>
      </c>
      <c r="G260" s="366">
        <v>1914.5430814466001</v>
      </c>
      <c r="H260" s="321">
        <f t="shared" si="11"/>
        <v>1642.926282054859</v>
      </c>
      <c r="I260" s="321">
        <f t="shared" si="9"/>
        <v>85.81297007926355</v>
      </c>
      <c r="J260" s="375"/>
      <c r="K260" s="366">
        <v>0</v>
      </c>
      <c r="L260" s="369">
        <v>1642.926282054859</v>
      </c>
      <c r="M260" s="67"/>
      <c r="N260" s="71"/>
      <c r="O260" s="69"/>
      <c r="P260" s="69"/>
    </row>
    <row r="261" spans="1:16" s="70" customFormat="1" ht="17.649999999999999" customHeight="1" x14ac:dyDescent="0.25">
      <c r="A261" s="372">
        <v>316</v>
      </c>
      <c r="B261" s="373" t="s">
        <v>133</v>
      </c>
      <c r="C261" s="365" t="s">
        <v>380</v>
      </c>
      <c r="D261" s="366">
        <v>357.17980780819994</v>
      </c>
      <c r="E261" s="366">
        <v>357.17980829586253</v>
      </c>
      <c r="F261" s="367">
        <f t="shared" si="10"/>
        <v>1.3653141195391072E-7</v>
      </c>
      <c r="G261" s="366">
        <v>357.17980780819994</v>
      </c>
      <c r="H261" s="321">
        <f t="shared" si="11"/>
        <v>241.8642296565553</v>
      </c>
      <c r="I261" s="321">
        <f t="shared" si="9"/>
        <v>67.714978293569175</v>
      </c>
      <c r="J261" s="375"/>
      <c r="K261" s="366">
        <v>0</v>
      </c>
      <c r="L261" s="369">
        <v>241.8642296565553</v>
      </c>
      <c r="M261" s="67"/>
      <c r="N261" s="71"/>
      <c r="O261" s="69"/>
      <c r="P261" s="69"/>
    </row>
    <row r="262" spans="1:16" s="70" customFormat="1" ht="17.649999999999999" customHeight="1" x14ac:dyDescent="0.25">
      <c r="A262" s="372">
        <v>317</v>
      </c>
      <c r="B262" s="373" t="s">
        <v>221</v>
      </c>
      <c r="C262" s="365" t="s">
        <v>381</v>
      </c>
      <c r="D262" s="366">
        <v>1342.152762791</v>
      </c>
      <c r="E262" s="366">
        <v>1342.1527632786626</v>
      </c>
      <c r="F262" s="367">
        <f t="shared" si="10"/>
        <v>3.6334355968392629E-8</v>
      </c>
      <c r="G262" s="366">
        <v>1342.152762791</v>
      </c>
      <c r="H262" s="321">
        <f t="shared" si="11"/>
        <v>843.84177468117571</v>
      </c>
      <c r="I262" s="321">
        <f t="shared" si="9"/>
        <v>62.872259981777809</v>
      </c>
      <c r="J262" s="375"/>
      <c r="K262" s="366">
        <v>0</v>
      </c>
      <c r="L262" s="369">
        <v>843.84177468117571</v>
      </c>
      <c r="M262" s="67"/>
      <c r="N262" s="71"/>
      <c r="O262" s="69"/>
      <c r="P262" s="69"/>
    </row>
    <row r="263" spans="1:16" s="70" customFormat="1" ht="17.649999999999999" customHeight="1" x14ac:dyDescent="0.25">
      <c r="A263" s="372">
        <v>318</v>
      </c>
      <c r="B263" s="373" t="s">
        <v>133</v>
      </c>
      <c r="C263" s="365" t="s">
        <v>382</v>
      </c>
      <c r="D263" s="366">
        <v>300.81953702799996</v>
      </c>
      <c r="E263" s="366">
        <v>300.81953702799996</v>
      </c>
      <c r="F263" s="367">
        <f t="shared" si="10"/>
        <v>0</v>
      </c>
      <c r="G263" s="366">
        <v>300.81953702799996</v>
      </c>
      <c r="H263" s="321">
        <f t="shared" si="11"/>
        <v>129.52709621177522</v>
      </c>
      <c r="I263" s="321">
        <f t="shared" si="9"/>
        <v>43.058073119672066</v>
      </c>
      <c r="J263" s="375"/>
      <c r="K263" s="366">
        <v>0</v>
      </c>
      <c r="L263" s="369">
        <v>129.52709621177522</v>
      </c>
      <c r="M263" s="67"/>
      <c r="N263" s="71"/>
      <c r="O263" s="69"/>
      <c r="P263" s="69"/>
    </row>
    <row r="264" spans="1:16" s="70" customFormat="1" ht="17.649999999999999" customHeight="1" x14ac:dyDescent="0.25">
      <c r="A264" s="372">
        <v>319</v>
      </c>
      <c r="B264" s="373" t="s">
        <v>221</v>
      </c>
      <c r="C264" s="365" t="s">
        <v>383</v>
      </c>
      <c r="D264" s="366">
        <v>900.80329126599997</v>
      </c>
      <c r="E264" s="366">
        <v>900.80329126599997</v>
      </c>
      <c r="F264" s="367">
        <f t="shared" si="10"/>
        <v>0</v>
      </c>
      <c r="G264" s="366">
        <v>900.80329126599997</v>
      </c>
      <c r="H264" s="321">
        <f t="shared" si="11"/>
        <v>450.40165028059931</v>
      </c>
      <c r="I264" s="321">
        <f t="shared" si="9"/>
        <v>50.000000515939426</v>
      </c>
      <c r="J264" s="375"/>
      <c r="K264" s="366">
        <v>0</v>
      </c>
      <c r="L264" s="369">
        <v>450.40165028059931</v>
      </c>
      <c r="M264" s="67"/>
      <c r="N264" s="71"/>
      <c r="O264" s="69"/>
      <c r="P264" s="69"/>
    </row>
    <row r="265" spans="1:16" s="70" customFormat="1" ht="17.649999999999999" customHeight="1" x14ac:dyDescent="0.25">
      <c r="A265" s="372">
        <v>320</v>
      </c>
      <c r="B265" s="373" t="s">
        <v>129</v>
      </c>
      <c r="C265" s="365" t="s">
        <v>384</v>
      </c>
      <c r="D265" s="366">
        <v>1210.8732049066</v>
      </c>
      <c r="E265" s="366">
        <v>1210.8732053942624</v>
      </c>
      <c r="F265" s="367">
        <f t="shared" si="10"/>
        <v>4.0273604895446624E-8</v>
      </c>
      <c r="G265" s="366">
        <v>1210.8732049066</v>
      </c>
      <c r="H265" s="321">
        <f t="shared" si="11"/>
        <v>827.15080446083289</v>
      </c>
      <c r="I265" s="321">
        <f t="shared" si="9"/>
        <v>68.310274005238327</v>
      </c>
      <c r="J265" s="375"/>
      <c r="K265" s="366">
        <v>0</v>
      </c>
      <c r="L265" s="369">
        <v>827.15080446083289</v>
      </c>
      <c r="M265" s="67"/>
      <c r="N265" s="71"/>
      <c r="O265" s="69"/>
      <c r="P265" s="69"/>
    </row>
    <row r="266" spans="1:16" s="70" customFormat="1" ht="17.649999999999999" customHeight="1" x14ac:dyDescent="0.25">
      <c r="A266" s="372">
        <v>321</v>
      </c>
      <c r="B266" s="373" t="s">
        <v>221</v>
      </c>
      <c r="C266" s="365" t="s">
        <v>385</v>
      </c>
      <c r="D266" s="366">
        <v>1174.3393427999999</v>
      </c>
      <c r="E266" s="366">
        <v>1174.3393427999999</v>
      </c>
      <c r="F266" s="367">
        <f t="shared" si="10"/>
        <v>0</v>
      </c>
      <c r="G266" s="366">
        <v>1092.9947639693264</v>
      </c>
      <c r="H266" s="321">
        <f t="shared" si="11"/>
        <v>1092.9947639693264</v>
      </c>
      <c r="I266" s="321">
        <f t="shared" si="9"/>
        <v>93.073162427078188</v>
      </c>
      <c r="J266" s="375"/>
      <c r="K266" s="366">
        <v>609.18090629019991</v>
      </c>
      <c r="L266" s="369">
        <v>483.81385767912644</v>
      </c>
      <c r="M266" s="67"/>
      <c r="N266" s="71"/>
      <c r="O266" s="69"/>
      <c r="P266" s="69"/>
    </row>
    <row r="267" spans="1:16" s="70" customFormat="1" ht="17.649999999999999" customHeight="1" x14ac:dyDescent="0.25">
      <c r="A267" s="372">
        <v>322</v>
      </c>
      <c r="B267" s="373" t="s">
        <v>221</v>
      </c>
      <c r="C267" s="365" t="s">
        <v>386</v>
      </c>
      <c r="D267" s="366">
        <v>8850.8005232800006</v>
      </c>
      <c r="E267" s="366">
        <v>8850.8005232800006</v>
      </c>
      <c r="F267" s="367">
        <f t="shared" si="10"/>
        <v>0</v>
      </c>
      <c r="G267" s="366">
        <v>8850.8005232800006</v>
      </c>
      <c r="H267" s="321">
        <f t="shared" si="11"/>
        <v>6853.1169092592136</v>
      </c>
      <c r="I267" s="321">
        <f t="shared" si="9"/>
        <v>77.429345416085937</v>
      </c>
      <c r="J267" s="375"/>
      <c r="K267" s="366">
        <v>0</v>
      </c>
      <c r="L267" s="369">
        <v>6853.1169092592136</v>
      </c>
      <c r="M267" s="67"/>
      <c r="N267" s="71"/>
      <c r="O267" s="69"/>
      <c r="P267" s="69"/>
    </row>
    <row r="268" spans="1:16" s="70" customFormat="1" ht="17.649999999999999" customHeight="1" x14ac:dyDescent="0.25">
      <c r="A268" s="372">
        <v>327</v>
      </c>
      <c r="B268" s="373" t="s">
        <v>117</v>
      </c>
      <c r="C268" s="365" t="s">
        <v>387</v>
      </c>
      <c r="D268" s="366">
        <v>1260.7942636</v>
      </c>
      <c r="E268" s="366">
        <v>1260.7942636</v>
      </c>
      <c r="F268" s="367">
        <f t="shared" si="10"/>
        <v>0</v>
      </c>
      <c r="G268" s="366">
        <v>1049.3664736453218</v>
      </c>
      <c r="H268" s="321">
        <f t="shared" si="11"/>
        <v>1048.56769615799</v>
      </c>
      <c r="I268" s="321">
        <f t="shared" si="9"/>
        <v>83.16723246852105</v>
      </c>
      <c r="J268" s="375"/>
      <c r="K268" s="366">
        <v>1.9994199999999999E-5</v>
      </c>
      <c r="L268" s="369">
        <v>1048.5676761637899</v>
      </c>
      <c r="M268" s="67"/>
      <c r="N268" s="71"/>
      <c r="O268" s="69"/>
      <c r="P268" s="69"/>
    </row>
    <row r="269" spans="1:16" s="70" customFormat="1" ht="17.649999999999999" customHeight="1" x14ac:dyDescent="0.25">
      <c r="A269" s="372">
        <v>328</v>
      </c>
      <c r="B269" s="373" t="s">
        <v>129</v>
      </c>
      <c r="C269" s="365" t="s">
        <v>388</v>
      </c>
      <c r="D269" s="366">
        <v>90.622111963999998</v>
      </c>
      <c r="E269" s="366">
        <v>90.622111963999998</v>
      </c>
      <c r="F269" s="367">
        <f t="shared" si="10"/>
        <v>0</v>
      </c>
      <c r="G269" s="366">
        <v>90.622111963999998</v>
      </c>
      <c r="H269" s="321">
        <f t="shared" si="11"/>
        <v>78.418448091597526</v>
      </c>
      <c r="I269" s="321">
        <f t="shared" si="9"/>
        <v>86.533458989291233</v>
      </c>
      <c r="J269" s="375"/>
      <c r="K269" s="366">
        <v>0</v>
      </c>
      <c r="L269" s="369">
        <v>78.418448091597526</v>
      </c>
      <c r="M269" s="67"/>
      <c r="N269" s="71"/>
      <c r="O269" s="69"/>
      <c r="P269" s="69"/>
    </row>
    <row r="270" spans="1:16" s="70" customFormat="1" ht="17.649999999999999" customHeight="1" x14ac:dyDescent="0.25">
      <c r="A270" s="372">
        <v>336</v>
      </c>
      <c r="B270" s="373" t="s">
        <v>221</v>
      </c>
      <c r="C270" s="365" t="s">
        <v>389</v>
      </c>
      <c r="D270" s="366">
        <v>1276.4468630294</v>
      </c>
      <c r="E270" s="366">
        <v>1276.4468635170624</v>
      </c>
      <c r="F270" s="367">
        <f t="shared" si="10"/>
        <v>3.820468919002451E-8</v>
      </c>
      <c r="G270" s="366">
        <v>1276.4468630294</v>
      </c>
      <c r="H270" s="321">
        <f t="shared" si="11"/>
        <v>1042.2184854387672</v>
      </c>
      <c r="I270" s="321">
        <f t="shared" si="9"/>
        <v>81.649970337745728</v>
      </c>
      <c r="J270" s="375"/>
      <c r="K270" s="366">
        <v>0</v>
      </c>
      <c r="L270" s="369">
        <v>1042.2184854387672</v>
      </c>
      <c r="M270" s="67"/>
      <c r="N270" s="71"/>
      <c r="O270" s="69"/>
      <c r="P270" s="69"/>
    </row>
    <row r="271" spans="1:16" s="70" customFormat="1" ht="17.649999999999999" customHeight="1" x14ac:dyDescent="0.25">
      <c r="A271" s="372">
        <v>337</v>
      </c>
      <c r="B271" s="378" t="s">
        <v>611</v>
      </c>
      <c r="C271" s="365" t="s">
        <v>390</v>
      </c>
      <c r="D271" s="366">
        <v>2906.1169816000001</v>
      </c>
      <c r="E271" s="366">
        <v>2906.1169816000001</v>
      </c>
      <c r="F271" s="367">
        <f t="shared" si="10"/>
        <v>0</v>
      </c>
      <c r="G271" s="366">
        <v>2556.5137066086809</v>
      </c>
      <c r="H271" s="321">
        <f t="shared" si="11"/>
        <v>2556.5137066086809</v>
      </c>
      <c r="I271" s="321">
        <f t="shared" ref="I271:I276" si="12">+H271/E271*100</f>
        <v>87.970089394032556</v>
      </c>
      <c r="J271" s="375"/>
      <c r="K271" s="366">
        <v>1339.0221509317998</v>
      </c>
      <c r="L271" s="369">
        <v>1217.491555676881</v>
      </c>
      <c r="M271" s="67"/>
      <c r="N271" s="71"/>
      <c r="O271" s="69"/>
      <c r="P271" s="69"/>
    </row>
    <row r="272" spans="1:16" s="70" customFormat="1" ht="17.649999999999999" customHeight="1" x14ac:dyDescent="0.25">
      <c r="A272" s="372">
        <v>338</v>
      </c>
      <c r="B272" s="373" t="s">
        <v>221</v>
      </c>
      <c r="C272" s="365" t="s">
        <v>582</v>
      </c>
      <c r="D272" s="366">
        <v>3330.8337780000002</v>
      </c>
      <c r="E272" s="366">
        <v>3330.8337780000002</v>
      </c>
      <c r="F272" s="367">
        <f t="shared" ref="F272:F278" si="13">E272/D272*100-100</f>
        <v>0</v>
      </c>
      <c r="G272" s="366">
        <v>1191.1939713375873</v>
      </c>
      <c r="H272" s="321">
        <f>+K272+L272</f>
        <v>1191.1939713375873</v>
      </c>
      <c r="I272" s="321">
        <f t="shared" si="12"/>
        <v>35.762636346651917</v>
      </c>
      <c r="J272" s="375"/>
      <c r="K272" s="366">
        <v>646.39439124900002</v>
      </c>
      <c r="L272" s="369">
        <v>544.79958008858728</v>
      </c>
      <c r="M272" s="67"/>
      <c r="N272" s="71"/>
      <c r="O272" s="69"/>
      <c r="P272" s="69"/>
    </row>
    <row r="273" spans="1:16" s="70" customFormat="1" ht="17.649999999999999" customHeight="1" x14ac:dyDescent="0.25">
      <c r="A273" s="372">
        <v>339</v>
      </c>
      <c r="B273" s="373" t="s">
        <v>221</v>
      </c>
      <c r="C273" s="365" t="s">
        <v>392</v>
      </c>
      <c r="D273" s="366">
        <v>10929.59249873</v>
      </c>
      <c r="E273" s="366">
        <v>10929.59249873</v>
      </c>
      <c r="F273" s="367">
        <f t="shared" si="13"/>
        <v>0</v>
      </c>
      <c r="G273" s="366">
        <v>10929.59249873</v>
      </c>
      <c r="H273" s="321">
        <f>+K273+L273</f>
        <v>8880.2429027202816</v>
      </c>
      <c r="I273" s="321">
        <f>+H273/E273*100</f>
        <v>81.249533354076561</v>
      </c>
      <c r="J273" s="375"/>
      <c r="K273" s="366">
        <v>0</v>
      </c>
      <c r="L273" s="369">
        <v>8880.2429027202816</v>
      </c>
      <c r="M273" s="67"/>
      <c r="N273" s="71"/>
      <c r="O273" s="69"/>
      <c r="P273" s="69"/>
    </row>
    <row r="274" spans="1:16" s="70" customFormat="1" ht="17.649999999999999" customHeight="1" x14ac:dyDescent="0.25">
      <c r="A274" s="372">
        <v>348</v>
      </c>
      <c r="B274" s="379" t="s">
        <v>133</v>
      </c>
      <c r="C274" s="365" t="s">
        <v>393</v>
      </c>
      <c r="D274" s="366">
        <v>221.05587519999997</v>
      </c>
      <c r="E274" s="366">
        <v>221.05587519999997</v>
      </c>
      <c r="F274" s="367">
        <f t="shared" si="13"/>
        <v>0</v>
      </c>
      <c r="G274" s="366">
        <v>219.64259437033198</v>
      </c>
      <c r="H274" s="321">
        <f>+K274+L274</f>
        <v>219.64259437033198</v>
      </c>
      <c r="I274" s="321">
        <f>+H274/E274*100</f>
        <v>99.360668053545581</v>
      </c>
      <c r="J274" s="375"/>
      <c r="K274" s="366">
        <v>111.11436748599999</v>
      </c>
      <c r="L274" s="369">
        <v>108.52822688433199</v>
      </c>
      <c r="M274" s="67"/>
      <c r="N274" s="71"/>
      <c r="O274" s="69"/>
      <c r="P274" s="69"/>
    </row>
    <row r="275" spans="1:16" s="70" customFormat="1" ht="17.649999999999999" customHeight="1" x14ac:dyDescent="0.25">
      <c r="A275" s="372">
        <v>349</v>
      </c>
      <c r="B275" s="373" t="s">
        <v>221</v>
      </c>
      <c r="C275" s="365" t="s">
        <v>394</v>
      </c>
      <c r="D275" s="366">
        <v>1659.5585884</v>
      </c>
      <c r="E275" s="366">
        <v>1659.5585884</v>
      </c>
      <c r="F275" s="367">
        <f t="shared" si="13"/>
        <v>0</v>
      </c>
      <c r="G275" s="366">
        <v>248.87070081284349</v>
      </c>
      <c r="H275" s="321">
        <f>+K275+L275</f>
        <v>248.87070081284355</v>
      </c>
      <c r="I275" s="321">
        <f t="shared" si="12"/>
        <v>14.99619854052774</v>
      </c>
      <c r="J275" s="375"/>
      <c r="K275" s="366">
        <v>119.4968758534</v>
      </c>
      <c r="L275" s="369">
        <v>129.37382495944354</v>
      </c>
      <c r="M275" s="67"/>
      <c r="N275" s="71"/>
      <c r="O275" s="69"/>
      <c r="P275" s="69"/>
    </row>
    <row r="276" spans="1:16" s="70" customFormat="1" ht="17.649999999999999" customHeight="1" x14ac:dyDescent="0.25">
      <c r="A276" s="372">
        <v>350</v>
      </c>
      <c r="B276" s="373" t="s">
        <v>221</v>
      </c>
      <c r="C276" s="365" t="s">
        <v>395</v>
      </c>
      <c r="D276" s="366">
        <v>2623.6789124000002</v>
      </c>
      <c r="E276" s="366">
        <v>2623.6789124000002</v>
      </c>
      <c r="F276" s="367">
        <f t="shared" si="13"/>
        <v>0</v>
      </c>
      <c r="G276" s="366">
        <v>1507.4489465330198</v>
      </c>
      <c r="H276" s="321">
        <f>+K276+L276</f>
        <v>1506.7362367693502</v>
      </c>
      <c r="I276" s="321">
        <f t="shared" si="12"/>
        <v>57.428377750350137</v>
      </c>
      <c r="J276" s="375"/>
      <c r="K276" s="366">
        <v>200.33358640699998</v>
      </c>
      <c r="L276" s="369">
        <v>1306.4026503623502</v>
      </c>
      <c r="M276" s="67"/>
      <c r="N276" s="71"/>
      <c r="O276" s="69"/>
      <c r="P276" s="69"/>
    </row>
    <row r="277" spans="1:16" s="70" customFormat="1" ht="17.649999999999999" customHeight="1" x14ac:dyDescent="0.25">
      <c r="A277" s="467" t="s">
        <v>612</v>
      </c>
      <c r="B277" s="467"/>
      <c r="C277" s="467"/>
      <c r="D277" s="361">
        <f>SUM(D278:D311)</f>
        <v>269450.77632748114</v>
      </c>
      <c r="E277" s="361">
        <f>SUM(E278:E311)</f>
        <v>269450.77633430838</v>
      </c>
      <c r="F277" s="380">
        <f t="shared" si="13"/>
        <v>2.5337527631563717E-9</v>
      </c>
      <c r="G277" s="361">
        <f>SUM(G278:G311)</f>
        <v>216832.04646761063</v>
      </c>
      <c r="H277" s="361">
        <f>SUM(H278:H311)</f>
        <v>216832.04646566001</v>
      </c>
      <c r="I277" s="362">
        <f t="shared" ref="I277:I311" si="14">+H277/E277*100</f>
        <v>80.471858131384948</v>
      </c>
      <c r="J277" s="361"/>
      <c r="K277" s="361">
        <f>SUM(K278:K311)</f>
        <v>7495.3662332491995</v>
      </c>
      <c r="L277" s="361">
        <f>SUM(L278:L311)</f>
        <v>209336.68023241081</v>
      </c>
      <c r="M277" s="67"/>
      <c r="N277" s="71"/>
      <c r="O277" s="69"/>
      <c r="P277" s="69"/>
    </row>
    <row r="278" spans="1:16" s="70" customFormat="1" ht="17.649999999999999" customHeight="1" x14ac:dyDescent="0.25">
      <c r="A278" s="364">
        <v>1</v>
      </c>
      <c r="B278" s="324" t="s">
        <v>613</v>
      </c>
      <c r="C278" s="381" t="s">
        <v>614</v>
      </c>
      <c r="D278" s="366">
        <v>7208.3089839999993</v>
      </c>
      <c r="E278" s="366">
        <v>7208.3089839999993</v>
      </c>
      <c r="F278" s="321">
        <f t="shared" si="13"/>
        <v>0</v>
      </c>
      <c r="G278" s="366">
        <v>7208.3089839999993</v>
      </c>
      <c r="H278" s="366">
        <f>+K278+L278</f>
        <v>7208.3089839999993</v>
      </c>
      <c r="I278" s="321">
        <f t="shared" si="14"/>
        <v>100</v>
      </c>
      <c r="J278" s="368"/>
      <c r="K278" s="366">
        <v>0</v>
      </c>
      <c r="L278" s="366">
        <v>7208.3089839999993</v>
      </c>
      <c r="M278" s="67"/>
      <c r="N278" s="71"/>
      <c r="O278" s="69"/>
      <c r="P278" s="69"/>
    </row>
    <row r="279" spans="1:16" s="70" customFormat="1" ht="17.649999999999999" customHeight="1" x14ac:dyDescent="0.25">
      <c r="A279" s="364">
        <v>2</v>
      </c>
      <c r="B279" s="324" t="s">
        <v>119</v>
      </c>
      <c r="C279" s="381" t="s">
        <v>615</v>
      </c>
      <c r="D279" s="366">
        <v>5155.3045279999997</v>
      </c>
      <c r="E279" s="366">
        <v>5155.3045279999997</v>
      </c>
      <c r="F279" s="321">
        <f t="shared" ref="F279:F311" si="15">E279/D279*100-100</f>
        <v>0</v>
      </c>
      <c r="G279" s="366">
        <v>5155.3045279999997</v>
      </c>
      <c r="H279" s="366">
        <f t="shared" ref="H279:H311" si="16">+K279+L279</f>
        <v>5155.3045279999997</v>
      </c>
      <c r="I279" s="321">
        <f t="shared" si="14"/>
        <v>100</v>
      </c>
      <c r="J279" s="368"/>
      <c r="K279" s="366">
        <v>0</v>
      </c>
      <c r="L279" s="366">
        <v>5155.3045279999997</v>
      </c>
      <c r="M279" s="67"/>
      <c r="N279" s="71"/>
      <c r="O279" s="69"/>
      <c r="P279" s="69"/>
    </row>
    <row r="280" spans="1:16" s="70" customFormat="1" ht="17.649999999999999" customHeight="1" x14ac:dyDescent="0.25">
      <c r="A280" s="364">
        <v>3</v>
      </c>
      <c r="B280" s="324" t="s">
        <v>119</v>
      </c>
      <c r="C280" s="381" t="s">
        <v>616</v>
      </c>
      <c r="D280" s="366">
        <v>7341.670298</v>
      </c>
      <c r="E280" s="366">
        <v>7341.670298</v>
      </c>
      <c r="F280" s="321">
        <f t="shared" si="15"/>
        <v>0</v>
      </c>
      <c r="G280" s="366">
        <v>7341.670298</v>
      </c>
      <c r="H280" s="366">
        <f t="shared" si="16"/>
        <v>7341.670298</v>
      </c>
      <c r="I280" s="321">
        <f t="shared" si="14"/>
        <v>100</v>
      </c>
      <c r="J280" s="368"/>
      <c r="K280" s="366">
        <v>0</v>
      </c>
      <c r="L280" s="366">
        <v>7341.670298</v>
      </c>
      <c r="M280" s="67"/>
      <c r="N280" s="71"/>
      <c r="O280" s="69"/>
      <c r="P280" s="69"/>
    </row>
    <row r="281" spans="1:16" s="70" customFormat="1" ht="17.649999999999999" customHeight="1" x14ac:dyDescent="0.25">
      <c r="A281" s="364">
        <v>4</v>
      </c>
      <c r="B281" s="324" t="s">
        <v>119</v>
      </c>
      <c r="C281" s="381" t="s">
        <v>617</v>
      </c>
      <c r="D281" s="366">
        <v>2993.5338033677999</v>
      </c>
      <c r="E281" s="366">
        <v>2993.5338038554587</v>
      </c>
      <c r="F281" s="321">
        <f t="shared" si="15"/>
        <v>1.6290414350805804E-8</v>
      </c>
      <c r="G281" s="366">
        <v>2993.5338033677999</v>
      </c>
      <c r="H281" s="366">
        <f t="shared" si="16"/>
        <v>2993.5338033677999</v>
      </c>
      <c r="I281" s="321">
        <f t="shared" si="14"/>
        <v>99.9999999837096</v>
      </c>
      <c r="J281" s="368"/>
      <c r="K281" s="366">
        <v>0</v>
      </c>
      <c r="L281" s="366">
        <v>2993.5338033677999</v>
      </c>
      <c r="M281" s="67"/>
      <c r="N281" s="71"/>
      <c r="O281" s="69"/>
      <c r="P281" s="69"/>
    </row>
    <row r="282" spans="1:16" s="70" customFormat="1" ht="17.649999999999999" customHeight="1" x14ac:dyDescent="0.25">
      <c r="A282" s="364">
        <v>5</v>
      </c>
      <c r="B282" s="324" t="s">
        <v>119</v>
      </c>
      <c r="C282" s="381" t="s">
        <v>618</v>
      </c>
      <c r="D282" s="366">
        <v>3502.8235265044</v>
      </c>
      <c r="E282" s="366">
        <v>3502.8235265044</v>
      </c>
      <c r="F282" s="321">
        <f t="shared" si="15"/>
        <v>0</v>
      </c>
      <c r="G282" s="366">
        <v>3476.591496</v>
      </c>
      <c r="H282" s="366">
        <f t="shared" si="16"/>
        <v>3476.591496</v>
      </c>
      <c r="I282" s="321">
        <f t="shared" si="14"/>
        <v>99.251117553998554</v>
      </c>
      <c r="J282" s="368"/>
      <c r="K282" s="366">
        <v>0</v>
      </c>
      <c r="L282" s="366">
        <v>3476.591496</v>
      </c>
      <c r="M282" s="67"/>
      <c r="N282" s="71"/>
      <c r="O282" s="69"/>
      <c r="P282" s="69"/>
    </row>
    <row r="283" spans="1:16" s="70" customFormat="1" ht="17.649999999999999" customHeight="1" x14ac:dyDescent="0.25">
      <c r="A283" s="364">
        <v>6</v>
      </c>
      <c r="B283" s="324" t="s">
        <v>127</v>
      </c>
      <c r="C283" s="381" t="s">
        <v>619</v>
      </c>
      <c r="D283" s="366">
        <v>4083.3154949999998</v>
      </c>
      <c r="E283" s="366">
        <v>4083.3154949999998</v>
      </c>
      <c r="F283" s="321">
        <f t="shared" si="15"/>
        <v>0</v>
      </c>
      <c r="G283" s="366">
        <v>4083.3154949999998</v>
      </c>
      <c r="H283" s="366">
        <f t="shared" si="16"/>
        <v>4083.3154949999998</v>
      </c>
      <c r="I283" s="321">
        <f t="shared" si="14"/>
        <v>100</v>
      </c>
      <c r="J283" s="368"/>
      <c r="K283" s="366">
        <v>0</v>
      </c>
      <c r="L283" s="366">
        <v>4083.3154949999998</v>
      </c>
      <c r="M283" s="67"/>
      <c r="N283" s="71"/>
      <c r="O283" s="69"/>
      <c r="P283" s="69"/>
    </row>
    <row r="284" spans="1:16" s="70" customFormat="1" ht="17.649999999999999" customHeight="1" x14ac:dyDescent="0.25">
      <c r="A284" s="364">
        <v>7</v>
      </c>
      <c r="B284" s="324" t="s">
        <v>119</v>
      </c>
      <c r="C284" s="381" t="s">
        <v>620</v>
      </c>
      <c r="D284" s="366">
        <v>5173.699192</v>
      </c>
      <c r="E284" s="366">
        <v>5173.699192</v>
      </c>
      <c r="F284" s="321">
        <f t="shared" si="15"/>
        <v>0</v>
      </c>
      <c r="G284" s="366">
        <v>5173.699192</v>
      </c>
      <c r="H284" s="366">
        <f t="shared" si="16"/>
        <v>5173.699192</v>
      </c>
      <c r="I284" s="321">
        <f t="shared" si="14"/>
        <v>100</v>
      </c>
      <c r="J284" s="368"/>
      <c r="K284" s="366">
        <v>0</v>
      </c>
      <c r="L284" s="366">
        <v>5173.699192</v>
      </c>
      <c r="M284" s="67"/>
      <c r="N284" s="71"/>
      <c r="O284" s="69"/>
      <c r="P284" s="69"/>
    </row>
    <row r="285" spans="1:16" s="70" customFormat="1" ht="17.649999999999999" customHeight="1" x14ac:dyDescent="0.25">
      <c r="A285" s="364">
        <v>8</v>
      </c>
      <c r="B285" s="324" t="s">
        <v>119</v>
      </c>
      <c r="C285" s="381" t="s">
        <v>621</v>
      </c>
      <c r="D285" s="366">
        <v>3229.4631840000002</v>
      </c>
      <c r="E285" s="366">
        <v>3229.4631840000002</v>
      </c>
      <c r="F285" s="321">
        <f t="shared" si="15"/>
        <v>0</v>
      </c>
      <c r="G285" s="366">
        <v>3229.4631840000002</v>
      </c>
      <c r="H285" s="366">
        <f t="shared" si="16"/>
        <v>3229.4631840000002</v>
      </c>
      <c r="I285" s="321">
        <f t="shared" si="14"/>
        <v>100</v>
      </c>
      <c r="J285" s="368"/>
      <c r="K285" s="366">
        <v>0</v>
      </c>
      <c r="L285" s="366">
        <v>3229.4631840000002</v>
      </c>
      <c r="M285" s="67"/>
      <c r="N285" s="71"/>
      <c r="O285" s="69"/>
      <c r="P285" s="69"/>
    </row>
    <row r="286" spans="1:16" s="70" customFormat="1" ht="17.649999999999999" customHeight="1" x14ac:dyDescent="0.25">
      <c r="A286" s="364">
        <v>9</v>
      </c>
      <c r="B286" s="324" t="s">
        <v>119</v>
      </c>
      <c r="C286" s="381" t="s">
        <v>622</v>
      </c>
      <c r="D286" s="366">
        <v>4757.6198899999999</v>
      </c>
      <c r="E286" s="366">
        <v>4757.6198899999999</v>
      </c>
      <c r="F286" s="321">
        <f t="shared" si="15"/>
        <v>0</v>
      </c>
      <c r="G286" s="366">
        <v>4757.6198899999999</v>
      </c>
      <c r="H286" s="366">
        <f t="shared" si="16"/>
        <v>4757.6198899999999</v>
      </c>
      <c r="I286" s="321">
        <f t="shared" si="14"/>
        <v>100</v>
      </c>
      <c r="J286" s="368"/>
      <c r="K286" s="366">
        <v>0</v>
      </c>
      <c r="L286" s="366">
        <v>4757.6198899999999</v>
      </c>
      <c r="M286" s="67"/>
      <c r="N286" s="71"/>
      <c r="O286" s="69"/>
      <c r="P286" s="69"/>
    </row>
    <row r="287" spans="1:16" s="70" customFormat="1" ht="17.649999999999999" customHeight="1" x14ac:dyDescent="0.25">
      <c r="A287" s="364">
        <v>10</v>
      </c>
      <c r="B287" s="324" t="s">
        <v>119</v>
      </c>
      <c r="C287" s="381" t="s">
        <v>623</v>
      </c>
      <c r="D287" s="366">
        <v>7100.940129999999</v>
      </c>
      <c r="E287" s="366">
        <v>7100.940129999999</v>
      </c>
      <c r="F287" s="321">
        <f t="shared" si="15"/>
        <v>0</v>
      </c>
      <c r="G287" s="366">
        <v>7100.940129999999</v>
      </c>
      <c r="H287" s="366">
        <f t="shared" si="16"/>
        <v>7100.940129999999</v>
      </c>
      <c r="I287" s="321">
        <f t="shared" si="14"/>
        <v>100</v>
      </c>
      <c r="J287" s="368"/>
      <c r="K287" s="366">
        <v>0</v>
      </c>
      <c r="L287" s="366">
        <v>7100.940129999999</v>
      </c>
      <c r="M287" s="67"/>
      <c r="N287" s="71"/>
      <c r="O287" s="69"/>
      <c r="P287" s="69"/>
    </row>
    <row r="288" spans="1:16" s="70" customFormat="1" ht="17.649999999999999" customHeight="1" x14ac:dyDescent="0.25">
      <c r="A288" s="364">
        <v>11</v>
      </c>
      <c r="B288" s="324" t="s">
        <v>119</v>
      </c>
      <c r="C288" s="381" t="s">
        <v>624</v>
      </c>
      <c r="D288" s="366">
        <v>3420.207852</v>
      </c>
      <c r="E288" s="366">
        <v>3420.207852</v>
      </c>
      <c r="F288" s="321">
        <f t="shared" si="15"/>
        <v>0</v>
      </c>
      <c r="G288" s="366">
        <v>3420.207852</v>
      </c>
      <c r="H288" s="366">
        <f t="shared" si="16"/>
        <v>3420.207852</v>
      </c>
      <c r="I288" s="321">
        <f t="shared" si="14"/>
        <v>100</v>
      </c>
      <c r="J288" s="368"/>
      <c r="K288" s="366">
        <v>0</v>
      </c>
      <c r="L288" s="366">
        <v>3420.207852</v>
      </c>
      <c r="M288" s="67"/>
      <c r="N288" s="71"/>
      <c r="O288" s="69"/>
      <c r="P288" s="69"/>
    </row>
    <row r="289" spans="1:16" s="70" customFormat="1" ht="17.649999999999999" customHeight="1" x14ac:dyDescent="0.25">
      <c r="A289" s="364">
        <v>12</v>
      </c>
      <c r="B289" s="324" t="s">
        <v>119</v>
      </c>
      <c r="C289" s="381" t="s">
        <v>625</v>
      </c>
      <c r="D289" s="366">
        <v>6073.2382499999994</v>
      </c>
      <c r="E289" s="366">
        <v>6073.2382499999994</v>
      </c>
      <c r="F289" s="321">
        <f t="shared" si="15"/>
        <v>0</v>
      </c>
      <c r="G289" s="366">
        <v>6073.2382499999994</v>
      </c>
      <c r="H289" s="366">
        <f t="shared" si="16"/>
        <v>6073.2382499999994</v>
      </c>
      <c r="I289" s="321">
        <f t="shared" si="14"/>
        <v>100</v>
      </c>
      <c r="J289" s="368"/>
      <c r="K289" s="366">
        <v>0</v>
      </c>
      <c r="L289" s="366">
        <v>6073.2382499999994</v>
      </c>
      <c r="M289" s="67"/>
      <c r="N289" s="71"/>
      <c r="O289" s="69"/>
      <c r="P289" s="69"/>
    </row>
    <row r="290" spans="1:16" s="70" customFormat="1" ht="17.649999999999999" customHeight="1" x14ac:dyDescent="0.25">
      <c r="A290" s="364">
        <v>13</v>
      </c>
      <c r="B290" s="324" t="s">
        <v>613</v>
      </c>
      <c r="C290" s="381" t="s">
        <v>626</v>
      </c>
      <c r="D290" s="366">
        <v>6059.3022925999994</v>
      </c>
      <c r="E290" s="366">
        <v>6059.3022925999994</v>
      </c>
      <c r="F290" s="321">
        <f t="shared" si="15"/>
        <v>0</v>
      </c>
      <c r="G290" s="366">
        <v>6059.3022925999994</v>
      </c>
      <c r="H290" s="366">
        <f t="shared" si="16"/>
        <v>6059.3022925999994</v>
      </c>
      <c r="I290" s="321">
        <f t="shared" si="14"/>
        <v>100</v>
      </c>
      <c r="J290" s="368"/>
      <c r="K290" s="366">
        <v>0</v>
      </c>
      <c r="L290" s="366">
        <v>6059.3022925999994</v>
      </c>
      <c r="M290" s="67"/>
      <c r="N290" s="71"/>
      <c r="O290" s="69"/>
      <c r="P290" s="69"/>
    </row>
    <row r="291" spans="1:16" s="70" customFormat="1" ht="17.649999999999999" customHeight="1" x14ac:dyDescent="0.25">
      <c r="A291" s="364">
        <v>15</v>
      </c>
      <c r="B291" s="324" t="s">
        <v>119</v>
      </c>
      <c r="C291" s="381" t="s">
        <v>627</v>
      </c>
      <c r="D291" s="366">
        <v>10785.728751319199</v>
      </c>
      <c r="E291" s="366">
        <v>10785.728751319199</v>
      </c>
      <c r="F291" s="321">
        <f t="shared" si="15"/>
        <v>0</v>
      </c>
      <c r="G291" s="366">
        <v>10785.728751319199</v>
      </c>
      <c r="H291" s="366">
        <f t="shared" si="16"/>
        <v>10785.728751319199</v>
      </c>
      <c r="I291" s="321">
        <f t="shared" si="14"/>
        <v>100</v>
      </c>
      <c r="J291" s="368"/>
      <c r="K291" s="366">
        <v>0</v>
      </c>
      <c r="L291" s="366">
        <v>10785.728751319199</v>
      </c>
      <c r="M291" s="67"/>
      <c r="N291" s="71"/>
      <c r="O291" s="69"/>
      <c r="P291" s="69"/>
    </row>
    <row r="292" spans="1:16" s="70" customFormat="1" ht="17.649999999999999" customHeight="1" x14ac:dyDescent="0.25">
      <c r="A292" s="364">
        <v>16</v>
      </c>
      <c r="B292" s="324" t="s">
        <v>119</v>
      </c>
      <c r="C292" s="381" t="s">
        <v>628</v>
      </c>
      <c r="D292" s="366">
        <v>3397.6580733328001</v>
      </c>
      <c r="E292" s="366">
        <v>3397.6580733328001</v>
      </c>
      <c r="F292" s="321">
        <f t="shared" si="15"/>
        <v>0</v>
      </c>
      <c r="G292" s="366">
        <v>3397.6580733328001</v>
      </c>
      <c r="H292" s="366">
        <f t="shared" si="16"/>
        <v>3397.6580733328001</v>
      </c>
      <c r="I292" s="321">
        <f t="shared" si="14"/>
        <v>100</v>
      </c>
      <c r="J292" s="368"/>
      <c r="K292" s="366">
        <v>0</v>
      </c>
      <c r="L292" s="366">
        <v>3397.6580733328001</v>
      </c>
      <c r="M292" s="67"/>
      <c r="N292" s="71"/>
      <c r="O292" s="69"/>
      <c r="P292" s="69"/>
    </row>
    <row r="293" spans="1:16" s="70" customFormat="1" ht="17.649999999999999" customHeight="1" x14ac:dyDescent="0.25">
      <c r="A293" s="364">
        <v>17</v>
      </c>
      <c r="B293" s="324" t="s">
        <v>119</v>
      </c>
      <c r="C293" s="381" t="s">
        <v>629</v>
      </c>
      <c r="D293" s="366">
        <v>6785.1270223687998</v>
      </c>
      <c r="E293" s="366">
        <v>6785.1270223687998</v>
      </c>
      <c r="F293" s="321">
        <f t="shared" si="15"/>
        <v>0</v>
      </c>
      <c r="G293" s="366">
        <v>6785.1270223687998</v>
      </c>
      <c r="H293" s="366">
        <f t="shared" si="16"/>
        <v>6785.1270223687998</v>
      </c>
      <c r="I293" s="321">
        <f t="shared" si="14"/>
        <v>100</v>
      </c>
      <c r="J293" s="382"/>
      <c r="K293" s="366">
        <v>0</v>
      </c>
      <c r="L293" s="366">
        <v>6785.1270223687998</v>
      </c>
      <c r="M293" s="67"/>
      <c r="N293" s="71"/>
      <c r="O293" s="69"/>
      <c r="P293" s="69"/>
    </row>
    <row r="294" spans="1:16" s="70" customFormat="1" ht="17.649999999999999" customHeight="1" x14ac:dyDescent="0.25">
      <c r="A294" s="364">
        <v>18</v>
      </c>
      <c r="B294" s="324" t="s">
        <v>119</v>
      </c>
      <c r="C294" s="381" t="s">
        <v>630</v>
      </c>
      <c r="D294" s="366">
        <v>5336.5656070386003</v>
      </c>
      <c r="E294" s="366">
        <v>5336.5656075262577</v>
      </c>
      <c r="F294" s="321">
        <f t="shared" si="15"/>
        <v>9.1380485400804901E-9</v>
      </c>
      <c r="G294" s="366">
        <v>5336.5656070386003</v>
      </c>
      <c r="H294" s="366">
        <f t="shared" si="16"/>
        <v>5336.5656070386003</v>
      </c>
      <c r="I294" s="321">
        <f t="shared" si="14"/>
        <v>99.999999990861966</v>
      </c>
      <c r="J294" s="382"/>
      <c r="K294" s="366">
        <v>0</v>
      </c>
      <c r="L294" s="366">
        <v>5336.5656070386003</v>
      </c>
      <c r="M294" s="67"/>
      <c r="N294" s="71"/>
      <c r="O294" s="69"/>
      <c r="P294" s="69"/>
    </row>
    <row r="295" spans="1:16" s="70" customFormat="1" ht="17.649999999999999" customHeight="1" x14ac:dyDescent="0.25">
      <c r="A295" s="364">
        <v>19</v>
      </c>
      <c r="B295" s="324" t="s">
        <v>119</v>
      </c>
      <c r="C295" s="381" t="s">
        <v>631</v>
      </c>
      <c r="D295" s="366">
        <v>11604.789734731001</v>
      </c>
      <c r="E295" s="366">
        <v>11604.789735218657</v>
      </c>
      <c r="F295" s="321">
        <f t="shared" si="15"/>
        <v>4.2021923718493781E-9</v>
      </c>
      <c r="G295" s="366">
        <v>11565.8236981596</v>
      </c>
      <c r="H295" s="366">
        <f t="shared" si="16"/>
        <v>11565.8236981596</v>
      </c>
      <c r="I295" s="321">
        <f t="shared" si="14"/>
        <v>99.664224531868925</v>
      </c>
      <c r="J295" s="383"/>
      <c r="K295" s="366">
        <v>0</v>
      </c>
      <c r="L295" s="366">
        <v>11565.8236981596</v>
      </c>
      <c r="M295" s="67"/>
      <c r="N295" s="71"/>
      <c r="O295" s="69"/>
      <c r="P295" s="69"/>
    </row>
    <row r="296" spans="1:16" s="70" customFormat="1" ht="17.649999999999999" customHeight="1" x14ac:dyDescent="0.25">
      <c r="A296" s="364">
        <v>20</v>
      </c>
      <c r="B296" s="324" t="s">
        <v>119</v>
      </c>
      <c r="C296" s="381" t="s">
        <v>632</v>
      </c>
      <c r="D296" s="366">
        <v>11427.552948308999</v>
      </c>
      <c r="E296" s="366">
        <v>11427.552948796658</v>
      </c>
      <c r="F296" s="321">
        <f t="shared" si="15"/>
        <v>4.2673917732827249E-9</v>
      </c>
      <c r="G296" s="366">
        <v>11427.552948308999</v>
      </c>
      <c r="H296" s="366">
        <f t="shared" si="16"/>
        <v>11427.552948308999</v>
      </c>
      <c r="I296" s="321">
        <f t="shared" si="14"/>
        <v>99.999999995732608</v>
      </c>
      <c r="J296" s="383"/>
      <c r="K296" s="366">
        <v>0</v>
      </c>
      <c r="L296" s="366">
        <v>11427.552948308999</v>
      </c>
      <c r="M296" s="67"/>
      <c r="N296" s="71"/>
      <c r="O296" s="69"/>
      <c r="P296" s="69"/>
    </row>
    <row r="297" spans="1:16" s="70" customFormat="1" ht="17.649999999999999" customHeight="1" x14ac:dyDescent="0.25">
      <c r="A297" s="364">
        <v>21</v>
      </c>
      <c r="B297" s="324" t="s">
        <v>119</v>
      </c>
      <c r="C297" s="381" t="s">
        <v>633</v>
      </c>
      <c r="D297" s="366">
        <v>9657.9663772799995</v>
      </c>
      <c r="E297" s="366">
        <v>9657.9663772799995</v>
      </c>
      <c r="F297" s="321">
        <f t="shared" si="15"/>
        <v>0</v>
      </c>
      <c r="G297" s="366">
        <v>9657.9663772799995</v>
      </c>
      <c r="H297" s="366">
        <f t="shared" si="16"/>
        <v>9657.9663772799995</v>
      </c>
      <c r="I297" s="321">
        <f t="shared" si="14"/>
        <v>100</v>
      </c>
      <c r="J297" s="383"/>
      <c r="K297" s="366">
        <v>0</v>
      </c>
      <c r="L297" s="366">
        <v>9657.9663772799995</v>
      </c>
      <c r="M297" s="67"/>
      <c r="N297" s="71"/>
      <c r="O297" s="69"/>
      <c r="P297" s="69"/>
    </row>
    <row r="298" spans="1:16" s="70" customFormat="1" ht="17.649999999999999" customHeight="1" x14ac:dyDescent="0.25">
      <c r="A298" s="364">
        <v>24</v>
      </c>
      <c r="B298" s="324" t="s">
        <v>119</v>
      </c>
      <c r="C298" s="381" t="s">
        <v>634</v>
      </c>
      <c r="D298" s="366">
        <v>5345.6090236869995</v>
      </c>
      <c r="E298" s="366">
        <v>5345.6090241746588</v>
      </c>
      <c r="F298" s="321">
        <f t="shared" si="15"/>
        <v>9.1226155518597807E-9</v>
      </c>
      <c r="G298" s="366">
        <v>5345.6090236869995</v>
      </c>
      <c r="H298" s="366">
        <f t="shared" si="16"/>
        <v>5345.6090236869995</v>
      </c>
      <c r="I298" s="321">
        <f t="shared" si="14"/>
        <v>99.999999990877384</v>
      </c>
      <c r="J298" s="383"/>
      <c r="K298" s="366">
        <v>0</v>
      </c>
      <c r="L298" s="366">
        <v>5345.6090236869995</v>
      </c>
      <c r="M298" s="67"/>
      <c r="N298" s="71"/>
      <c r="O298" s="69"/>
      <c r="P298" s="69"/>
    </row>
    <row r="299" spans="1:16" s="70" customFormat="1" ht="17.649999999999999" customHeight="1" x14ac:dyDescent="0.25">
      <c r="A299" s="364">
        <v>25</v>
      </c>
      <c r="B299" s="324" t="s">
        <v>119</v>
      </c>
      <c r="C299" s="381" t="s">
        <v>635</v>
      </c>
      <c r="D299" s="366">
        <v>5897.3981984073998</v>
      </c>
      <c r="E299" s="366">
        <v>5897.3981988950582</v>
      </c>
      <c r="F299" s="321">
        <f t="shared" si="15"/>
        <v>8.2690547742458875E-9</v>
      </c>
      <c r="G299" s="366">
        <v>5836.4399414299996</v>
      </c>
      <c r="H299" s="366">
        <f t="shared" si="16"/>
        <v>5836.4399414299996</v>
      </c>
      <c r="I299" s="321">
        <f t="shared" si="14"/>
        <v>98.96635337467157</v>
      </c>
      <c r="J299" s="383"/>
      <c r="K299" s="366">
        <v>0</v>
      </c>
      <c r="L299" s="366">
        <v>5836.4399414299996</v>
      </c>
      <c r="M299" s="67"/>
      <c r="N299" s="71"/>
      <c r="O299" s="69"/>
      <c r="P299" s="69"/>
    </row>
    <row r="300" spans="1:16" s="70" customFormat="1" ht="17.649999999999999" customHeight="1" x14ac:dyDescent="0.25">
      <c r="A300" s="364">
        <v>26</v>
      </c>
      <c r="B300" s="324" t="s">
        <v>119</v>
      </c>
      <c r="C300" s="381" t="s">
        <v>636</v>
      </c>
      <c r="D300" s="366">
        <v>5313.2508502793989</v>
      </c>
      <c r="E300" s="366">
        <v>5313.2508507670582</v>
      </c>
      <c r="F300" s="321">
        <f t="shared" si="15"/>
        <v>9.1781657829415053E-9</v>
      </c>
      <c r="G300" s="366">
        <v>5313.2508502793989</v>
      </c>
      <c r="H300" s="366">
        <f t="shared" si="16"/>
        <v>5313.2508502793989</v>
      </c>
      <c r="I300" s="321">
        <f t="shared" si="14"/>
        <v>99.999999990821834</v>
      </c>
      <c r="J300" s="383"/>
      <c r="K300" s="366">
        <v>0</v>
      </c>
      <c r="L300" s="366">
        <v>5313.2508502793989</v>
      </c>
      <c r="M300" s="67"/>
      <c r="N300" s="71"/>
      <c r="O300" s="69"/>
      <c r="P300" s="69"/>
    </row>
    <row r="301" spans="1:16" s="70" customFormat="1" ht="17.649999999999999" customHeight="1" x14ac:dyDescent="0.25">
      <c r="A301" s="364">
        <v>28</v>
      </c>
      <c r="B301" s="324" t="s">
        <v>185</v>
      </c>
      <c r="C301" s="381" t="s">
        <v>637</v>
      </c>
      <c r="D301" s="366">
        <v>9405.9594604857994</v>
      </c>
      <c r="E301" s="366">
        <v>9405.9594609734577</v>
      </c>
      <c r="F301" s="321">
        <f t="shared" si="15"/>
        <v>5.1845603366018622E-9</v>
      </c>
      <c r="G301" s="366">
        <v>9405.9594609734577</v>
      </c>
      <c r="H301" s="366">
        <f t="shared" si="16"/>
        <v>9405.9594604857994</v>
      </c>
      <c r="I301" s="321">
        <f t="shared" si="14"/>
        <v>99.99999999481544</v>
      </c>
      <c r="J301" s="383"/>
      <c r="K301" s="366">
        <v>0</v>
      </c>
      <c r="L301" s="366">
        <v>9405.9594604857994</v>
      </c>
      <c r="M301" s="67"/>
      <c r="N301" s="71"/>
      <c r="O301" s="69"/>
      <c r="P301" s="69"/>
    </row>
    <row r="302" spans="1:16" s="70" customFormat="1" ht="17.649999999999999" customHeight="1" x14ac:dyDescent="0.25">
      <c r="A302" s="364">
        <v>29</v>
      </c>
      <c r="B302" s="324" t="s">
        <v>185</v>
      </c>
      <c r="C302" s="381" t="s">
        <v>218</v>
      </c>
      <c r="D302" s="366">
        <v>9628.9268011999993</v>
      </c>
      <c r="E302" s="366">
        <v>9628.9268011999993</v>
      </c>
      <c r="F302" s="321">
        <f t="shared" si="15"/>
        <v>0</v>
      </c>
      <c r="G302" s="366">
        <v>9628.9268011999993</v>
      </c>
      <c r="H302" s="366">
        <f t="shared" si="16"/>
        <v>9628.9268011999993</v>
      </c>
      <c r="I302" s="321">
        <f t="shared" si="14"/>
        <v>100</v>
      </c>
      <c r="J302" s="383"/>
      <c r="K302" s="366">
        <v>0</v>
      </c>
      <c r="L302" s="366">
        <v>9628.9268011999993</v>
      </c>
      <c r="M302" s="67"/>
      <c r="N302" s="71"/>
      <c r="O302" s="69"/>
      <c r="P302" s="69"/>
    </row>
    <row r="303" spans="1:16" s="70" customFormat="1" ht="17.649999999999999" customHeight="1" x14ac:dyDescent="0.25">
      <c r="A303" s="364">
        <v>31</v>
      </c>
      <c r="B303" s="324" t="s">
        <v>638</v>
      </c>
      <c r="C303" s="381" t="s">
        <v>639</v>
      </c>
      <c r="D303" s="366">
        <v>3201.3374428309999</v>
      </c>
      <c r="E303" s="366">
        <v>3201.3374433186586</v>
      </c>
      <c r="F303" s="321">
        <f t="shared" si="15"/>
        <v>1.5232970440592908E-8</v>
      </c>
      <c r="G303" s="366">
        <v>3201.3374433186586</v>
      </c>
      <c r="H303" s="366">
        <f t="shared" si="16"/>
        <v>3201.3374428309999</v>
      </c>
      <c r="I303" s="321">
        <f t="shared" si="14"/>
        <v>99.99999998476703</v>
      </c>
      <c r="J303" s="383"/>
      <c r="K303" s="366">
        <v>0</v>
      </c>
      <c r="L303" s="366">
        <v>3201.3374428309999</v>
      </c>
      <c r="M303" s="67"/>
      <c r="N303" s="71"/>
      <c r="O303" s="69"/>
      <c r="P303" s="69"/>
    </row>
    <row r="304" spans="1:16" s="70" customFormat="1" ht="17.649999999999999" customHeight="1" x14ac:dyDescent="0.25">
      <c r="A304" s="364">
        <v>33</v>
      </c>
      <c r="B304" s="324" t="s">
        <v>638</v>
      </c>
      <c r="C304" s="381" t="s">
        <v>640</v>
      </c>
      <c r="D304" s="366">
        <v>3232.2344800909996</v>
      </c>
      <c r="E304" s="366">
        <v>3232.2344805786583</v>
      </c>
      <c r="F304" s="321">
        <f t="shared" si="15"/>
        <v>1.5087351812326233E-8</v>
      </c>
      <c r="G304" s="366">
        <v>3232.2344805786583</v>
      </c>
      <c r="H304" s="366">
        <f t="shared" si="16"/>
        <v>3232.2344800909996</v>
      </c>
      <c r="I304" s="321">
        <f t="shared" si="14"/>
        <v>99.999999984912648</v>
      </c>
      <c r="J304" s="383"/>
      <c r="K304" s="366">
        <v>0</v>
      </c>
      <c r="L304" s="366">
        <v>3232.2344800909996</v>
      </c>
      <c r="M304" s="67"/>
      <c r="N304" s="71"/>
      <c r="O304" s="69"/>
      <c r="P304" s="69"/>
    </row>
    <row r="305" spans="1:16" s="70" customFormat="1" ht="17.649999999999999" customHeight="1" x14ac:dyDescent="0.25">
      <c r="A305" s="364">
        <v>34</v>
      </c>
      <c r="B305" s="324" t="s">
        <v>638</v>
      </c>
      <c r="C305" s="381" t="s">
        <v>641</v>
      </c>
      <c r="D305" s="366">
        <v>10063.1003943334</v>
      </c>
      <c r="E305" s="366">
        <v>10063.100394821058</v>
      </c>
      <c r="F305" s="321">
        <f t="shared" si="15"/>
        <v>4.8460151447216049E-9</v>
      </c>
      <c r="G305" s="366">
        <v>10063.100394821058</v>
      </c>
      <c r="H305" s="366">
        <f t="shared" si="16"/>
        <v>10063.1003943334</v>
      </c>
      <c r="I305" s="321">
        <f t="shared" si="14"/>
        <v>99.999999995153999</v>
      </c>
      <c r="J305" s="383"/>
      <c r="K305" s="366">
        <v>0</v>
      </c>
      <c r="L305" s="366">
        <v>10063.1003943334</v>
      </c>
      <c r="M305" s="67"/>
      <c r="N305" s="71"/>
      <c r="O305" s="69"/>
      <c r="P305" s="69"/>
    </row>
    <row r="306" spans="1:16" s="70" customFormat="1" ht="17.649999999999999" customHeight="1" x14ac:dyDescent="0.25">
      <c r="A306" s="364">
        <v>36</v>
      </c>
      <c r="B306" s="324" t="s">
        <v>119</v>
      </c>
      <c r="C306" s="381" t="s">
        <v>642</v>
      </c>
      <c r="D306" s="366">
        <v>5271.0222201345996</v>
      </c>
      <c r="E306" s="366">
        <v>5271.0222206222579</v>
      </c>
      <c r="F306" s="321">
        <f t="shared" si="15"/>
        <v>9.2516927452379605E-9</v>
      </c>
      <c r="G306" s="366">
        <v>4310.7447813745994</v>
      </c>
      <c r="H306" s="366">
        <f t="shared" si="16"/>
        <v>4310.7447813745994</v>
      </c>
      <c r="I306" s="321">
        <f t="shared" si="14"/>
        <v>81.781950463219715</v>
      </c>
      <c r="J306" s="383"/>
      <c r="K306" s="366">
        <v>0</v>
      </c>
      <c r="L306" s="366">
        <v>4310.7447813745994</v>
      </c>
      <c r="M306" s="67"/>
      <c r="N306" s="71"/>
      <c r="O306" s="69"/>
      <c r="P306" s="69"/>
    </row>
    <row r="307" spans="1:16" s="70" customFormat="1" ht="17.649999999999999" customHeight="1" x14ac:dyDescent="0.25">
      <c r="A307" s="364">
        <v>38</v>
      </c>
      <c r="B307" s="324" t="s">
        <v>119</v>
      </c>
      <c r="C307" s="381" t="s">
        <v>643</v>
      </c>
      <c r="D307" s="366">
        <v>20570.603154595599</v>
      </c>
      <c r="E307" s="366">
        <v>20570.603154595599</v>
      </c>
      <c r="F307" s="321">
        <f t="shared" si="15"/>
        <v>0</v>
      </c>
      <c r="G307" s="366">
        <v>11244.142372805201</v>
      </c>
      <c r="H307" s="366">
        <f t="shared" si="16"/>
        <v>11244.142372805201</v>
      </c>
      <c r="I307" s="321">
        <f t="shared" si="14"/>
        <v>54.661218673567149</v>
      </c>
      <c r="J307" s="383"/>
      <c r="K307" s="366">
        <v>0</v>
      </c>
      <c r="L307" s="366">
        <v>11244.142372805201</v>
      </c>
      <c r="M307" s="67"/>
      <c r="N307" s="71"/>
      <c r="O307" s="69"/>
      <c r="P307" s="69"/>
    </row>
    <row r="308" spans="1:16" s="70" customFormat="1" ht="17.649999999999999" customHeight="1" x14ac:dyDescent="0.25">
      <c r="A308" s="364">
        <v>40</v>
      </c>
      <c r="B308" s="324" t="s">
        <v>638</v>
      </c>
      <c r="C308" s="381" t="s">
        <v>644</v>
      </c>
      <c r="D308" s="366">
        <v>11253.832041985999</v>
      </c>
      <c r="E308" s="366">
        <v>11253.832041985999</v>
      </c>
      <c r="F308" s="321">
        <f t="shared" si="15"/>
        <v>0</v>
      </c>
      <c r="G308" s="366">
        <v>3130.2366680369996</v>
      </c>
      <c r="H308" s="366">
        <f t="shared" si="16"/>
        <v>3130.2366680369996</v>
      </c>
      <c r="I308" s="321">
        <f t="shared" si="14"/>
        <v>27.814851477778024</v>
      </c>
      <c r="J308" s="383"/>
      <c r="K308" s="366">
        <v>0</v>
      </c>
      <c r="L308" s="366">
        <v>3130.2366680369996</v>
      </c>
      <c r="M308" s="67"/>
      <c r="N308" s="71"/>
      <c r="O308" s="69"/>
      <c r="P308" s="69"/>
    </row>
    <row r="309" spans="1:16" s="70" customFormat="1" ht="17.649999999999999" customHeight="1" x14ac:dyDescent="0.25">
      <c r="A309" s="364">
        <v>42</v>
      </c>
      <c r="B309" s="324" t="s">
        <v>119</v>
      </c>
      <c r="C309" s="381" t="s">
        <v>645</v>
      </c>
      <c r="D309" s="366">
        <v>13108.525284920599</v>
      </c>
      <c r="E309" s="366">
        <v>13108.525285408257</v>
      </c>
      <c r="F309" s="321">
        <f t="shared" si="15"/>
        <v>3.7201601799097261E-9</v>
      </c>
      <c r="G309" s="366">
        <v>6687.9296177927999</v>
      </c>
      <c r="H309" s="366">
        <f t="shared" si="16"/>
        <v>6687.9296177927999</v>
      </c>
      <c r="I309" s="321">
        <f t="shared" si="14"/>
        <v>51.019694986113059</v>
      </c>
      <c r="J309" s="383"/>
      <c r="K309" s="366">
        <v>0</v>
      </c>
      <c r="L309" s="366">
        <v>6687.9296177927999</v>
      </c>
      <c r="M309" s="67"/>
      <c r="N309" s="71"/>
      <c r="O309" s="69"/>
      <c r="P309" s="69"/>
    </row>
    <row r="310" spans="1:16" s="70" customFormat="1" ht="14.25" x14ac:dyDescent="0.25">
      <c r="A310" s="364">
        <v>43</v>
      </c>
      <c r="B310" s="324" t="s">
        <v>119</v>
      </c>
      <c r="C310" s="381" t="s">
        <v>646</v>
      </c>
      <c r="D310" s="366">
        <v>29450.350021000999</v>
      </c>
      <c r="E310" s="366">
        <v>29450.350021488655</v>
      </c>
      <c r="F310" s="321">
        <f t="shared" si="15"/>
        <v>1.6558487914153375E-9</v>
      </c>
      <c r="G310" s="366">
        <v>6907.1505252878005</v>
      </c>
      <c r="H310" s="366">
        <f t="shared" si="16"/>
        <v>6907.1505252878005</v>
      </c>
      <c r="I310" s="321">
        <f t="shared" si="14"/>
        <v>23.453543065695143</v>
      </c>
      <c r="J310" s="383"/>
      <c r="K310" s="366">
        <v>0</v>
      </c>
      <c r="L310" s="366">
        <v>6907.1505252878005</v>
      </c>
      <c r="M310" s="67"/>
      <c r="N310" s="71"/>
      <c r="O310" s="69"/>
      <c r="P310" s="69"/>
    </row>
    <row r="311" spans="1:16" s="70" customFormat="1" ht="14.25" x14ac:dyDescent="0.25">
      <c r="A311" s="384">
        <v>45</v>
      </c>
      <c r="B311" s="385" t="s">
        <v>119</v>
      </c>
      <c r="C311" s="386" t="s">
        <v>647</v>
      </c>
      <c r="D311" s="387">
        <v>12613.811013676801</v>
      </c>
      <c r="E311" s="387">
        <v>12613.811013676801</v>
      </c>
      <c r="F311" s="388">
        <f t="shared" si="15"/>
        <v>0</v>
      </c>
      <c r="G311" s="387">
        <v>7495.3662332491995</v>
      </c>
      <c r="H311" s="387">
        <f t="shared" si="16"/>
        <v>7495.3662332491995</v>
      </c>
      <c r="I311" s="388">
        <f t="shared" si="14"/>
        <v>59.42190052730443</v>
      </c>
      <c r="J311" s="389"/>
      <c r="K311" s="387">
        <v>7495.3662332491995</v>
      </c>
      <c r="L311" s="387">
        <v>0</v>
      </c>
      <c r="M311" s="67"/>
      <c r="N311" s="71"/>
      <c r="O311" s="69"/>
      <c r="P311" s="69"/>
    </row>
    <row r="312" spans="1:16" ht="15" customHeight="1" x14ac:dyDescent="0.25">
      <c r="A312" s="290" t="s">
        <v>779</v>
      </c>
      <c r="B312" s="290"/>
      <c r="C312" s="290"/>
      <c r="D312" s="290"/>
      <c r="E312" s="290"/>
      <c r="F312" s="290"/>
      <c r="G312" s="290"/>
      <c r="H312" s="290"/>
      <c r="I312" s="290"/>
      <c r="J312" s="290"/>
      <c r="K312" s="290"/>
      <c r="L312" s="290"/>
      <c r="N312" s="73"/>
    </row>
    <row r="313" spans="1:16" s="50" customFormat="1" ht="15" customHeight="1" x14ac:dyDescent="0.25">
      <c r="A313" s="286" t="s">
        <v>925</v>
      </c>
      <c r="B313" s="286"/>
      <c r="C313" s="286"/>
      <c r="D313" s="286"/>
      <c r="E313" s="286"/>
      <c r="F313" s="286"/>
      <c r="G313" s="286"/>
      <c r="H313" s="286"/>
      <c r="I313" s="286"/>
      <c r="J313" s="286"/>
      <c r="K313" s="286"/>
      <c r="L313" s="286"/>
      <c r="M313" s="75"/>
      <c r="N313" s="76"/>
      <c r="O313" s="77"/>
      <c r="P313" s="77"/>
    </row>
    <row r="314" spans="1:16" ht="15" customHeight="1" x14ac:dyDescent="0.25">
      <c r="A314" s="346" t="s">
        <v>88</v>
      </c>
      <c r="B314" s="346"/>
      <c r="C314" s="346"/>
      <c r="D314" s="346"/>
      <c r="E314" s="346"/>
      <c r="F314" s="346"/>
      <c r="G314" s="346"/>
      <c r="H314" s="346"/>
      <c r="I314" s="346"/>
      <c r="J314" s="346"/>
      <c r="K314" s="346"/>
      <c r="L314" s="346"/>
    </row>
    <row r="315" spans="1:16" s="80" customFormat="1" ht="15" x14ac:dyDescent="0.25">
      <c r="A315" s="290"/>
      <c r="B315" s="350"/>
      <c r="C315" s="351"/>
      <c r="D315" s="290"/>
      <c r="E315" s="290"/>
      <c r="F315" s="290"/>
      <c r="G315" s="290"/>
      <c r="H315" s="290"/>
      <c r="I315" s="290"/>
      <c r="J315" s="290"/>
      <c r="K315" s="290"/>
      <c r="L315" s="290"/>
      <c r="M315" s="81"/>
      <c r="N315" s="82"/>
      <c r="O315" s="83"/>
      <c r="P315" s="83"/>
    </row>
    <row r="316" spans="1:16" s="80" customFormat="1" ht="15" x14ac:dyDescent="0.25">
      <c r="A316" s="290"/>
      <c r="B316" s="350"/>
      <c r="C316" s="351"/>
      <c r="D316" s="294"/>
      <c r="E316" s="294"/>
      <c r="F316" s="294"/>
      <c r="G316" s="294"/>
      <c r="H316" s="294"/>
      <c r="I316" s="294"/>
      <c r="J316" s="294"/>
      <c r="K316" s="294"/>
      <c r="L316" s="294"/>
      <c r="M316" s="81"/>
      <c r="N316" s="82"/>
      <c r="O316" s="83"/>
      <c r="P316" s="83"/>
    </row>
    <row r="317" spans="1:16" s="80" customFormat="1" ht="15" x14ac:dyDescent="0.25">
      <c r="A317" s="290"/>
      <c r="B317" s="350"/>
      <c r="C317" s="351"/>
      <c r="D317" s="294"/>
      <c r="E317" s="294"/>
      <c r="F317" s="294"/>
      <c r="G317" s="294"/>
      <c r="H317" s="294"/>
      <c r="I317" s="294"/>
      <c r="J317" s="294"/>
      <c r="K317" s="294"/>
      <c r="L317" s="294"/>
      <c r="M317" s="81"/>
      <c r="N317" s="82"/>
      <c r="O317" s="83"/>
      <c r="P317" s="83"/>
    </row>
    <row r="318" spans="1:16" s="80" customFormat="1" ht="15" x14ac:dyDescent="0.25">
      <c r="A318" s="290"/>
      <c r="B318" s="350"/>
      <c r="C318" s="351"/>
      <c r="D318" s="294"/>
      <c r="E318" s="294"/>
      <c r="F318" s="294"/>
      <c r="G318" s="294"/>
      <c r="H318" s="294"/>
      <c r="I318" s="294"/>
      <c r="J318" s="294"/>
      <c r="K318" s="294"/>
      <c r="L318" s="294"/>
      <c r="M318" s="81"/>
      <c r="N318" s="82"/>
      <c r="O318" s="83"/>
      <c r="P318" s="83"/>
    </row>
    <row r="319" spans="1:16" s="80" customFormat="1" ht="15" x14ac:dyDescent="0.25">
      <c r="A319" s="290"/>
      <c r="B319" s="350"/>
      <c r="C319" s="351"/>
      <c r="D319" s="352"/>
      <c r="E319" s="352"/>
      <c r="F319" s="290"/>
      <c r="G319" s="352"/>
      <c r="H319" s="352"/>
      <c r="I319" s="290"/>
      <c r="J319" s="290"/>
      <c r="K319" s="352"/>
      <c r="L319" s="352"/>
      <c r="M319" s="81"/>
      <c r="N319" s="82"/>
      <c r="O319" s="83"/>
      <c r="P319" s="83"/>
    </row>
    <row r="320" spans="1:16" ht="13.5" x14ac:dyDescent="0.25">
      <c r="A320" s="290"/>
      <c r="B320" s="350"/>
      <c r="C320" s="351"/>
      <c r="D320" s="294"/>
      <c r="E320" s="294"/>
      <c r="F320" s="294"/>
      <c r="G320" s="294"/>
      <c r="H320" s="294"/>
      <c r="I320" s="294"/>
      <c r="J320" s="294"/>
      <c r="K320" s="294"/>
      <c r="L320" s="294"/>
    </row>
    <row r="321" spans="1:16" ht="13.5" x14ac:dyDescent="0.25">
      <c r="A321" s="290"/>
      <c r="B321" s="350"/>
      <c r="C321" s="351"/>
      <c r="D321" s="353"/>
      <c r="E321" s="353"/>
      <c r="F321" s="353"/>
      <c r="G321" s="353"/>
      <c r="H321" s="353"/>
      <c r="I321" s="353"/>
      <c r="J321" s="353"/>
      <c r="K321" s="353"/>
      <c r="L321" s="353"/>
    </row>
    <row r="322" spans="1:16" ht="13.5" x14ac:dyDescent="0.25">
      <c r="A322" s="290"/>
      <c r="B322" s="350"/>
      <c r="C322" s="351"/>
      <c r="D322" s="290"/>
      <c r="E322" s="290"/>
      <c r="F322" s="290"/>
      <c r="G322" s="290"/>
      <c r="H322" s="290"/>
      <c r="I322" s="290"/>
      <c r="J322" s="290"/>
      <c r="K322" s="290"/>
      <c r="L322" s="290"/>
    </row>
    <row r="323" spans="1:16" ht="13.5" x14ac:dyDescent="0.25">
      <c r="A323" s="290"/>
      <c r="B323" s="350"/>
      <c r="C323" s="351"/>
      <c r="D323" s="290"/>
      <c r="E323" s="290"/>
      <c r="F323" s="290"/>
      <c r="G323" s="290"/>
      <c r="H323" s="290"/>
      <c r="I323" s="290"/>
      <c r="J323" s="290"/>
      <c r="K323" s="290"/>
      <c r="L323" s="290"/>
    </row>
    <row r="324" spans="1:16" ht="13.5" x14ac:dyDescent="0.25">
      <c r="A324" s="290"/>
      <c r="B324" s="350"/>
      <c r="C324" s="351"/>
      <c r="D324" s="290"/>
      <c r="E324" s="290"/>
      <c r="F324" s="290"/>
      <c r="G324" s="290"/>
      <c r="H324" s="290"/>
      <c r="I324" s="290"/>
      <c r="J324" s="290"/>
      <c r="K324" s="290"/>
      <c r="L324" s="290"/>
    </row>
    <row r="325" spans="1:16" ht="13.5" x14ac:dyDescent="0.25">
      <c r="A325" s="290"/>
      <c r="B325" s="350"/>
      <c r="C325" s="351"/>
      <c r="D325" s="290"/>
      <c r="E325" s="290"/>
      <c r="F325" s="290"/>
      <c r="G325" s="290"/>
      <c r="H325" s="290"/>
      <c r="I325" s="290"/>
      <c r="J325" s="290"/>
      <c r="K325" s="290"/>
      <c r="L325" s="290"/>
    </row>
    <row r="326" spans="1:16" ht="13.5" x14ac:dyDescent="0.25">
      <c r="A326" s="290"/>
      <c r="B326" s="350"/>
      <c r="C326" s="351"/>
      <c r="D326" s="290"/>
      <c r="E326" s="290"/>
      <c r="F326" s="290"/>
      <c r="G326" s="290"/>
      <c r="H326" s="290"/>
      <c r="I326" s="290"/>
      <c r="J326" s="290"/>
      <c r="K326" s="290"/>
      <c r="L326" s="290"/>
    </row>
    <row r="327" spans="1:16" ht="13.5" x14ac:dyDescent="0.25">
      <c r="A327" s="290"/>
      <c r="B327" s="350"/>
      <c r="C327" s="351"/>
      <c r="D327" s="290"/>
      <c r="E327" s="290"/>
      <c r="F327" s="290"/>
      <c r="G327" s="290"/>
      <c r="H327" s="290"/>
      <c r="I327" s="290"/>
      <c r="J327" s="290"/>
      <c r="K327" s="290"/>
      <c r="L327" s="290"/>
    </row>
    <row r="328" spans="1:16" ht="13.5" x14ac:dyDescent="0.25">
      <c r="A328" s="290"/>
      <c r="B328" s="350"/>
      <c r="C328" s="351"/>
      <c r="D328" s="290"/>
      <c r="E328" s="290"/>
      <c r="F328" s="290"/>
      <c r="G328" s="290"/>
      <c r="H328" s="290"/>
      <c r="I328" s="290"/>
      <c r="J328" s="290"/>
      <c r="K328" s="290"/>
      <c r="L328" s="290"/>
    </row>
    <row r="329" spans="1:16" ht="13.5" x14ac:dyDescent="0.25">
      <c r="A329" s="290"/>
      <c r="B329" s="350"/>
      <c r="C329" s="351"/>
      <c r="D329" s="290"/>
      <c r="E329" s="290"/>
      <c r="F329" s="290"/>
      <c r="G329" s="290"/>
      <c r="H329" s="290"/>
      <c r="I329" s="290"/>
      <c r="J329" s="290"/>
      <c r="K329" s="290"/>
      <c r="L329" s="290"/>
    </row>
    <row r="330" spans="1:16" ht="13.5" x14ac:dyDescent="0.25">
      <c r="A330" s="290"/>
      <c r="B330" s="350"/>
      <c r="C330" s="351"/>
      <c r="D330" s="290"/>
      <c r="E330" s="290"/>
      <c r="F330" s="290"/>
      <c r="G330" s="290"/>
      <c r="H330" s="290"/>
      <c r="I330" s="290"/>
      <c r="J330" s="290"/>
      <c r="K330" s="290"/>
      <c r="L330" s="290"/>
    </row>
    <row r="331" spans="1:16" ht="13.5" x14ac:dyDescent="0.25">
      <c r="A331" s="290"/>
      <c r="B331" s="350"/>
      <c r="C331" s="351"/>
      <c r="D331" s="290"/>
      <c r="E331" s="290"/>
      <c r="F331" s="290"/>
      <c r="G331" s="290"/>
      <c r="H331" s="290"/>
      <c r="I331" s="290"/>
      <c r="J331" s="290"/>
      <c r="K331" s="290"/>
      <c r="L331" s="290"/>
    </row>
    <row r="332" spans="1:16" ht="13.5" x14ac:dyDescent="0.25">
      <c r="A332" s="290"/>
      <c r="B332" s="350"/>
      <c r="C332" s="351"/>
      <c r="D332" s="290"/>
      <c r="E332" s="290"/>
      <c r="F332" s="290"/>
      <c r="G332" s="290"/>
      <c r="H332" s="290"/>
      <c r="I332" s="290"/>
      <c r="J332" s="290"/>
      <c r="K332" s="290"/>
      <c r="L332" s="290"/>
    </row>
    <row r="333" spans="1:16" ht="13.5" x14ac:dyDescent="0.25">
      <c r="A333" s="290"/>
      <c r="B333" s="350"/>
      <c r="C333" s="351"/>
      <c r="D333" s="290"/>
      <c r="E333" s="290"/>
      <c r="F333" s="290"/>
      <c r="G333" s="290"/>
      <c r="H333" s="290"/>
      <c r="I333" s="290"/>
      <c r="J333" s="290"/>
      <c r="K333" s="290"/>
      <c r="L333" s="290"/>
    </row>
    <row r="334" spans="1:16" ht="13.5" x14ac:dyDescent="0.25">
      <c r="A334" s="290"/>
      <c r="B334" s="350"/>
      <c r="C334" s="351"/>
      <c r="D334" s="290"/>
      <c r="E334" s="290"/>
      <c r="F334" s="290"/>
      <c r="G334" s="290"/>
      <c r="H334" s="290"/>
      <c r="I334" s="290"/>
      <c r="J334" s="290"/>
      <c r="K334" s="290"/>
      <c r="L334" s="290"/>
    </row>
    <row r="335" spans="1:16" s="72" customFormat="1" ht="13.5" x14ac:dyDescent="0.25">
      <c r="A335" s="290"/>
      <c r="B335" s="350"/>
      <c r="C335" s="351"/>
      <c r="D335" s="290"/>
      <c r="E335" s="290"/>
      <c r="F335" s="290"/>
      <c r="G335" s="290"/>
      <c r="H335" s="290"/>
      <c r="I335" s="290"/>
      <c r="J335" s="290"/>
      <c r="K335" s="290"/>
      <c r="L335" s="290"/>
      <c r="N335" s="79"/>
      <c r="O335" s="74"/>
      <c r="P335" s="74"/>
    </row>
    <row r="336" spans="1:16" s="72" customFormat="1" ht="13.5" x14ac:dyDescent="0.25">
      <c r="A336" s="290"/>
      <c r="B336" s="350"/>
      <c r="C336" s="351"/>
      <c r="D336" s="290"/>
      <c r="E336" s="290"/>
      <c r="F336" s="290"/>
      <c r="G336" s="290"/>
      <c r="H336" s="290"/>
      <c r="I336" s="290"/>
      <c r="J336" s="290"/>
      <c r="K336" s="290"/>
      <c r="L336" s="290"/>
      <c r="N336" s="79"/>
      <c r="O336" s="74"/>
      <c r="P336" s="74"/>
    </row>
    <row r="337" spans="1:16" s="72" customFormat="1" ht="13.5" x14ac:dyDescent="0.25">
      <c r="A337" s="290"/>
      <c r="B337" s="350"/>
      <c r="C337" s="351"/>
      <c r="D337" s="290"/>
      <c r="E337" s="290"/>
      <c r="F337" s="290"/>
      <c r="G337" s="290"/>
      <c r="H337" s="290"/>
      <c r="I337" s="290"/>
      <c r="J337" s="290"/>
      <c r="K337" s="290"/>
      <c r="L337" s="290"/>
      <c r="N337" s="79"/>
      <c r="O337" s="74"/>
      <c r="P337" s="74"/>
    </row>
    <row r="338" spans="1:16" s="72" customFormat="1" ht="13.5" x14ac:dyDescent="0.25">
      <c r="A338" s="290"/>
      <c r="B338" s="350"/>
      <c r="C338" s="351"/>
      <c r="D338" s="290"/>
      <c r="E338" s="290"/>
      <c r="F338" s="290"/>
      <c r="G338" s="290"/>
      <c r="H338" s="290"/>
      <c r="I338" s="290"/>
      <c r="J338" s="290"/>
      <c r="K338" s="290"/>
      <c r="L338" s="290"/>
      <c r="N338" s="79"/>
      <c r="O338" s="74"/>
      <c r="P338" s="74"/>
    </row>
    <row r="339" spans="1:16" s="72" customFormat="1" x14ac:dyDescent="0.25">
      <c r="A339" s="46"/>
      <c r="B339" s="84"/>
      <c r="C339" s="85"/>
      <c r="D339" s="46"/>
      <c r="E339" s="46"/>
      <c r="F339" s="46"/>
      <c r="G339" s="46"/>
      <c r="H339" s="46"/>
      <c r="I339" s="46"/>
      <c r="J339" s="46"/>
      <c r="K339" s="46"/>
      <c r="L339" s="46"/>
      <c r="N339" s="79"/>
      <c r="O339" s="74"/>
      <c r="P339" s="74"/>
    </row>
    <row r="340" spans="1:16" s="72" customFormat="1" x14ac:dyDescent="0.25">
      <c r="A340" s="46"/>
      <c r="B340" s="84"/>
      <c r="C340" s="85"/>
      <c r="D340" s="46"/>
      <c r="E340" s="46"/>
      <c r="F340" s="46"/>
      <c r="G340" s="46"/>
      <c r="H340" s="46"/>
      <c r="I340" s="46"/>
      <c r="J340" s="46"/>
      <c r="K340" s="46"/>
      <c r="L340" s="46"/>
      <c r="N340" s="79"/>
      <c r="O340" s="74"/>
      <c r="P340" s="74"/>
    </row>
    <row r="341" spans="1:16" s="72" customFormat="1" x14ac:dyDescent="0.25">
      <c r="A341" s="46"/>
      <c r="B341" s="84"/>
      <c r="C341" s="85"/>
      <c r="D341" s="46"/>
      <c r="E341" s="46"/>
      <c r="F341" s="46"/>
      <c r="G341" s="46"/>
      <c r="H341" s="46"/>
      <c r="I341" s="46"/>
      <c r="J341" s="46"/>
      <c r="K341" s="46"/>
      <c r="L341" s="46"/>
      <c r="N341" s="79"/>
      <c r="O341" s="74"/>
      <c r="P341" s="74"/>
    </row>
    <row r="342" spans="1:16" s="72" customFormat="1" x14ac:dyDescent="0.25">
      <c r="A342" s="46"/>
      <c r="B342" s="84"/>
      <c r="C342" s="85"/>
      <c r="D342" s="46"/>
      <c r="E342" s="46"/>
      <c r="F342" s="46"/>
      <c r="G342" s="46"/>
      <c r="H342" s="46"/>
      <c r="I342" s="46"/>
      <c r="J342" s="46"/>
      <c r="K342" s="46"/>
      <c r="L342" s="46"/>
      <c r="N342" s="79"/>
      <c r="O342" s="74"/>
      <c r="P342" s="74"/>
    </row>
    <row r="343" spans="1:16" s="72" customFormat="1" x14ac:dyDescent="0.25">
      <c r="A343" s="46"/>
      <c r="B343" s="84"/>
      <c r="C343" s="85"/>
      <c r="D343" s="46"/>
      <c r="E343" s="46"/>
      <c r="F343" s="46"/>
      <c r="G343" s="46"/>
      <c r="H343" s="46"/>
      <c r="I343" s="46"/>
      <c r="J343" s="46"/>
      <c r="K343" s="46"/>
      <c r="L343" s="46"/>
      <c r="N343" s="79"/>
      <c r="O343" s="74"/>
      <c r="P343" s="74"/>
    </row>
    <row r="344" spans="1:16" s="72" customFormat="1" x14ac:dyDescent="0.25">
      <c r="A344" s="46"/>
      <c r="B344" s="84"/>
      <c r="C344" s="85"/>
      <c r="D344" s="46"/>
      <c r="E344" s="46"/>
      <c r="F344" s="46"/>
      <c r="G344" s="46"/>
      <c r="H344" s="46"/>
      <c r="I344" s="46"/>
      <c r="J344" s="46"/>
      <c r="K344" s="46"/>
      <c r="L344" s="46"/>
      <c r="N344" s="79"/>
      <c r="O344" s="74"/>
      <c r="P344" s="74"/>
    </row>
    <row r="345" spans="1:16" s="72" customFormat="1" x14ac:dyDescent="0.25">
      <c r="A345" s="46"/>
      <c r="B345" s="84"/>
      <c r="C345" s="85"/>
      <c r="D345" s="46"/>
      <c r="E345" s="46"/>
      <c r="F345" s="46"/>
      <c r="G345" s="46"/>
      <c r="H345" s="46"/>
      <c r="I345" s="46"/>
      <c r="J345" s="46"/>
      <c r="K345" s="46"/>
      <c r="L345" s="46"/>
      <c r="N345" s="79"/>
      <c r="O345" s="74"/>
      <c r="P345" s="74"/>
    </row>
    <row r="346" spans="1:16" s="72" customFormat="1" x14ac:dyDescent="0.25">
      <c r="A346" s="46"/>
      <c r="B346" s="84"/>
      <c r="C346" s="85"/>
      <c r="D346" s="46"/>
      <c r="E346" s="46"/>
      <c r="F346" s="46"/>
      <c r="G346" s="46"/>
      <c r="H346" s="46"/>
      <c r="I346" s="46"/>
      <c r="J346" s="46"/>
      <c r="K346" s="46"/>
      <c r="L346" s="46"/>
      <c r="N346" s="79"/>
      <c r="O346" s="74"/>
      <c r="P346" s="74"/>
    </row>
  </sheetData>
  <mergeCells count="15">
    <mergeCell ref="M3:P3"/>
    <mergeCell ref="A4:L4"/>
    <mergeCell ref="D9:F9"/>
    <mergeCell ref="G9:G10"/>
    <mergeCell ref="H9:I9"/>
    <mergeCell ref="K9:L9"/>
    <mergeCell ref="A14:C14"/>
    <mergeCell ref="A277:C277"/>
    <mergeCell ref="A9:A11"/>
    <mergeCell ref="B9:C11"/>
    <mergeCell ref="A1:C1"/>
    <mergeCell ref="A2:L2"/>
    <mergeCell ref="A3:F3"/>
    <mergeCell ref="G3:L3"/>
    <mergeCell ref="A13:C13"/>
  </mergeCells>
  <printOptions horizontalCentered="1"/>
  <pageMargins left="0.59055118110236227" right="0.59055118110236227" top="0.59055118110236227" bottom="0.59055118110236227" header="0.19685039370078741" footer="0.19685039370078741"/>
  <pageSetup scale="60" fitToHeight="4" orientation="landscape" r:id="rId1"/>
  <rowBreaks count="1" manualBreakCount="1">
    <brk id="276" max="11" man="1"/>
  </rowBreaks>
  <ignoredErrors>
    <ignoredError sqref="D11:L11" numberStoredAsText="1"/>
    <ignoredError sqref="F13:F15 F277:I27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57"/>
  <sheetViews>
    <sheetView showGridLines="0" zoomScale="90" zoomScaleNormal="90" zoomScaleSheetLayoutView="80" workbookViewId="0">
      <selection sqref="A1:C1"/>
    </sheetView>
  </sheetViews>
  <sheetFormatPr baseColWidth="10" defaultColWidth="11.42578125" defaultRowHeight="12.75" x14ac:dyDescent="0.25"/>
  <cols>
    <col min="1" max="2" width="5" style="88" customWidth="1"/>
    <col min="3" max="3" width="53.42578125" style="88" customWidth="1"/>
    <col min="4" max="5" width="18.7109375" style="88" customWidth="1"/>
    <col min="6" max="6" width="2.5703125" style="88" customWidth="1"/>
    <col min="7" max="7" width="18.7109375" style="88" customWidth="1"/>
    <col min="8" max="9" width="12.28515625" style="88" customWidth="1"/>
    <col min="10" max="10" width="12.7109375" style="88" customWidth="1"/>
    <col min="11" max="11" width="6.7109375" style="88" customWidth="1"/>
    <col min="12" max="12" width="6" style="88" customWidth="1"/>
    <col min="13" max="13" width="12.42578125" style="89" customWidth="1"/>
    <col min="14" max="16384" width="11.42578125" style="88"/>
  </cols>
  <sheetData>
    <row r="1" spans="1:41" s="242" customFormat="1" ht="45" customHeight="1" x14ac:dyDescent="0.2">
      <c r="A1" s="448" t="s">
        <v>755</v>
      </c>
      <c r="B1" s="448"/>
      <c r="C1" s="448"/>
      <c r="D1" s="135" t="s">
        <v>757</v>
      </c>
      <c r="E1" s="135"/>
      <c r="F1" s="135"/>
      <c r="G1" s="333"/>
      <c r="H1" s="333"/>
      <c r="I1" s="333"/>
      <c r="J1" s="333"/>
      <c r="K1" s="333"/>
      <c r="L1" s="333"/>
      <c r="M1" s="333"/>
    </row>
    <row r="2" spans="1:41" s="1" customFormat="1" ht="36" customHeight="1" thickBot="1" x14ac:dyDescent="0.45">
      <c r="A2" s="457" t="s">
        <v>756</v>
      </c>
      <c r="B2" s="457"/>
      <c r="C2" s="457"/>
      <c r="D2" s="457"/>
      <c r="E2" s="457"/>
      <c r="F2" s="457"/>
      <c r="G2" s="457"/>
      <c r="H2" s="457"/>
      <c r="I2" s="457"/>
      <c r="J2" s="457"/>
      <c r="K2" s="457"/>
      <c r="L2" s="457"/>
      <c r="N2" s="335"/>
      <c r="O2" s="335"/>
    </row>
    <row r="3" spans="1:41" customFormat="1" ht="6" customHeight="1" x14ac:dyDescent="0.4">
      <c r="A3" s="446"/>
      <c r="B3" s="446"/>
      <c r="C3" s="446"/>
      <c r="D3" s="446"/>
      <c r="E3" s="446"/>
      <c r="F3" s="446"/>
      <c r="G3" s="446"/>
      <c r="H3" s="446"/>
      <c r="I3" s="446"/>
      <c r="J3" s="446"/>
      <c r="K3" s="446"/>
      <c r="L3" s="446"/>
      <c r="M3" s="447"/>
      <c r="N3" s="447"/>
      <c r="O3" s="447"/>
    </row>
    <row r="4" spans="1:41" s="110" customFormat="1" ht="17.100000000000001" customHeight="1" x14ac:dyDescent="0.25">
      <c r="A4" s="284" t="s">
        <v>926</v>
      </c>
      <c r="B4" s="284"/>
      <c r="C4" s="284"/>
      <c r="D4" s="284"/>
      <c r="E4" s="284"/>
      <c r="F4" s="284"/>
      <c r="G4" s="284"/>
      <c r="H4" s="284"/>
      <c r="I4" s="284"/>
      <c r="J4" s="284"/>
      <c r="K4" s="284"/>
      <c r="L4" s="284"/>
      <c r="M4" s="111"/>
      <c r="N4" s="59"/>
      <c r="O4" s="59"/>
      <c r="P4" s="59"/>
    </row>
    <row r="5" spans="1:41" s="110" customFormat="1" ht="17.100000000000001" customHeight="1" x14ac:dyDescent="0.25">
      <c r="A5" s="284" t="s">
        <v>731</v>
      </c>
      <c r="B5" s="284"/>
      <c r="C5" s="284"/>
      <c r="D5" s="284"/>
      <c r="E5" s="284"/>
      <c r="F5" s="284"/>
      <c r="G5" s="284"/>
      <c r="H5" s="284"/>
      <c r="I5" s="284"/>
      <c r="J5" s="284"/>
      <c r="K5" s="284"/>
      <c r="L5" s="284"/>
      <c r="M5" s="112">
        <v>19.994199999999999</v>
      </c>
      <c r="N5" s="59"/>
      <c r="O5" s="59"/>
      <c r="P5" s="59"/>
    </row>
    <row r="6" spans="1:41" s="110" customFormat="1" ht="17.100000000000001" customHeight="1" x14ac:dyDescent="0.25">
      <c r="A6" s="283" t="s">
        <v>1</v>
      </c>
      <c r="B6" s="283"/>
      <c r="C6" s="283"/>
      <c r="D6" s="283"/>
      <c r="E6" s="283"/>
      <c r="F6" s="283"/>
      <c r="G6" s="283"/>
      <c r="H6" s="283"/>
      <c r="I6" s="283"/>
      <c r="J6" s="283"/>
      <c r="K6" s="283"/>
      <c r="L6" s="283"/>
      <c r="M6" s="478"/>
      <c r="N6" s="478"/>
      <c r="O6" s="478"/>
      <c r="P6" s="478"/>
    </row>
    <row r="7" spans="1:41" s="110" customFormat="1" ht="17.100000000000001" customHeight="1" x14ac:dyDescent="0.25">
      <c r="A7" s="283" t="s">
        <v>758</v>
      </c>
      <c r="B7" s="283"/>
      <c r="C7" s="283"/>
      <c r="D7" s="283"/>
      <c r="E7" s="283"/>
      <c r="F7" s="283"/>
      <c r="G7" s="283"/>
      <c r="H7" s="283"/>
      <c r="I7" s="283"/>
      <c r="J7" s="283"/>
      <c r="K7" s="283"/>
      <c r="L7" s="283"/>
      <c r="M7" s="478"/>
      <c r="N7" s="478"/>
      <c r="O7" s="478"/>
      <c r="P7" s="478"/>
    </row>
    <row r="8" spans="1:41" s="110" customFormat="1" ht="17.100000000000001" customHeight="1" x14ac:dyDescent="0.25">
      <c r="A8" s="284" t="s">
        <v>759</v>
      </c>
      <c r="B8" s="284"/>
      <c r="C8" s="284"/>
      <c r="D8" s="284"/>
      <c r="E8" s="284"/>
      <c r="F8" s="284"/>
      <c r="G8" s="284"/>
      <c r="H8" s="284"/>
      <c r="I8" s="284"/>
      <c r="J8" s="284"/>
      <c r="K8" s="284"/>
      <c r="L8" s="284"/>
      <c r="M8" s="111"/>
      <c r="N8" s="59"/>
      <c r="O8" s="59"/>
      <c r="P8" s="59"/>
    </row>
    <row r="9" spans="1:41" s="56" customFormat="1" ht="26.25" customHeight="1" x14ac:dyDescent="0.25">
      <c r="A9" s="479" t="s">
        <v>730</v>
      </c>
      <c r="B9" s="462" t="s">
        <v>927</v>
      </c>
      <c r="C9" s="462"/>
      <c r="D9" s="480" t="s">
        <v>729</v>
      </c>
      <c r="E9" s="480"/>
      <c r="F9" s="348"/>
      <c r="G9" s="390" t="s">
        <v>728</v>
      </c>
      <c r="H9" s="479" t="s">
        <v>931</v>
      </c>
      <c r="I9" s="479" t="s">
        <v>727</v>
      </c>
      <c r="J9" s="479" t="s">
        <v>929</v>
      </c>
      <c r="K9" s="479" t="s">
        <v>726</v>
      </c>
      <c r="L9" s="479"/>
      <c r="M9" s="89"/>
      <c r="N9" s="47"/>
      <c r="O9" s="47"/>
      <c r="P9" s="47"/>
    </row>
    <row r="10" spans="1:41" s="56" customFormat="1" ht="4.9000000000000004" customHeight="1" x14ac:dyDescent="0.25">
      <c r="A10" s="479"/>
      <c r="B10" s="462"/>
      <c r="C10" s="462"/>
      <c r="D10" s="479" t="s">
        <v>725</v>
      </c>
      <c r="E10" s="479" t="s">
        <v>724</v>
      </c>
      <c r="F10" s="348"/>
      <c r="G10" s="479" t="s">
        <v>724</v>
      </c>
      <c r="H10" s="479"/>
      <c r="I10" s="479"/>
      <c r="J10" s="479"/>
      <c r="K10" s="480"/>
      <c r="L10" s="480"/>
      <c r="M10" s="89"/>
    </row>
    <row r="11" spans="1:41" s="56" customFormat="1" ht="46.5" customHeight="1" thickBot="1" x14ac:dyDescent="0.3">
      <c r="A11" s="480"/>
      <c r="B11" s="463"/>
      <c r="C11" s="463"/>
      <c r="D11" s="480"/>
      <c r="E11" s="480"/>
      <c r="F11" s="390"/>
      <c r="G11" s="480"/>
      <c r="H11" s="480"/>
      <c r="I11" s="480"/>
      <c r="J11" s="480"/>
      <c r="K11" s="349" t="s">
        <v>723</v>
      </c>
      <c r="L11" s="349" t="s">
        <v>722</v>
      </c>
      <c r="M11" s="89"/>
    </row>
    <row r="12" spans="1:41" ht="4.5" customHeight="1" thickBot="1" x14ac:dyDescent="0.3">
      <c r="A12" s="396"/>
      <c r="B12" s="397"/>
      <c r="C12" s="397"/>
      <c r="D12" s="396"/>
      <c r="E12" s="396"/>
      <c r="F12" s="396"/>
      <c r="G12" s="396"/>
      <c r="H12" s="396"/>
      <c r="I12" s="396"/>
      <c r="J12" s="396"/>
      <c r="K12" s="397"/>
      <c r="L12" s="397"/>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row>
    <row r="13" spans="1:41" s="52" customFormat="1" ht="17.100000000000001" customHeight="1" x14ac:dyDescent="0.25">
      <c r="A13" s="407">
        <v>276</v>
      </c>
      <c r="B13" s="408"/>
      <c r="C13" s="409" t="s">
        <v>721</v>
      </c>
      <c r="D13" s="410">
        <f>D14+D30+D39+D53+D64+D77+D116+D134+D144+D166+D191+D213+D224+D234+D238+D248+D263+D277+D287+D300+D310+D312+D317</f>
        <v>1750851.6171816823</v>
      </c>
      <c r="E13" s="410">
        <f>E14+E30+E39+E53+E64+E77+E116+E134+E144+E166+E191+E213+E224+E234+E238+E248+E263+E277+E287+E300+E310+E312+E317</f>
        <v>1750851.6171816823</v>
      </c>
      <c r="F13" s="410"/>
      <c r="G13" s="410">
        <f>G14+G30+G39+G53+G64+G77+G116+G134+G144+G166+G191+G213+G224+G234+G238+G248+G263+G277+G287+G300+G310+G312+G317</f>
        <v>1750851.6171816823</v>
      </c>
      <c r="H13" s="411"/>
      <c r="I13" s="412"/>
      <c r="J13" s="413"/>
      <c r="K13" s="413"/>
      <c r="L13" s="414"/>
      <c r="M13" s="97"/>
    </row>
    <row r="14" spans="1:41" s="96" customFormat="1" ht="17.100000000000001" customHeight="1" x14ac:dyDescent="0.25">
      <c r="A14" s="467" t="s">
        <v>720</v>
      </c>
      <c r="B14" s="467"/>
      <c r="C14" s="467"/>
      <c r="D14" s="399">
        <f>SUM(D15:D29)</f>
        <v>76347.857978468805</v>
      </c>
      <c r="E14" s="399">
        <f>SUM(E15:E29)</f>
        <v>76347.857978468805</v>
      </c>
      <c r="F14" s="399"/>
      <c r="G14" s="399">
        <f>SUM(G15:G29)</f>
        <v>76347.857978468805</v>
      </c>
      <c r="H14" s="400"/>
      <c r="I14" s="307"/>
      <c r="J14" s="307"/>
      <c r="K14" s="307"/>
      <c r="L14" s="324"/>
      <c r="M14" s="97"/>
    </row>
    <row r="15" spans="1:41" s="96" customFormat="1" ht="17.100000000000001" customHeight="1" x14ac:dyDescent="0.25">
      <c r="A15" s="324">
        <v>1</v>
      </c>
      <c r="B15" s="324" t="s">
        <v>117</v>
      </c>
      <c r="C15" s="401" t="s">
        <v>118</v>
      </c>
      <c r="D15" s="402">
        <v>3421.9370303927994</v>
      </c>
      <c r="E15" s="402">
        <v>3421.9370303927994</v>
      </c>
      <c r="F15" s="402"/>
      <c r="G15" s="402">
        <v>3421.9370303927994</v>
      </c>
      <c r="H15" s="403">
        <v>36732</v>
      </c>
      <c r="I15" s="403">
        <v>36732</v>
      </c>
      <c r="J15" s="403">
        <v>42128</v>
      </c>
      <c r="K15" s="324">
        <v>14</v>
      </c>
      <c r="L15" s="324">
        <v>9</v>
      </c>
      <c r="M15" s="109"/>
    </row>
    <row r="16" spans="1:41" s="96" customFormat="1" ht="17.100000000000001" customHeight="1" x14ac:dyDescent="0.25">
      <c r="A16" s="324">
        <v>2</v>
      </c>
      <c r="B16" s="324" t="s">
        <v>119</v>
      </c>
      <c r="C16" s="401" t="s">
        <v>597</v>
      </c>
      <c r="D16" s="402">
        <v>15012.2300703848</v>
      </c>
      <c r="E16" s="402">
        <v>15012.2300703848</v>
      </c>
      <c r="F16" s="402"/>
      <c r="G16" s="402">
        <v>15012.2300703848</v>
      </c>
      <c r="H16" s="403">
        <v>37019</v>
      </c>
      <c r="I16" s="403">
        <v>37019</v>
      </c>
      <c r="J16" s="403">
        <v>42460</v>
      </c>
      <c r="K16" s="324">
        <v>14</v>
      </c>
      <c r="L16" s="324">
        <v>3</v>
      </c>
      <c r="M16" s="97"/>
    </row>
    <row r="17" spans="1:13" s="96" customFormat="1" ht="17.100000000000001" customHeight="1" x14ac:dyDescent="0.25">
      <c r="A17" s="324">
        <v>3</v>
      </c>
      <c r="B17" s="324" t="s">
        <v>121</v>
      </c>
      <c r="C17" s="401" t="s">
        <v>122</v>
      </c>
      <c r="D17" s="402">
        <v>743.08882172979997</v>
      </c>
      <c r="E17" s="402">
        <v>743.08882172979997</v>
      </c>
      <c r="F17" s="402"/>
      <c r="G17" s="402">
        <v>743.08882172979997</v>
      </c>
      <c r="H17" s="403">
        <v>38080</v>
      </c>
      <c r="I17" s="403">
        <v>38080</v>
      </c>
      <c r="J17" s="403">
        <v>41780</v>
      </c>
      <c r="K17" s="324">
        <v>9</v>
      </c>
      <c r="L17" s="324">
        <v>6</v>
      </c>
      <c r="M17" s="97"/>
    </row>
    <row r="18" spans="1:13" s="96" customFormat="1" ht="17.100000000000001" customHeight="1" x14ac:dyDescent="0.25">
      <c r="A18" s="324">
        <v>4</v>
      </c>
      <c r="B18" s="324" t="s">
        <v>119</v>
      </c>
      <c r="C18" s="401" t="s">
        <v>123</v>
      </c>
      <c r="D18" s="402">
        <v>9150.3404115138001</v>
      </c>
      <c r="E18" s="402">
        <v>9150.3404115138001</v>
      </c>
      <c r="F18" s="402"/>
      <c r="G18" s="402">
        <v>9150.3404115138001</v>
      </c>
      <c r="H18" s="403">
        <v>36786</v>
      </c>
      <c r="I18" s="403">
        <v>36786</v>
      </c>
      <c r="J18" s="403">
        <v>41960</v>
      </c>
      <c r="K18" s="324">
        <v>5</v>
      </c>
      <c r="L18" s="324">
        <v>0</v>
      </c>
      <c r="M18" s="97"/>
    </row>
    <row r="19" spans="1:13" s="96" customFormat="1" ht="17.100000000000001" customHeight="1" x14ac:dyDescent="0.25">
      <c r="A19" s="324">
        <v>5</v>
      </c>
      <c r="B19" s="324" t="s">
        <v>124</v>
      </c>
      <c r="C19" s="401" t="s">
        <v>125</v>
      </c>
      <c r="D19" s="402">
        <v>1230.63001377</v>
      </c>
      <c r="E19" s="402">
        <v>1230.63001377</v>
      </c>
      <c r="F19" s="402"/>
      <c r="G19" s="402">
        <v>1230.63001377</v>
      </c>
      <c r="H19" s="403">
        <v>37248</v>
      </c>
      <c r="I19" s="403">
        <v>37248</v>
      </c>
      <c r="J19" s="403">
        <v>40878</v>
      </c>
      <c r="K19" s="324">
        <v>9</v>
      </c>
      <c r="L19" s="324">
        <v>5</v>
      </c>
      <c r="M19" s="97"/>
    </row>
    <row r="20" spans="1:13" s="96" customFormat="1" ht="17.100000000000001" customHeight="1" x14ac:dyDescent="0.25">
      <c r="A20" s="324">
        <v>6</v>
      </c>
      <c r="B20" s="324" t="s">
        <v>119</v>
      </c>
      <c r="C20" s="401" t="s">
        <v>126</v>
      </c>
      <c r="D20" s="402">
        <v>9117.1474802562007</v>
      </c>
      <c r="E20" s="402">
        <v>9117.1474802562007</v>
      </c>
      <c r="F20" s="402"/>
      <c r="G20" s="402">
        <v>9117.1474802562007</v>
      </c>
      <c r="H20" s="403">
        <v>37076</v>
      </c>
      <c r="I20" s="403">
        <v>37076</v>
      </c>
      <c r="J20" s="403">
        <v>42521</v>
      </c>
      <c r="K20" s="324">
        <v>14</v>
      </c>
      <c r="L20" s="324">
        <v>6</v>
      </c>
      <c r="M20" s="97"/>
    </row>
    <row r="21" spans="1:13" s="96" customFormat="1" ht="17.100000000000001" customHeight="1" x14ac:dyDescent="0.25">
      <c r="A21" s="324">
        <v>7</v>
      </c>
      <c r="B21" s="324" t="s">
        <v>127</v>
      </c>
      <c r="C21" s="401" t="s">
        <v>128</v>
      </c>
      <c r="D21" s="402">
        <v>8195.2961746849996</v>
      </c>
      <c r="E21" s="402">
        <v>8195.2961746849996</v>
      </c>
      <c r="F21" s="402"/>
      <c r="G21" s="402">
        <v>8195.2961746849996</v>
      </c>
      <c r="H21" s="403">
        <v>36168</v>
      </c>
      <c r="I21" s="403">
        <v>36168</v>
      </c>
      <c r="J21" s="403">
        <v>43511</v>
      </c>
      <c r="K21" s="324">
        <v>19</v>
      </c>
      <c r="L21" s="324">
        <v>9</v>
      </c>
      <c r="M21" s="97"/>
    </row>
    <row r="22" spans="1:13" s="96" customFormat="1" ht="17.100000000000001" customHeight="1" x14ac:dyDescent="0.25">
      <c r="A22" s="324">
        <v>9</v>
      </c>
      <c r="B22" s="324" t="s">
        <v>129</v>
      </c>
      <c r="C22" s="401" t="s">
        <v>130</v>
      </c>
      <c r="D22" s="402">
        <v>5245.0868635697998</v>
      </c>
      <c r="E22" s="402">
        <v>5245.0868635697998</v>
      </c>
      <c r="F22" s="402"/>
      <c r="G22" s="402">
        <v>5245.0868635697998</v>
      </c>
      <c r="H22" s="403">
        <v>36372</v>
      </c>
      <c r="I22" s="403">
        <v>36433</v>
      </c>
      <c r="J22" s="403">
        <v>40009</v>
      </c>
      <c r="K22" s="324">
        <v>9</v>
      </c>
      <c r="L22" s="324">
        <v>9</v>
      </c>
      <c r="M22" s="97"/>
    </row>
    <row r="23" spans="1:13" s="96" customFormat="1" ht="17.100000000000001" customHeight="1" x14ac:dyDescent="0.25">
      <c r="A23" s="324">
        <v>10</v>
      </c>
      <c r="B23" s="324" t="s">
        <v>129</v>
      </c>
      <c r="C23" s="401" t="s">
        <v>131</v>
      </c>
      <c r="D23" s="402">
        <v>5500.7294057268</v>
      </c>
      <c r="E23" s="402">
        <v>5500.7294057268</v>
      </c>
      <c r="F23" s="402"/>
      <c r="G23" s="402">
        <v>5500.7294057268</v>
      </c>
      <c r="H23" s="403">
        <v>36483</v>
      </c>
      <c r="I23" s="403">
        <v>36742</v>
      </c>
      <c r="J23" s="403">
        <v>42200</v>
      </c>
      <c r="K23" s="324">
        <v>15</v>
      </c>
      <c r="L23" s="324">
        <v>0</v>
      </c>
      <c r="M23" s="97"/>
    </row>
    <row r="24" spans="1:13" s="96" customFormat="1" ht="17.100000000000001" customHeight="1" x14ac:dyDescent="0.25">
      <c r="A24" s="324">
        <v>11</v>
      </c>
      <c r="B24" s="324" t="s">
        <v>129</v>
      </c>
      <c r="C24" s="401" t="s">
        <v>132</v>
      </c>
      <c r="D24" s="402">
        <v>3592.6296951606</v>
      </c>
      <c r="E24" s="402">
        <v>3592.6296951606</v>
      </c>
      <c r="F24" s="402"/>
      <c r="G24" s="402">
        <v>3592.6296951606</v>
      </c>
      <c r="H24" s="403">
        <v>36314</v>
      </c>
      <c r="I24" s="403">
        <v>36692</v>
      </c>
      <c r="J24" s="403">
        <v>40101</v>
      </c>
      <c r="K24" s="324">
        <v>10</v>
      </c>
      <c r="L24" s="324">
        <v>0</v>
      </c>
      <c r="M24" s="97"/>
    </row>
    <row r="25" spans="1:13" s="96" customFormat="1" ht="17.100000000000001" customHeight="1" x14ac:dyDescent="0.25">
      <c r="A25" s="324">
        <v>12</v>
      </c>
      <c r="B25" s="324" t="s">
        <v>133</v>
      </c>
      <c r="C25" s="401" t="s">
        <v>134</v>
      </c>
      <c r="D25" s="402">
        <v>3821.9637090039996</v>
      </c>
      <c r="E25" s="402">
        <v>3821.9637090039996</v>
      </c>
      <c r="F25" s="402"/>
      <c r="G25" s="402">
        <v>3821.9637090039996</v>
      </c>
      <c r="H25" s="403">
        <v>36348</v>
      </c>
      <c r="I25" s="403">
        <v>36748</v>
      </c>
      <c r="J25" s="403">
        <v>41654</v>
      </c>
      <c r="K25" s="324">
        <v>14</v>
      </c>
      <c r="L25" s="324">
        <v>3</v>
      </c>
      <c r="M25" s="97"/>
    </row>
    <row r="26" spans="1:13" s="96" customFormat="1" ht="17.100000000000001" customHeight="1" x14ac:dyDescent="0.25">
      <c r="A26" s="324">
        <v>13</v>
      </c>
      <c r="B26" s="324" t="s">
        <v>133</v>
      </c>
      <c r="C26" s="401" t="s">
        <v>135</v>
      </c>
      <c r="D26" s="402">
        <v>3928.9995596029999</v>
      </c>
      <c r="E26" s="402">
        <v>3928.9995596029999</v>
      </c>
      <c r="F26" s="402"/>
      <c r="G26" s="402">
        <v>3928.9995596029999</v>
      </c>
      <c r="H26" s="403">
        <v>36341</v>
      </c>
      <c r="I26" s="403">
        <v>36341</v>
      </c>
      <c r="J26" s="403">
        <v>42109</v>
      </c>
      <c r="K26" s="324">
        <v>15</v>
      </c>
      <c r="L26" s="324">
        <v>3</v>
      </c>
      <c r="M26" s="97"/>
    </row>
    <row r="27" spans="1:13" s="96" customFormat="1" ht="17.100000000000001" customHeight="1" x14ac:dyDescent="0.25">
      <c r="A27" s="324">
        <v>14</v>
      </c>
      <c r="B27" s="324" t="s">
        <v>133</v>
      </c>
      <c r="C27" s="401" t="s">
        <v>136</v>
      </c>
      <c r="D27" s="402">
        <v>2512.4004925029999</v>
      </c>
      <c r="E27" s="402">
        <v>2512.4004925029999</v>
      </c>
      <c r="F27" s="402"/>
      <c r="G27" s="402">
        <v>2512.4004925029999</v>
      </c>
      <c r="H27" s="403">
        <v>36402</v>
      </c>
      <c r="I27" s="403">
        <v>36402</v>
      </c>
      <c r="J27" s="403">
        <v>40009</v>
      </c>
      <c r="K27" s="324">
        <v>9</v>
      </c>
      <c r="L27" s="324">
        <v>9</v>
      </c>
      <c r="M27" s="97"/>
    </row>
    <row r="28" spans="1:13" s="96" customFormat="1" ht="17.100000000000001" customHeight="1" x14ac:dyDescent="0.25">
      <c r="A28" s="324">
        <v>15</v>
      </c>
      <c r="B28" s="324" t="s">
        <v>133</v>
      </c>
      <c r="C28" s="401" t="s">
        <v>137</v>
      </c>
      <c r="D28" s="402">
        <v>2080.214462809</v>
      </c>
      <c r="E28" s="402">
        <v>2080.214462809</v>
      </c>
      <c r="F28" s="402"/>
      <c r="G28" s="402">
        <v>2080.214462809</v>
      </c>
      <c r="H28" s="403">
        <v>36294</v>
      </c>
      <c r="I28" s="403">
        <v>36707</v>
      </c>
      <c r="J28" s="403">
        <v>40101</v>
      </c>
      <c r="K28" s="324">
        <v>10</v>
      </c>
      <c r="L28" s="324">
        <v>0</v>
      </c>
      <c r="M28" s="97"/>
    </row>
    <row r="29" spans="1:13" s="96" customFormat="1" ht="17.100000000000001" customHeight="1" x14ac:dyDescent="0.25">
      <c r="A29" s="324">
        <v>16</v>
      </c>
      <c r="B29" s="324" t="s">
        <v>133</v>
      </c>
      <c r="C29" s="401" t="s">
        <v>138</v>
      </c>
      <c r="D29" s="402">
        <v>2795.1637873601999</v>
      </c>
      <c r="E29" s="402">
        <v>2795.1637873601999</v>
      </c>
      <c r="F29" s="402"/>
      <c r="G29" s="402">
        <v>2795.1637873601999</v>
      </c>
      <c r="H29" s="403">
        <v>36433</v>
      </c>
      <c r="I29" s="403">
        <v>36433</v>
      </c>
      <c r="J29" s="403">
        <v>41835</v>
      </c>
      <c r="K29" s="324">
        <v>14</v>
      </c>
      <c r="L29" s="324">
        <v>9</v>
      </c>
      <c r="M29" s="97"/>
    </row>
    <row r="30" spans="1:13" s="96" customFormat="1" ht="17.100000000000001" customHeight="1" x14ac:dyDescent="0.25">
      <c r="A30" s="467" t="s">
        <v>719</v>
      </c>
      <c r="B30" s="467"/>
      <c r="C30" s="467"/>
      <c r="D30" s="399">
        <f>SUM(D31:D38)</f>
        <v>10225.076467646</v>
      </c>
      <c r="E30" s="399">
        <f>SUM(E31:E38)</f>
        <v>10225.076467646</v>
      </c>
      <c r="F30" s="399"/>
      <c r="G30" s="399">
        <f>SUM(G31:G38)</f>
        <v>10225.076467646</v>
      </c>
      <c r="H30" s="324"/>
      <c r="I30" s="324"/>
      <c r="J30" s="324"/>
      <c r="K30" s="324"/>
      <c r="L30" s="324"/>
      <c r="M30" s="97"/>
    </row>
    <row r="31" spans="1:13" s="96" customFormat="1" ht="17.100000000000001" customHeight="1" x14ac:dyDescent="0.25">
      <c r="A31" s="324">
        <v>17</v>
      </c>
      <c r="B31" s="324" t="s">
        <v>129</v>
      </c>
      <c r="C31" s="401" t="s">
        <v>139</v>
      </c>
      <c r="D31" s="402">
        <v>1418.490118536</v>
      </c>
      <c r="E31" s="402">
        <v>1418.490118536</v>
      </c>
      <c r="F31" s="402"/>
      <c r="G31" s="402">
        <v>1418.490118536</v>
      </c>
      <c r="H31" s="403">
        <v>37075</v>
      </c>
      <c r="I31" s="403">
        <v>37498</v>
      </c>
      <c r="J31" s="403">
        <v>40816</v>
      </c>
      <c r="K31" s="324">
        <v>9</v>
      </c>
      <c r="L31" s="324">
        <v>11</v>
      </c>
      <c r="M31" s="97"/>
    </row>
    <row r="32" spans="1:13" s="96" customFormat="1" ht="17.100000000000001" customHeight="1" x14ac:dyDescent="0.25">
      <c r="A32" s="324">
        <v>18</v>
      </c>
      <c r="B32" s="324" t="s">
        <v>129</v>
      </c>
      <c r="C32" s="401" t="s">
        <v>140</v>
      </c>
      <c r="D32" s="402">
        <v>1318.5348539714</v>
      </c>
      <c r="E32" s="402">
        <v>1318.5348539714</v>
      </c>
      <c r="F32" s="402"/>
      <c r="G32" s="402">
        <v>1318.5348539714</v>
      </c>
      <c r="H32" s="403">
        <v>37106</v>
      </c>
      <c r="I32" s="403">
        <v>37398</v>
      </c>
      <c r="J32" s="403">
        <v>40908</v>
      </c>
      <c r="K32" s="324">
        <v>9</v>
      </c>
      <c r="L32" s="324">
        <v>11</v>
      </c>
      <c r="M32" s="97"/>
    </row>
    <row r="33" spans="1:13" s="96" customFormat="1" ht="17.100000000000001" customHeight="1" x14ac:dyDescent="0.25">
      <c r="A33" s="324">
        <v>19</v>
      </c>
      <c r="B33" s="324" t="s">
        <v>129</v>
      </c>
      <c r="C33" s="401" t="s">
        <v>141</v>
      </c>
      <c r="D33" s="402">
        <v>1140.2892202</v>
      </c>
      <c r="E33" s="402">
        <v>1140.2892202</v>
      </c>
      <c r="F33" s="402"/>
      <c r="G33" s="402">
        <v>1140.2892202</v>
      </c>
      <c r="H33" s="403">
        <v>37105</v>
      </c>
      <c r="I33" s="403">
        <v>37188</v>
      </c>
      <c r="J33" s="403">
        <v>40739</v>
      </c>
      <c r="K33" s="324">
        <v>9</v>
      </c>
      <c r="L33" s="324">
        <v>9</v>
      </c>
      <c r="M33" s="97"/>
    </row>
    <row r="34" spans="1:13" s="96" customFormat="1" ht="17.100000000000001" customHeight="1" x14ac:dyDescent="0.25">
      <c r="A34" s="324">
        <v>20</v>
      </c>
      <c r="B34" s="324" t="s">
        <v>129</v>
      </c>
      <c r="C34" s="401" t="s">
        <v>142</v>
      </c>
      <c r="D34" s="402">
        <v>1082.1095571966</v>
      </c>
      <c r="E34" s="402">
        <v>1082.1095571966</v>
      </c>
      <c r="F34" s="402"/>
      <c r="G34" s="402">
        <v>1082.1095571966</v>
      </c>
      <c r="H34" s="403">
        <v>37022</v>
      </c>
      <c r="I34" s="403">
        <v>37103</v>
      </c>
      <c r="J34" s="403">
        <v>40816</v>
      </c>
      <c r="K34" s="324">
        <v>10</v>
      </c>
      <c r="L34" s="324">
        <v>4</v>
      </c>
      <c r="M34" s="97"/>
    </row>
    <row r="35" spans="1:13" s="96" customFormat="1" ht="17.100000000000001" customHeight="1" x14ac:dyDescent="0.25">
      <c r="A35" s="324">
        <v>21</v>
      </c>
      <c r="B35" s="324" t="s">
        <v>133</v>
      </c>
      <c r="C35" s="401" t="s">
        <v>143</v>
      </c>
      <c r="D35" s="402">
        <v>1624.4730261646</v>
      </c>
      <c r="E35" s="402">
        <v>1624.4730261646</v>
      </c>
      <c r="F35" s="402"/>
      <c r="G35" s="402">
        <v>1624.4730261646</v>
      </c>
      <c r="H35" s="403">
        <v>37075</v>
      </c>
      <c r="I35" s="403">
        <v>37134</v>
      </c>
      <c r="J35" s="403">
        <v>40786</v>
      </c>
      <c r="K35" s="324">
        <v>10</v>
      </c>
      <c r="L35" s="324">
        <v>1</v>
      </c>
      <c r="M35" s="97"/>
    </row>
    <row r="36" spans="1:13" s="96" customFormat="1" ht="17.100000000000001" customHeight="1" x14ac:dyDescent="0.25">
      <c r="A36" s="324">
        <v>22</v>
      </c>
      <c r="B36" s="324" t="s">
        <v>133</v>
      </c>
      <c r="C36" s="401" t="s">
        <v>144</v>
      </c>
      <c r="D36" s="402">
        <v>1279.9239543804001</v>
      </c>
      <c r="E36" s="402">
        <v>1279.9239543804001</v>
      </c>
      <c r="F36" s="402"/>
      <c r="G36" s="402">
        <v>1279.9239543804001</v>
      </c>
      <c r="H36" s="403">
        <v>37134</v>
      </c>
      <c r="I36" s="403">
        <v>37200</v>
      </c>
      <c r="J36" s="403">
        <v>40739</v>
      </c>
      <c r="K36" s="324">
        <v>9</v>
      </c>
      <c r="L36" s="324">
        <v>11</v>
      </c>
      <c r="M36" s="97"/>
    </row>
    <row r="37" spans="1:13" s="96" customFormat="1" ht="17.100000000000001" customHeight="1" x14ac:dyDescent="0.25">
      <c r="A37" s="324">
        <v>23</v>
      </c>
      <c r="B37" s="324" t="s">
        <v>133</v>
      </c>
      <c r="C37" s="401" t="s">
        <v>145</v>
      </c>
      <c r="D37" s="402">
        <v>858.5871375019999</v>
      </c>
      <c r="E37" s="402">
        <v>858.5871375019999</v>
      </c>
      <c r="F37" s="402"/>
      <c r="G37" s="402">
        <v>858.5871375019999</v>
      </c>
      <c r="H37" s="403">
        <v>36999</v>
      </c>
      <c r="I37" s="403">
        <v>36999</v>
      </c>
      <c r="J37" s="403">
        <v>40816</v>
      </c>
      <c r="K37" s="324">
        <v>9</v>
      </c>
      <c r="L37" s="324">
        <v>11</v>
      </c>
      <c r="M37" s="97"/>
    </row>
    <row r="38" spans="1:13" s="96" customFormat="1" ht="17.100000000000001" customHeight="1" x14ac:dyDescent="0.25">
      <c r="A38" s="324">
        <v>24</v>
      </c>
      <c r="B38" s="324" t="s">
        <v>133</v>
      </c>
      <c r="C38" s="401" t="s">
        <v>146</v>
      </c>
      <c r="D38" s="402">
        <v>1502.668599695</v>
      </c>
      <c r="E38" s="402">
        <v>1502.668599695</v>
      </c>
      <c r="F38" s="402"/>
      <c r="G38" s="402">
        <v>1502.668599695</v>
      </c>
      <c r="H38" s="403">
        <v>37022</v>
      </c>
      <c r="I38" s="403">
        <v>37314</v>
      </c>
      <c r="J38" s="403">
        <v>40908</v>
      </c>
      <c r="K38" s="324">
        <v>10</v>
      </c>
      <c r="L38" s="324">
        <v>2</v>
      </c>
      <c r="M38" s="97"/>
    </row>
    <row r="39" spans="1:13" s="96" customFormat="1" ht="17.100000000000001" customHeight="1" x14ac:dyDescent="0.25">
      <c r="A39" s="467" t="s">
        <v>718</v>
      </c>
      <c r="B39" s="467"/>
      <c r="C39" s="467"/>
      <c r="D39" s="399">
        <f>SUM(D40:D52)</f>
        <v>71045.815136924008</v>
      </c>
      <c r="E39" s="399">
        <f>SUM(E40:E52)</f>
        <v>71045.815136924008</v>
      </c>
      <c r="F39" s="399"/>
      <c r="G39" s="399">
        <f>SUM(G40:G52)</f>
        <v>71045.815136924008</v>
      </c>
      <c r="H39" s="324"/>
      <c r="I39" s="324"/>
      <c r="J39" s="324"/>
      <c r="K39" s="324"/>
      <c r="L39" s="324"/>
      <c r="M39" s="97"/>
    </row>
    <row r="40" spans="1:13" s="96" customFormat="1" ht="17.100000000000001" customHeight="1" x14ac:dyDescent="0.25">
      <c r="A40" s="324">
        <v>25</v>
      </c>
      <c r="B40" s="324" t="s">
        <v>117</v>
      </c>
      <c r="C40" s="401" t="s">
        <v>147</v>
      </c>
      <c r="D40" s="402">
        <v>6497.2699251428003</v>
      </c>
      <c r="E40" s="402">
        <v>6497.2699251428003</v>
      </c>
      <c r="F40" s="402"/>
      <c r="G40" s="402">
        <v>6497.2699251428003</v>
      </c>
      <c r="H40" s="403">
        <v>37581</v>
      </c>
      <c r="I40" s="403">
        <v>37823</v>
      </c>
      <c r="J40" s="403">
        <v>43290</v>
      </c>
      <c r="K40" s="324">
        <v>15</v>
      </c>
      <c r="L40" s="324">
        <v>6</v>
      </c>
      <c r="M40" s="97"/>
    </row>
    <row r="41" spans="1:13" s="96" customFormat="1" ht="17.100000000000001" customHeight="1" x14ac:dyDescent="0.25">
      <c r="A41" s="324">
        <v>26</v>
      </c>
      <c r="B41" s="324" t="s">
        <v>148</v>
      </c>
      <c r="C41" s="401" t="s">
        <v>149</v>
      </c>
      <c r="D41" s="402">
        <v>26307.156851439398</v>
      </c>
      <c r="E41" s="402">
        <v>26307.156851439398</v>
      </c>
      <c r="F41" s="402"/>
      <c r="G41" s="402">
        <v>26307.156851439398</v>
      </c>
      <c r="H41" s="403">
        <v>38380</v>
      </c>
      <c r="I41" s="403">
        <v>38380</v>
      </c>
      <c r="J41" s="403">
        <v>43341</v>
      </c>
      <c r="K41" s="324">
        <v>13</v>
      </c>
      <c r="L41" s="324">
        <v>9</v>
      </c>
      <c r="M41" s="97"/>
    </row>
    <row r="42" spans="1:13" s="96" customFormat="1" ht="17.100000000000001" customHeight="1" x14ac:dyDescent="0.25">
      <c r="A42" s="324">
        <v>27</v>
      </c>
      <c r="B42" s="324" t="s">
        <v>129</v>
      </c>
      <c r="C42" s="401" t="s">
        <v>598</v>
      </c>
      <c r="D42" s="402">
        <v>7767.6453294060002</v>
      </c>
      <c r="E42" s="402">
        <v>7767.6453294060002</v>
      </c>
      <c r="F42" s="402"/>
      <c r="G42" s="402">
        <v>7767.6453294060002</v>
      </c>
      <c r="H42" s="403">
        <v>37105</v>
      </c>
      <c r="I42" s="403">
        <v>37863</v>
      </c>
      <c r="J42" s="403">
        <v>43279</v>
      </c>
      <c r="K42" s="324">
        <v>16</v>
      </c>
      <c r="L42" s="324">
        <v>8</v>
      </c>
      <c r="M42" s="97"/>
    </row>
    <row r="43" spans="1:13" s="96" customFormat="1" ht="17.100000000000001" customHeight="1" x14ac:dyDescent="0.25">
      <c r="A43" s="324">
        <v>28</v>
      </c>
      <c r="B43" s="324" t="s">
        <v>129</v>
      </c>
      <c r="C43" s="401" t="s">
        <v>151</v>
      </c>
      <c r="D43" s="402">
        <v>10688.831499673599</v>
      </c>
      <c r="E43" s="402">
        <v>10688.831499673599</v>
      </c>
      <c r="F43" s="402"/>
      <c r="G43" s="402">
        <v>10688.831499673599</v>
      </c>
      <c r="H43" s="403">
        <v>37188</v>
      </c>
      <c r="I43" s="403">
        <v>38060</v>
      </c>
      <c r="J43" s="403">
        <v>43290</v>
      </c>
      <c r="K43" s="324">
        <v>16</v>
      </c>
      <c r="L43" s="324">
        <v>3</v>
      </c>
      <c r="M43" s="97"/>
    </row>
    <row r="44" spans="1:13" s="96" customFormat="1" ht="17.100000000000001" customHeight="1" x14ac:dyDescent="0.25">
      <c r="A44" s="324">
        <v>29</v>
      </c>
      <c r="B44" s="324" t="s">
        <v>129</v>
      </c>
      <c r="C44" s="401" t="s">
        <v>152</v>
      </c>
      <c r="D44" s="402">
        <v>1660.3207273156002</v>
      </c>
      <c r="E44" s="402">
        <v>1660.3207273156002</v>
      </c>
      <c r="F44" s="402"/>
      <c r="G44" s="402">
        <v>1660.3207273156002</v>
      </c>
      <c r="H44" s="403">
        <v>37550</v>
      </c>
      <c r="I44" s="403">
        <v>37739</v>
      </c>
      <c r="J44" s="403">
        <v>41365</v>
      </c>
      <c r="K44" s="324">
        <v>10</v>
      </c>
      <c r="L44" s="324">
        <v>6</v>
      </c>
      <c r="M44" s="97"/>
    </row>
    <row r="45" spans="1:13" s="96" customFormat="1" ht="17.100000000000001" customHeight="1" x14ac:dyDescent="0.25">
      <c r="A45" s="324">
        <v>30</v>
      </c>
      <c r="B45" s="324" t="s">
        <v>129</v>
      </c>
      <c r="C45" s="401" t="s">
        <v>153</v>
      </c>
      <c r="D45" s="402">
        <v>3702.4902463587996</v>
      </c>
      <c r="E45" s="402">
        <v>3702.4902463587996</v>
      </c>
      <c r="F45" s="402"/>
      <c r="G45" s="402">
        <v>3702.4902463587996</v>
      </c>
      <c r="H45" s="403">
        <v>37484</v>
      </c>
      <c r="I45" s="403">
        <v>37977</v>
      </c>
      <c r="J45" s="403">
        <v>43290</v>
      </c>
      <c r="K45" s="324">
        <v>15</v>
      </c>
      <c r="L45" s="324">
        <v>9</v>
      </c>
      <c r="M45" s="97"/>
    </row>
    <row r="46" spans="1:13" s="96" customFormat="1" ht="17.100000000000001" customHeight="1" x14ac:dyDescent="0.25">
      <c r="A46" s="324">
        <v>31</v>
      </c>
      <c r="B46" s="324" t="s">
        <v>129</v>
      </c>
      <c r="C46" s="401" t="s">
        <v>154</v>
      </c>
      <c r="D46" s="402">
        <v>2902.3711881951995</v>
      </c>
      <c r="E46" s="402">
        <v>2902.3711881951995</v>
      </c>
      <c r="F46" s="402"/>
      <c r="G46" s="402">
        <v>2902.3711881951995</v>
      </c>
      <c r="H46" s="403">
        <v>37931</v>
      </c>
      <c r="I46" s="403">
        <v>37931</v>
      </c>
      <c r="J46" s="403">
        <v>43341</v>
      </c>
      <c r="K46" s="324">
        <v>14</v>
      </c>
      <c r="L46" s="324">
        <v>9</v>
      </c>
      <c r="M46" s="97"/>
    </row>
    <row r="47" spans="1:13" s="96" customFormat="1" ht="17.100000000000001" customHeight="1" x14ac:dyDescent="0.25">
      <c r="A47" s="324">
        <v>32</v>
      </c>
      <c r="B47" s="324" t="s">
        <v>133</v>
      </c>
      <c r="C47" s="401" t="s">
        <v>155</v>
      </c>
      <c r="D47" s="402">
        <v>1510.7729087635998</v>
      </c>
      <c r="E47" s="402">
        <v>1510.7729087635998</v>
      </c>
      <c r="F47" s="402"/>
      <c r="G47" s="402">
        <v>1510.7729087635998</v>
      </c>
      <c r="H47" s="403">
        <v>37579</v>
      </c>
      <c r="I47" s="403">
        <v>37579</v>
      </c>
      <c r="J47" s="403">
        <v>41262</v>
      </c>
      <c r="K47" s="324">
        <v>10</v>
      </c>
      <c r="L47" s="324">
        <v>0</v>
      </c>
      <c r="M47" s="97"/>
    </row>
    <row r="48" spans="1:13" s="96" customFormat="1" ht="17.100000000000001" customHeight="1" x14ac:dyDescent="0.25">
      <c r="A48" s="324">
        <v>33</v>
      </c>
      <c r="B48" s="324" t="s">
        <v>133</v>
      </c>
      <c r="C48" s="401" t="s">
        <v>156</v>
      </c>
      <c r="D48" s="402">
        <v>1905.5011643631999</v>
      </c>
      <c r="E48" s="402">
        <v>1905.5011643631999</v>
      </c>
      <c r="F48" s="402"/>
      <c r="G48" s="402">
        <v>1905.5011643631999</v>
      </c>
      <c r="H48" s="403">
        <v>37603</v>
      </c>
      <c r="I48" s="403">
        <v>38518</v>
      </c>
      <c r="J48" s="403">
        <v>42069</v>
      </c>
      <c r="K48" s="324">
        <v>11</v>
      </c>
      <c r="L48" s="324">
        <v>9</v>
      </c>
      <c r="M48" s="97"/>
    </row>
    <row r="49" spans="1:13" s="96" customFormat="1" ht="17.100000000000001" customHeight="1" x14ac:dyDescent="0.25">
      <c r="A49" s="324">
        <v>34</v>
      </c>
      <c r="B49" s="324" t="s">
        <v>133</v>
      </c>
      <c r="C49" s="401" t="s">
        <v>157</v>
      </c>
      <c r="D49" s="402">
        <v>615.59348610259997</v>
      </c>
      <c r="E49" s="402">
        <v>615.59348610259997</v>
      </c>
      <c r="F49" s="402"/>
      <c r="G49" s="402">
        <v>615.59348610259997</v>
      </c>
      <c r="H49" s="403">
        <v>37307</v>
      </c>
      <c r="I49" s="403">
        <v>37572</v>
      </c>
      <c r="J49" s="403">
        <v>41226</v>
      </c>
      <c r="K49" s="324">
        <v>10</v>
      </c>
      <c r="L49" s="324">
        <v>9</v>
      </c>
      <c r="M49" s="97"/>
    </row>
    <row r="50" spans="1:13" s="96" customFormat="1" ht="17.100000000000001" customHeight="1" x14ac:dyDescent="0.25">
      <c r="A50" s="324">
        <v>35</v>
      </c>
      <c r="B50" s="324" t="s">
        <v>133</v>
      </c>
      <c r="C50" s="401" t="s">
        <v>158</v>
      </c>
      <c r="D50" s="402">
        <v>1346.2888029914</v>
      </c>
      <c r="E50" s="402">
        <v>1346.2888029914</v>
      </c>
      <c r="F50" s="402"/>
      <c r="G50" s="402">
        <v>1346.2888029914</v>
      </c>
      <c r="H50" s="403">
        <v>37386</v>
      </c>
      <c r="I50" s="403">
        <v>37448</v>
      </c>
      <c r="J50" s="403">
        <v>40739</v>
      </c>
      <c r="K50" s="324">
        <v>9</v>
      </c>
      <c r="L50" s="324">
        <v>2</v>
      </c>
      <c r="M50" s="97"/>
    </row>
    <row r="51" spans="1:13" s="96" customFormat="1" ht="17.100000000000001" customHeight="1" x14ac:dyDescent="0.25">
      <c r="A51" s="324">
        <v>36</v>
      </c>
      <c r="B51" s="324" t="s">
        <v>133</v>
      </c>
      <c r="C51" s="401" t="s">
        <v>159</v>
      </c>
      <c r="D51" s="402">
        <v>2008.7658289234</v>
      </c>
      <c r="E51" s="402">
        <v>2008.7658289234</v>
      </c>
      <c r="F51" s="402"/>
      <c r="G51" s="402">
        <v>2008.7658289234</v>
      </c>
      <c r="H51" s="403">
        <v>37732</v>
      </c>
      <c r="I51" s="403">
        <v>37865</v>
      </c>
      <c r="J51" s="403">
        <v>41534</v>
      </c>
      <c r="K51" s="324">
        <v>9</v>
      </c>
      <c r="L51" s="324">
        <v>11</v>
      </c>
      <c r="M51" s="97"/>
    </row>
    <row r="52" spans="1:13" s="96" customFormat="1" ht="17.100000000000001" customHeight="1" x14ac:dyDescent="0.25">
      <c r="A52" s="324">
        <v>37</v>
      </c>
      <c r="B52" s="324" t="s">
        <v>133</v>
      </c>
      <c r="C52" s="401" t="s">
        <v>160</v>
      </c>
      <c r="D52" s="402">
        <v>4132.8071782483994</v>
      </c>
      <c r="E52" s="402">
        <v>4132.8071782483994</v>
      </c>
      <c r="F52" s="402"/>
      <c r="G52" s="402">
        <v>4132.8071782483994</v>
      </c>
      <c r="H52" s="403">
        <v>37489</v>
      </c>
      <c r="I52" s="403">
        <v>37603</v>
      </c>
      <c r="J52" s="403">
        <v>41204</v>
      </c>
      <c r="K52" s="324">
        <v>10</v>
      </c>
      <c r="L52" s="324">
        <v>0</v>
      </c>
      <c r="M52" s="97"/>
    </row>
    <row r="53" spans="1:13" s="96" customFormat="1" ht="17.100000000000001" customHeight="1" x14ac:dyDescent="0.25">
      <c r="A53" s="467" t="s">
        <v>717</v>
      </c>
      <c r="B53" s="467"/>
      <c r="C53" s="467"/>
      <c r="D53" s="404">
        <f>SUM(D54:D63)</f>
        <v>43447.198397495391</v>
      </c>
      <c r="E53" s="404">
        <f>SUM(E54:E63)</f>
        <v>43447.198397495391</v>
      </c>
      <c r="F53" s="404"/>
      <c r="G53" s="404">
        <f>SUM(G54:G63)</f>
        <v>43447.198397495391</v>
      </c>
      <c r="H53" s="405"/>
      <c r="I53" s="405"/>
      <c r="J53" s="405"/>
      <c r="K53" s="324"/>
      <c r="L53" s="324"/>
      <c r="M53" s="97"/>
    </row>
    <row r="54" spans="1:13" s="96" customFormat="1" ht="17.100000000000001" customHeight="1" x14ac:dyDescent="0.25">
      <c r="A54" s="324">
        <v>38</v>
      </c>
      <c r="B54" s="324" t="s">
        <v>119</v>
      </c>
      <c r="C54" s="401" t="s">
        <v>161</v>
      </c>
      <c r="D54" s="402">
        <v>17768.912680523597</v>
      </c>
      <c r="E54" s="402">
        <v>17768.912680523597</v>
      </c>
      <c r="F54" s="402"/>
      <c r="G54" s="402">
        <v>17768.912680523597</v>
      </c>
      <c r="H54" s="403">
        <v>37955</v>
      </c>
      <c r="I54" s="403">
        <v>37955</v>
      </c>
      <c r="J54" s="403">
        <v>43341</v>
      </c>
      <c r="K54" s="324">
        <v>14</v>
      </c>
      <c r="L54" s="324">
        <v>4</v>
      </c>
      <c r="M54" s="97"/>
    </row>
    <row r="55" spans="1:13" s="96" customFormat="1" ht="17.100000000000001" customHeight="1" x14ac:dyDescent="0.25">
      <c r="A55" s="324">
        <v>39</v>
      </c>
      <c r="B55" s="324" t="s">
        <v>129</v>
      </c>
      <c r="C55" s="401" t="s">
        <v>162</v>
      </c>
      <c r="D55" s="402">
        <v>2044.8129522252</v>
      </c>
      <c r="E55" s="402">
        <v>2044.8129522252</v>
      </c>
      <c r="F55" s="402"/>
      <c r="G55" s="402">
        <v>2044.8129522252</v>
      </c>
      <c r="H55" s="403">
        <v>37795</v>
      </c>
      <c r="I55" s="403">
        <v>37851</v>
      </c>
      <c r="J55" s="403">
        <v>43279</v>
      </c>
      <c r="K55" s="324">
        <v>14</v>
      </c>
      <c r="L55" s="324">
        <v>8</v>
      </c>
      <c r="M55" s="97"/>
    </row>
    <row r="56" spans="1:13" s="106" customFormat="1" ht="17.100000000000001" customHeight="1" x14ac:dyDescent="0.25">
      <c r="A56" s="324">
        <v>40</v>
      </c>
      <c r="B56" s="324" t="s">
        <v>129</v>
      </c>
      <c r="C56" s="401" t="s">
        <v>599</v>
      </c>
      <c r="D56" s="402">
        <v>763.08965980419998</v>
      </c>
      <c r="E56" s="402">
        <v>763.08965980419998</v>
      </c>
      <c r="F56" s="402"/>
      <c r="G56" s="402">
        <v>763.08965980419998</v>
      </c>
      <c r="H56" s="403">
        <v>38200</v>
      </c>
      <c r="I56" s="403">
        <v>38366</v>
      </c>
      <c r="J56" s="403">
        <v>42184</v>
      </c>
      <c r="K56" s="324">
        <v>10</v>
      </c>
      <c r="L56" s="324">
        <v>10</v>
      </c>
      <c r="M56" s="97"/>
    </row>
    <row r="57" spans="1:13" s="96" customFormat="1" ht="17.100000000000001" customHeight="1" x14ac:dyDescent="0.25">
      <c r="A57" s="324">
        <v>41</v>
      </c>
      <c r="B57" s="324" t="s">
        <v>129</v>
      </c>
      <c r="C57" s="401" t="s">
        <v>600</v>
      </c>
      <c r="D57" s="402">
        <v>7887.7622653897997</v>
      </c>
      <c r="E57" s="402">
        <v>7887.7622653897997</v>
      </c>
      <c r="F57" s="402"/>
      <c r="G57" s="402">
        <v>7887.7622653897997</v>
      </c>
      <c r="H57" s="403">
        <v>37966</v>
      </c>
      <c r="I57" s="403">
        <v>37966</v>
      </c>
      <c r="J57" s="403">
        <v>43290</v>
      </c>
      <c r="K57" s="324">
        <v>14</v>
      </c>
      <c r="L57" s="324">
        <v>3</v>
      </c>
      <c r="M57" s="97"/>
    </row>
    <row r="58" spans="1:13" s="96" customFormat="1" ht="17.100000000000001" customHeight="1" x14ac:dyDescent="0.25">
      <c r="A58" s="324">
        <v>42</v>
      </c>
      <c r="B58" s="324" t="s">
        <v>129</v>
      </c>
      <c r="C58" s="401" t="s">
        <v>165</v>
      </c>
      <c r="D58" s="402">
        <v>5646.8354826733994</v>
      </c>
      <c r="E58" s="402">
        <v>5646.8354826733994</v>
      </c>
      <c r="F58" s="402"/>
      <c r="G58" s="402">
        <v>5646.8354826733994</v>
      </c>
      <c r="H58" s="403">
        <v>38958</v>
      </c>
      <c r="I58" s="403">
        <v>39113</v>
      </c>
      <c r="J58" s="403">
        <v>43341</v>
      </c>
      <c r="K58" s="324">
        <v>11</v>
      </c>
      <c r="L58" s="324">
        <v>5</v>
      </c>
      <c r="M58" s="97"/>
    </row>
    <row r="59" spans="1:13" s="96" customFormat="1" ht="17.100000000000001" customHeight="1" x14ac:dyDescent="0.25">
      <c r="A59" s="324">
        <v>43</v>
      </c>
      <c r="B59" s="324" t="s">
        <v>129</v>
      </c>
      <c r="C59" s="401" t="s">
        <v>166</v>
      </c>
      <c r="D59" s="402">
        <v>4053.6524997639999</v>
      </c>
      <c r="E59" s="402">
        <v>4053.6524997639999</v>
      </c>
      <c r="F59" s="402"/>
      <c r="G59" s="402">
        <v>4053.6524997639999</v>
      </c>
      <c r="H59" s="403">
        <v>37904</v>
      </c>
      <c r="I59" s="403">
        <v>38121</v>
      </c>
      <c r="J59" s="403">
        <v>43341</v>
      </c>
      <c r="K59" s="324">
        <v>14</v>
      </c>
      <c r="L59" s="324">
        <v>8</v>
      </c>
      <c r="M59" s="97"/>
    </row>
    <row r="60" spans="1:13" s="96" customFormat="1" ht="17.100000000000001" customHeight="1" x14ac:dyDescent="0.25">
      <c r="A60" s="324">
        <v>44</v>
      </c>
      <c r="B60" s="324" t="s">
        <v>133</v>
      </c>
      <c r="C60" s="401" t="s">
        <v>167</v>
      </c>
      <c r="D60" s="402">
        <v>687.83840899739994</v>
      </c>
      <c r="E60" s="402">
        <v>687.83840899739994</v>
      </c>
      <c r="F60" s="402"/>
      <c r="G60" s="402">
        <v>687.83840899739994</v>
      </c>
      <c r="H60" s="403">
        <v>37750</v>
      </c>
      <c r="I60" s="403">
        <v>37750</v>
      </c>
      <c r="J60" s="403">
        <v>41422</v>
      </c>
      <c r="K60" s="324">
        <v>9</v>
      </c>
      <c r="L60" s="324">
        <v>6</v>
      </c>
      <c r="M60" s="97"/>
    </row>
    <row r="61" spans="1:13" s="96" customFormat="1" ht="17.100000000000001" customHeight="1" x14ac:dyDescent="0.25">
      <c r="A61" s="324">
        <v>45</v>
      </c>
      <c r="B61" s="324" t="s">
        <v>133</v>
      </c>
      <c r="C61" s="401" t="s">
        <v>168</v>
      </c>
      <c r="D61" s="402">
        <v>2133.7420952926</v>
      </c>
      <c r="E61" s="402">
        <v>2133.7420952926</v>
      </c>
      <c r="F61" s="402"/>
      <c r="G61" s="402">
        <v>2133.7420952926</v>
      </c>
      <c r="H61" s="403">
        <v>37995</v>
      </c>
      <c r="I61" s="403">
        <v>38231</v>
      </c>
      <c r="J61" s="403">
        <v>43341</v>
      </c>
      <c r="K61" s="324">
        <v>13</v>
      </c>
      <c r="L61" s="324">
        <v>11</v>
      </c>
      <c r="M61" s="97"/>
    </row>
    <row r="62" spans="1:13" s="96" customFormat="1" ht="17.100000000000001" customHeight="1" x14ac:dyDescent="0.25">
      <c r="A62" s="324">
        <v>46</v>
      </c>
      <c r="B62" s="324" t="s">
        <v>133</v>
      </c>
      <c r="C62" s="401" t="s">
        <v>169</v>
      </c>
      <c r="D62" s="402">
        <v>624.93207712560002</v>
      </c>
      <c r="E62" s="402">
        <v>624.93207712560002</v>
      </c>
      <c r="F62" s="402"/>
      <c r="G62" s="402">
        <v>624.93207712560002</v>
      </c>
      <c r="H62" s="403">
        <v>38079</v>
      </c>
      <c r="I62" s="403">
        <v>37742</v>
      </c>
      <c r="J62" s="403">
        <v>41422</v>
      </c>
      <c r="K62" s="324">
        <v>8</v>
      </c>
      <c r="L62" s="324">
        <v>7</v>
      </c>
      <c r="M62" s="97"/>
    </row>
    <row r="63" spans="1:13" s="96" customFormat="1" ht="17.100000000000001" customHeight="1" x14ac:dyDescent="0.25">
      <c r="A63" s="324">
        <v>47</v>
      </c>
      <c r="B63" s="324" t="s">
        <v>133</v>
      </c>
      <c r="C63" s="401" t="s">
        <v>170</v>
      </c>
      <c r="D63" s="402">
        <v>1835.6202756995999</v>
      </c>
      <c r="E63" s="402">
        <v>1835.6202756995999</v>
      </c>
      <c r="F63" s="402"/>
      <c r="G63" s="402">
        <v>1835.6202756995999</v>
      </c>
      <c r="H63" s="403">
        <v>37685</v>
      </c>
      <c r="I63" s="403">
        <v>37895</v>
      </c>
      <c r="J63" s="403">
        <v>41670</v>
      </c>
      <c r="K63" s="324">
        <v>10</v>
      </c>
      <c r="L63" s="324">
        <v>3</v>
      </c>
      <c r="M63" s="97"/>
    </row>
    <row r="64" spans="1:13" s="96" customFormat="1" ht="17.100000000000001" customHeight="1" x14ac:dyDescent="0.25">
      <c r="A64" s="467" t="s">
        <v>716</v>
      </c>
      <c r="B64" s="467"/>
      <c r="C64" s="467"/>
      <c r="D64" s="404">
        <f>SUM(D65:D76)</f>
        <v>21983.8518135958</v>
      </c>
      <c r="E64" s="404">
        <f>SUM(E65:E76)</f>
        <v>21983.8518135958</v>
      </c>
      <c r="F64" s="404"/>
      <c r="G64" s="404">
        <f>SUM(G65:G76)</f>
        <v>21983.8518135958</v>
      </c>
      <c r="H64" s="405"/>
      <c r="I64" s="405"/>
      <c r="J64" s="405"/>
      <c r="K64" s="324"/>
      <c r="L64" s="324"/>
      <c r="M64" s="97"/>
    </row>
    <row r="65" spans="1:13" s="96" customFormat="1" ht="17.100000000000001" customHeight="1" x14ac:dyDescent="0.25">
      <c r="A65" s="324">
        <v>48</v>
      </c>
      <c r="B65" s="324" t="s">
        <v>121</v>
      </c>
      <c r="C65" s="401" t="s">
        <v>171</v>
      </c>
      <c r="D65" s="402">
        <v>1101.3690703176001</v>
      </c>
      <c r="E65" s="402">
        <v>1101.3690703176001</v>
      </c>
      <c r="F65" s="402"/>
      <c r="G65" s="402">
        <v>1101.3690703176001</v>
      </c>
      <c r="H65" s="403">
        <v>38562</v>
      </c>
      <c r="I65" s="403">
        <v>38562</v>
      </c>
      <c r="J65" s="403">
        <v>43341</v>
      </c>
      <c r="K65" s="324">
        <v>13</v>
      </c>
      <c r="L65" s="324">
        <v>0</v>
      </c>
      <c r="M65" s="97"/>
    </row>
    <row r="66" spans="1:13" s="96" customFormat="1" ht="17.100000000000001" customHeight="1" x14ac:dyDescent="0.25">
      <c r="A66" s="324">
        <v>49</v>
      </c>
      <c r="B66" s="324" t="s">
        <v>129</v>
      </c>
      <c r="C66" s="401" t="s">
        <v>172</v>
      </c>
      <c r="D66" s="402">
        <v>2922.9625149781996</v>
      </c>
      <c r="E66" s="402">
        <v>2922.9625149781996</v>
      </c>
      <c r="F66" s="402"/>
      <c r="G66" s="402">
        <v>2922.9625149781996</v>
      </c>
      <c r="H66" s="403">
        <v>38546</v>
      </c>
      <c r="I66" s="403">
        <v>38546</v>
      </c>
      <c r="J66" s="403">
        <v>43279</v>
      </c>
      <c r="K66" s="324">
        <v>12</v>
      </c>
      <c r="L66" s="324">
        <v>9</v>
      </c>
      <c r="M66" s="97"/>
    </row>
    <row r="67" spans="1:13" s="96" customFormat="1" ht="17.100000000000001" customHeight="1" x14ac:dyDescent="0.25">
      <c r="A67" s="324">
        <v>50</v>
      </c>
      <c r="B67" s="324" t="s">
        <v>129</v>
      </c>
      <c r="C67" s="401" t="s">
        <v>173</v>
      </c>
      <c r="D67" s="402">
        <v>2048.5034416727999</v>
      </c>
      <c r="E67" s="402">
        <v>2048.5034416727999</v>
      </c>
      <c r="F67" s="402"/>
      <c r="G67" s="402">
        <v>2048.5034416727999</v>
      </c>
      <c r="H67" s="403">
        <v>38275</v>
      </c>
      <c r="I67" s="403">
        <v>39538</v>
      </c>
      <c r="J67" s="403">
        <v>43341</v>
      </c>
      <c r="K67" s="324">
        <v>13</v>
      </c>
      <c r="L67" s="324">
        <v>8</v>
      </c>
      <c r="M67" s="97"/>
    </row>
    <row r="68" spans="1:13" s="96" customFormat="1" ht="17.100000000000001" customHeight="1" x14ac:dyDescent="0.25">
      <c r="A68" s="324">
        <v>51</v>
      </c>
      <c r="B68" s="324" t="s">
        <v>129</v>
      </c>
      <c r="C68" s="401" t="s">
        <v>174</v>
      </c>
      <c r="D68" s="402">
        <v>2297.3009094771996</v>
      </c>
      <c r="E68" s="402">
        <v>2297.3009094771996</v>
      </c>
      <c r="F68" s="402"/>
      <c r="G68" s="402">
        <v>2297.3009094771996</v>
      </c>
      <c r="H68" s="403">
        <v>38187</v>
      </c>
      <c r="I68" s="403">
        <v>39798</v>
      </c>
      <c r="J68" s="403">
        <v>42643</v>
      </c>
      <c r="K68" s="324">
        <v>11</v>
      </c>
      <c r="L68" s="324">
        <v>8</v>
      </c>
      <c r="M68" s="97"/>
    </row>
    <row r="69" spans="1:13" s="96" customFormat="1" ht="17.100000000000001" customHeight="1" x14ac:dyDescent="0.25">
      <c r="A69" s="324">
        <v>52</v>
      </c>
      <c r="B69" s="324" t="s">
        <v>129</v>
      </c>
      <c r="C69" s="401" t="s">
        <v>175</v>
      </c>
      <c r="D69" s="402">
        <v>958.63947390759995</v>
      </c>
      <c r="E69" s="402">
        <v>958.63947390759995</v>
      </c>
      <c r="F69" s="402"/>
      <c r="G69" s="402">
        <v>958.63947390759995</v>
      </c>
      <c r="H69" s="403">
        <v>38200</v>
      </c>
      <c r="I69" s="403">
        <v>38327</v>
      </c>
      <c r="J69" s="403">
        <v>43341</v>
      </c>
      <c r="K69" s="324">
        <v>13</v>
      </c>
      <c r="L69" s="324">
        <v>5</v>
      </c>
      <c r="M69" s="97"/>
    </row>
    <row r="70" spans="1:13" s="96" customFormat="1" ht="17.100000000000001" customHeight="1" x14ac:dyDescent="0.25">
      <c r="A70" s="324">
        <v>53</v>
      </c>
      <c r="B70" s="324" t="s">
        <v>129</v>
      </c>
      <c r="C70" s="401" t="s">
        <v>176</v>
      </c>
      <c r="D70" s="402">
        <v>601.94092649339996</v>
      </c>
      <c r="E70" s="402">
        <v>601.94092649339996</v>
      </c>
      <c r="F70" s="402"/>
      <c r="G70" s="402">
        <v>601.94092649339996</v>
      </c>
      <c r="H70" s="403">
        <v>38353</v>
      </c>
      <c r="I70" s="403">
        <v>38504</v>
      </c>
      <c r="J70" s="403">
        <v>42626</v>
      </c>
      <c r="K70" s="324">
        <v>11</v>
      </c>
      <c r="L70" s="324">
        <v>6</v>
      </c>
      <c r="M70" s="97"/>
    </row>
    <row r="71" spans="1:13" s="96" customFormat="1" ht="17.100000000000001" customHeight="1" x14ac:dyDescent="0.25">
      <c r="A71" s="324">
        <v>54</v>
      </c>
      <c r="B71" s="324" t="s">
        <v>129</v>
      </c>
      <c r="C71" s="401" t="s">
        <v>177</v>
      </c>
      <c r="D71" s="402">
        <v>664.68298601799995</v>
      </c>
      <c r="E71" s="402">
        <v>664.68298601799995</v>
      </c>
      <c r="F71" s="402"/>
      <c r="G71" s="402">
        <v>664.68298601799995</v>
      </c>
      <c r="H71" s="403">
        <v>38279</v>
      </c>
      <c r="I71" s="403">
        <v>38777</v>
      </c>
      <c r="J71" s="403">
        <v>42479</v>
      </c>
      <c r="K71" s="324">
        <v>11</v>
      </c>
      <c r="L71" s="324">
        <v>6</v>
      </c>
      <c r="M71" s="97"/>
    </row>
    <row r="72" spans="1:13" s="96" customFormat="1" ht="17.100000000000001" customHeight="1" x14ac:dyDescent="0.25">
      <c r="A72" s="324">
        <v>55</v>
      </c>
      <c r="B72" s="324" t="s">
        <v>129</v>
      </c>
      <c r="C72" s="401" t="s">
        <v>178</v>
      </c>
      <c r="D72" s="402">
        <v>247.18659509299997</v>
      </c>
      <c r="E72" s="402">
        <v>247.18659509299997</v>
      </c>
      <c r="F72" s="402"/>
      <c r="G72" s="402">
        <v>247.18659509299997</v>
      </c>
      <c r="H72" s="403">
        <v>38026</v>
      </c>
      <c r="I72" s="403">
        <v>38026</v>
      </c>
      <c r="J72" s="403">
        <v>41703</v>
      </c>
      <c r="K72" s="324">
        <v>10</v>
      </c>
      <c r="L72" s="324">
        <v>1</v>
      </c>
      <c r="M72" s="97"/>
    </row>
    <row r="73" spans="1:13" s="107" customFormat="1" ht="17.100000000000001" customHeight="1" x14ac:dyDescent="0.25">
      <c r="A73" s="324">
        <v>57</v>
      </c>
      <c r="B73" s="324" t="s">
        <v>129</v>
      </c>
      <c r="C73" s="401" t="s">
        <v>179</v>
      </c>
      <c r="D73" s="402">
        <v>431.627391746</v>
      </c>
      <c r="E73" s="402">
        <v>431.627391746</v>
      </c>
      <c r="F73" s="402"/>
      <c r="G73" s="402">
        <v>431.627391746</v>
      </c>
      <c r="H73" s="403">
        <v>39692</v>
      </c>
      <c r="I73" s="403">
        <v>39677</v>
      </c>
      <c r="J73" s="403">
        <v>43111</v>
      </c>
      <c r="K73" s="324">
        <v>9</v>
      </c>
      <c r="L73" s="324">
        <v>0</v>
      </c>
      <c r="M73" s="97"/>
    </row>
    <row r="74" spans="1:13" s="107" customFormat="1" ht="17.100000000000001" customHeight="1" x14ac:dyDescent="0.25">
      <c r="A74" s="324">
        <v>58</v>
      </c>
      <c r="B74" s="324" t="s">
        <v>133</v>
      </c>
      <c r="C74" s="401" t="s">
        <v>715</v>
      </c>
      <c r="D74" s="402">
        <v>3314.0251339207998</v>
      </c>
      <c r="E74" s="402">
        <v>3314.0251339207998</v>
      </c>
      <c r="F74" s="402"/>
      <c r="G74" s="402">
        <v>3314.0251339207998</v>
      </c>
      <c r="H74" s="403">
        <v>38037</v>
      </c>
      <c r="I74" s="403">
        <v>38037</v>
      </c>
      <c r="J74" s="403">
        <v>43341</v>
      </c>
      <c r="K74" s="324">
        <v>14</v>
      </c>
      <c r="L74" s="324">
        <v>4</v>
      </c>
      <c r="M74" s="97"/>
    </row>
    <row r="75" spans="1:13" s="107" customFormat="1" ht="17.100000000000001" customHeight="1" x14ac:dyDescent="0.25">
      <c r="A75" s="324">
        <v>59</v>
      </c>
      <c r="B75" s="324" t="s">
        <v>133</v>
      </c>
      <c r="C75" s="401" t="s">
        <v>181</v>
      </c>
      <c r="D75" s="402">
        <v>1002.1818629518</v>
      </c>
      <c r="E75" s="402">
        <v>1002.1818629518</v>
      </c>
      <c r="F75" s="402"/>
      <c r="G75" s="402">
        <v>1002.1818629518</v>
      </c>
      <c r="H75" s="403">
        <v>38650</v>
      </c>
      <c r="I75" s="403">
        <v>39188</v>
      </c>
      <c r="J75" s="403">
        <v>42626</v>
      </c>
      <c r="K75" s="324">
        <v>10</v>
      </c>
      <c r="L75" s="324">
        <v>6</v>
      </c>
      <c r="M75" s="97"/>
    </row>
    <row r="76" spans="1:13" s="107" customFormat="1" ht="17.100000000000001" customHeight="1" x14ac:dyDescent="0.25">
      <c r="A76" s="324">
        <v>60</v>
      </c>
      <c r="B76" s="324" t="s">
        <v>182</v>
      </c>
      <c r="C76" s="401" t="s">
        <v>183</v>
      </c>
      <c r="D76" s="402">
        <v>6393.4315070193989</v>
      </c>
      <c r="E76" s="402">
        <v>6393.4315070193989</v>
      </c>
      <c r="F76" s="402"/>
      <c r="G76" s="402">
        <v>6393.4315070193989</v>
      </c>
      <c r="H76" s="403">
        <v>38163</v>
      </c>
      <c r="I76" s="403">
        <v>39783</v>
      </c>
      <c r="J76" s="403">
        <v>42643</v>
      </c>
      <c r="K76" s="324">
        <v>10</v>
      </c>
      <c r="L76" s="324">
        <v>9</v>
      </c>
      <c r="M76" s="97"/>
    </row>
    <row r="77" spans="1:13" s="107" customFormat="1" ht="17.100000000000001" customHeight="1" x14ac:dyDescent="0.25">
      <c r="A77" s="467" t="s">
        <v>714</v>
      </c>
      <c r="B77" s="467"/>
      <c r="C77" s="467"/>
      <c r="D77" s="404">
        <f>SUM(D78:D115)</f>
        <v>103430.16083235879</v>
      </c>
      <c r="E77" s="404">
        <f>SUM(E78:E115)</f>
        <v>103430.16083235879</v>
      </c>
      <c r="F77" s="404"/>
      <c r="G77" s="404">
        <f>SUM(G78:G115)</f>
        <v>103430.16083235879</v>
      </c>
      <c r="H77" s="405"/>
      <c r="I77" s="405"/>
      <c r="J77" s="405"/>
      <c r="K77" s="324"/>
      <c r="L77" s="324"/>
      <c r="M77" s="97"/>
    </row>
    <row r="78" spans="1:13" s="107" customFormat="1" ht="17.100000000000001" customHeight="1" x14ac:dyDescent="0.25">
      <c r="A78" s="324">
        <v>61</v>
      </c>
      <c r="B78" s="324" t="s">
        <v>119</v>
      </c>
      <c r="C78" s="401" t="s">
        <v>184</v>
      </c>
      <c r="D78" s="402">
        <v>8391.9100001356001</v>
      </c>
      <c r="E78" s="402">
        <v>8391.9100001356001</v>
      </c>
      <c r="F78" s="402"/>
      <c r="G78" s="402">
        <v>8391.9100001356001</v>
      </c>
      <c r="H78" s="403">
        <v>38598</v>
      </c>
      <c r="I78" s="403">
        <v>38598</v>
      </c>
      <c r="J78" s="403">
        <v>43279</v>
      </c>
      <c r="K78" s="324">
        <v>12</v>
      </c>
      <c r="L78" s="324">
        <v>3</v>
      </c>
      <c r="M78" s="97"/>
    </row>
    <row r="79" spans="1:13" s="107" customFormat="1" ht="17.100000000000001" customHeight="1" x14ac:dyDescent="0.25">
      <c r="A79" s="324">
        <v>62</v>
      </c>
      <c r="B79" s="324" t="s">
        <v>185</v>
      </c>
      <c r="C79" s="401" t="s">
        <v>601</v>
      </c>
      <c r="D79" s="402">
        <v>26684.393501076196</v>
      </c>
      <c r="E79" s="402">
        <v>26684.393501076196</v>
      </c>
      <c r="F79" s="402"/>
      <c r="G79" s="402">
        <v>26684.393501076196</v>
      </c>
      <c r="H79" s="403">
        <v>40258</v>
      </c>
      <c r="I79" s="403">
        <v>40258</v>
      </c>
      <c r="J79" s="403">
        <v>44727</v>
      </c>
      <c r="K79" s="324">
        <v>11</v>
      </c>
      <c r="L79" s="324">
        <v>10</v>
      </c>
      <c r="M79" s="97"/>
    </row>
    <row r="80" spans="1:13" s="107" customFormat="1" ht="17.100000000000001" customHeight="1" x14ac:dyDescent="0.25">
      <c r="A80" s="324">
        <v>63</v>
      </c>
      <c r="B80" s="324" t="s">
        <v>148</v>
      </c>
      <c r="C80" s="401" t="s">
        <v>602</v>
      </c>
      <c r="D80" s="402">
        <v>5562.5799838559997</v>
      </c>
      <c r="E80" s="402">
        <v>5562.5799838559997</v>
      </c>
      <c r="F80" s="402"/>
      <c r="G80" s="402">
        <v>5562.5799838559997</v>
      </c>
      <c r="H80" s="403">
        <v>39141</v>
      </c>
      <c r="I80" s="403">
        <v>39325</v>
      </c>
      <c r="J80" s="403">
        <v>50024</v>
      </c>
      <c r="K80" s="324">
        <v>29</v>
      </c>
      <c r="L80" s="324">
        <v>7</v>
      </c>
      <c r="M80" s="97"/>
    </row>
    <row r="81" spans="1:13" s="107" customFormat="1" ht="17.100000000000001" customHeight="1" x14ac:dyDescent="0.25">
      <c r="A81" s="324">
        <v>64</v>
      </c>
      <c r="B81" s="324" t="s">
        <v>129</v>
      </c>
      <c r="C81" s="401" t="s">
        <v>713</v>
      </c>
      <c r="D81" s="402">
        <v>202.08925711479998</v>
      </c>
      <c r="E81" s="402">
        <v>202.08925711479998</v>
      </c>
      <c r="F81" s="402"/>
      <c r="G81" s="402">
        <v>202.08925711479998</v>
      </c>
      <c r="H81" s="403">
        <v>38922</v>
      </c>
      <c r="I81" s="403">
        <v>38901</v>
      </c>
      <c r="J81" s="403">
        <v>42384</v>
      </c>
      <c r="K81" s="324">
        <v>9</v>
      </c>
      <c r="L81" s="324">
        <v>10</v>
      </c>
      <c r="M81" s="97"/>
    </row>
    <row r="82" spans="1:13" s="107" customFormat="1" ht="17.100000000000001" customHeight="1" x14ac:dyDescent="0.25">
      <c r="A82" s="324">
        <v>65</v>
      </c>
      <c r="B82" s="324" t="s">
        <v>129</v>
      </c>
      <c r="C82" s="401" t="s">
        <v>190</v>
      </c>
      <c r="D82" s="402">
        <v>932.84119757799988</v>
      </c>
      <c r="E82" s="402">
        <v>932.84119757799988</v>
      </c>
      <c r="F82" s="402"/>
      <c r="G82" s="402">
        <v>932.84119757799988</v>
      </c>
      <c r="H82" s="403">
        <v>38905</v>
      </c>
      <c r="I82" s="403">
        <v>38946</v>
      </c>
      <c r="J82" s="403">
        <v>43341</v>
      </c>
      <c r="K82" s="324">
        <v>12</v>
      </c>
      <c r="L82" s="324">
        <v>1</v>
      </c>
      <c r="M82" s="97"/>
    </row>
    <row r="83" spans="1:13" s="107" customFormat="1" ht="17.100000000000001" customHeight="1" x14ac:dyDescent="0.25">
      <c r="A83" s="324">
        <v>66</v>
      </c>
      <c r="B83" s="324" t="s">
        <v>129</v>
      </c>
      <c r="C83" s="401" t="s">
        <v>191</v>
      </c>
      <c r="D83" s="402">
        <v>5876.7982341299994</v>
      </c>
      <c r="E83" s="402">
        <v>5876.7982341299994</v>
      </c>
      <c r="F83" s="402"/>
      <c r="G83" s="402">
        <v>5876.7982341299994</v>
      </c>
      <c r="H83" s="403">
        <v>38544</v>
      </c>
      <c r="I83" s="403">
        <v>39141</v>
      </c>
      <c r="J83" s="403">
        <v>43341</v>
      </c>
      <c r="K83" s="324">
        <v>12</v>
      </c>
      <c r="L83" s="324">
        <v>11</v>
      </c>
      <c r="M83" s="97"/>
    </row>
    <row r="84" spans="1:13" s="107" customFormat="1" ht="17.100000000000001" customHeight="1" x14ac:dyDescent="0.25">
      <c r="A84" s="324">
        <v>67</v>
      </c>
      <c r="B84" s="324" t="s">
        <v>129</v>
      </c>
      <c r="C84" s="401" t="s">
        <v>192</v>
      </c>
      <c r="D84" s="402">
        <v>2208.3673476916001</v>
      </c>
      <c r="E84" s="402">
        <v>2208.3673476916001</v>
      </c>
      <c r="F84" s="402"/>
      <c r="G84" s="402">
        <v>2208.3673476916001</v>
      </c>
      <c r="H84" s="403">
        <v>38288</v>
      </c>
      <c r="I84" s="403">
        <v>38288</v>
      </c>
      <c r="J84" s="403">
        <v>41899</v>
      </c>
      <c r="K84" s="324">
        <v>9</v>
      </c>
      <c r="L84" s="324">
        <v>5</v>
      </c>
      <c r="M84" s="97"/>
    </row>
    <row r="85" spans="1:13" s="107" customFormat="1" ht="17.100000000000001" customHeight="1" x14ac:dyDescent="0.25">
      <c r="A85" s="324">
        <v>68</v>
      </c>
      <c r="B85" s="324" t="s">
        <v>129</v>
      </c>
      <c r="C85" s="401" t="s">
        <v>193</v>
      </c>
      <c r="D85" s="402">
        <v>2907.8645946451998</v>
      </c>
      <c r="E85" s="402">
        <v>2907.8645946451998</v>
      </c>
      <c r="F85" s="402"/>
      <c r="G85" s="402">
        <v>2907.8645946451998</v>
      </c>
      <c r="H85" s="403">
        <v>40008</v>
      </c>
      <c r="I85" s="403">
        <v>41242</v>
      </c>
      <c r="J85" s="403">
        <v>46129</v>
      </c>
      <c r="K85" s="324">
        <v>16</v>
      </c>
      <c r="L85" s="324">
        <v>6</v>
      </c>
      <c r="M85" s="97"/>
    </row>
    <row r="86" spans="1:13" s="107" customFormat="1" ht="17.100000000000001" customHeight="1" x14ac:dyDescent="0.25">
      <c r="A86" s="324">
        <v>69</v>
      </c>
      <c r="B86" s="324" t="s">
        <v>129</v>
      </c>
      <c r="C86" s="401" t="s">
        <v>194</v>
      </c>
      <c r="D86" s="402">
        <v>1625.0595160331998</v>
      </c>
      <c r="E86" s="402">
        <v>1625.0595160331998</v>
      </c>
      <c r="F86" s="402"/>
      <c r="G86" s="402">
        <v>1625.0595160331998</v>
      </c>
      <c r="H86" s="403">
        <v>38121</v>
      </c>
      <c r="I86" s="403">
        <v>38121</v>
      </c>
      <c r="J86" s="403">
        <v>41780</v>
      </c>
      <c r="K86" s="324">
        <v>10</v>
      </c>
      <c r="L86" s="324">
        <v>0</v>
      </c>
      <c r="M86" s="97"/>
    </row>
    <row r="87" spans="1:13" s="107" customFormat="1" ht="17.100000000000001" customHeight="1" x14ac:dyDescent="0.25">
      <c r="A87" s="324">
        <v>70</v>
      </c>
      <c r="B87" s="324" t="s">
        <v>129</v>
      </c>
      <c r="C87" s="401" t="s">
        <v>195</v>
      </c>
      <c r="D87" s="402">
        <v>1416.1272439684001</v>
      </c>
      <c r="E87" s="402">
        <v>1416.1272439684001</v>
      </c>
      <c r="F87" s="402"/>
      <c r="G87" s="402">
        <v>1416.1272439684001</v>
      </c>
      <c r="H87" s="403">
        <v>38350</v>
      </c>
      <c r="I87" s="403">
        <v>38350</v>
      </c>
      <c r="J87" s="403">
        <v>43290</v>
      </c>
      <c r="K87" s="324">
        <v>13</v>
      </c>
      <c r="L87" s="324">
        <v>4</v>
      </c>
      <c r="M87" s="97"/>
    </row>
    <row r="88" spans="1:13" s="107" customFormat="1" ht="17.100000000000001" customHeight="1" x14ac:dyDescent="0.25">
      <c r="A88" s="324">
        <v>71</v>
      </c>
      <c r="B88" s="324" t="s">
        <v>196</v>
      </c>
      <c r="C88" s="401" t="s">
        <v>197</v>
      </c>
      <c r="D88" s="402">
        <v>1854.1289266337999</v>
      </c>
      <c r="E88" s="402">
        <v>1854.1289266337999</v>
      </c>
      <c r="F88" s="402"/>
      <c r="G88" s="402">
        <v>1854.1289266337999</v>
      </c>
      <c r="H88" s="403">
        <v>38578</v>
      </c>
      <c r="I88" s="403">
        <v>38578</v>
      </c>
      <c r="J88" s="403">
        <v>42069</v>
      </c>
      <c r="K88" s="324">
        <v>9</v>
      </c>
      <c r="L88" s="324">
        <v>2</v>
      </c>
      <c r="M88" s="97"/>
    </row>
    <row r="89" spans="1:13" s="107" customFormat="1" ht="17.100000000000001" customHeight="1" x14ac:dyDescent="0.25">
      <c r="A89" s="324">
        <v>72</v>
      </c>
      <c r="B89" s="324" t="s">
        <v>198</v>
      </c>
      <c r="C89" s="401" t="s">
        <v>199</v>
      </c>
      <c r="D89" s="402">
        <v>1859.8117181461998</v>
      </c>
      <c r="E89" s="402">
        <v>1859.8117181461998</v>
      </c>
      <c r="F89" s="402"/>
      <c r="G89" s="402">
        <v>1859.8117181461998</v>
      </c>
      <c r="H89" s="403">
        <v>38507</v>
      </c>
      <c r="I89" s="403">
        <v>38650</v>
      </c>
      <c r="J89" s="403">
        <v>42069</v>
      </c>
      <c r="K89" s="324">
        <v>9</v>
      </c>
      <c r="L89" s="324">
        <v>9</v>
      </c>
      <c r="M89" s="97"/>
    </row>
    <row r="90" spans="1:13" s="107" customFormat="1" ht="17.100000000000001" customHeight="1" x14ac:dyDescent="0.25">
      <c r="A90" s="324">
        <v>73</v>
      </c>
      <c r="B90" s="324" t="s">
        <v>198</v>
      </c>
      <c r="C90" s="401" t="s">
        <v>200</v>
      </c>
      <c r="D90" s="402">
        <v>3678.5614477233999</v>
      </c>
      <c r="E90" s="402">
        <v>3678.5614477233999</v>
      </c>
      <c r="F90" s="402"/>
      <c r="G90" s="402">
        <v>3678.5614477233999</v>
      </c>
      <c r="H90" s="403">
        <v>40186</v>
      </c>
      <c r="I90" s="403">
        <v>40186</v>
      </c>
      <c r="J90" s="403">
        <v>43672</v>
      </c>
      <c r="K90" s="324">
        <v>9</v>
      </c>
      <c r="L90" s="324">
        <v>5</v>
      </c>
      <c r="M90" s="97"/>
    </row>
    <row r="91" spans="1:13" s="107" customFormat="1" ht="17.100000000000001" customHeight="1" x14ac:dyDescent="0.25">
      <c r="A91" s="324">
        <v>74</v>
      </c>
      <c r="B91" s="324" t="s">
        <v>198</v>
      </c>
      <c r="C91" s="401" t="s">
        <v>201</v>
      </c>
      <c r="D91" s="402">
        <v>307.51681425419997</v>
      </c>
      <c r="E91" s="402">
        <v>307.51681425419997</v>
      </c>
      <c r="F91" s="402"/>
      <c r="G91" s="402">
        <v>307.51681425419997</v>
      </c>
      <c r="H91" s="403">
        <v>38457</v>
      </c>
      <c r="I91" s="403">
        <v>38457</v>
      </c>
      <c r="J91" s="403">
        <v>43341</v>
      </c>
      <c r="K91" s="324">
        <v>12</v>
      </c>
      <c r="L91" s="324">
        <v>8</v>
      </c>
      <c r="M91" s="97"/>
    </row>
    <row r="92" spans="1:13" s="107" customFormat="1" ht="17.100000000000001" customHeight="1" x14ac:dyDescent="0.25">
      <c r="A92" s="324">
        <v>75</v>
      </c>
      <c r="B92" s="324" t="s">
        <v>198</v>
      </c>
      <c r="C92" s="401" t="s">
        <v>202</v>
      </c>
      <c r="D92" s="402">
        <v>2646.8999563437997</v>
      </c>
      <c r="E92" s="402">
        <v>2646.8999563437997</v>
      </c>
      <c r="F92" s="402"/>
      <c r="G92" s="402">
        <v>2646.8999563437997</v>
      </c>
      <c r="H92" s="403">
        <v>38290</v>
      </c>
      <c r="I92" s="403">
        <v>38404</v>
      </c>
      <c r="J92" s="403">
        <v>43341</v>
      </c>
      <c r="K92" s="324">
        <v>13</v>
      </c>
      <c r="L92" s="324">
        <v>10</v>
      </c>
      <c r="M92" s="97"/>
    </row>
    <row r="93" spans="1:13" s="107" customFormat="1" ht="17.100000000000001" customHeight="1" x14ac:dyDescent="0.25">
      <c r="A93" s="324">
        <v>76</v>
      </c>
      <c r="B93" s="324" t="s">
        <v>198</v>
      </c>
      <c r="C93" s="401" t="s">
        <v>203</v>
      </c>
      <c r="D93" s="402">
        <v>855.175027301</v>
      </c>
      <c r="E93" s="402">
        <v>855.175027301</v>
      </c>
      <c r="F93" s="402"/>
      <c r="G93" s="402">
        <v>855.175027301</v>
      </c>
      <c r="H93" s="403">
        <v>38596</v>
      </c>
      <c r="I93" s="403">
        <v>38714</v>
      </c>
      <c r="J93" s="403">
        <v>42384</v>
      </c>
      <c r="K93" s="324">
        <v>9</v>
      </c>
      <c r="L93" s="324">
        <v>4</v>
      </c>
      <c r="M93" s="97"/>
    </row>
    <row r="94" spans="1:13" s="107" customFormat="1" ht="17.100000000000001" customHeight="1" x14ac:dyDescent="0.25">
      <c r="A94" s="324">
        <v>77</v>
      </c>
      <c r="B94" s="324" t="s">
        <v>198</v>
      </c>
      <c r="C94" s="401" t="s">
        <v>204</v>
      </c>
      <c r="D94" s="402">
        <v>2830.2729427516001</v>
      </c>
      <c r="E94" s="402">
        <v>2830.2729427516001</v>
      </c>
      <c r="F94" s="402"/>
      <c r="G94" s="402">
        <v>2830.2729427516001</v>
      </c>
      <c r="H94" s="403">
        <v>38449</v>
      </c>
      <c r="I94" s="403">
        <v>38449</v>
      </c>
      <c r="J94" s="403">
        <v>43341</v>
      </c>
      <c r="K94" s="324">
        <v>12</v>
      </c>
      <c r="L94" s="324">
        <v>8</v>
      </c>
      <c r="M94" s="97"/>
    </row>
    <row r="95" spans="1:13" s="107" customFormat="1" ht="17.100000000000001" customHeight="1" x14ac:dyDescent="0.25">
      <c r="A95" s="324">
        <v>78</v>
      </c>
      <c r="B95" s="324" t="s">
        <v>198</v>
      </c>
      <c r="C95" s="401" t="s">
        <v>205</v>
      </c>
      <c r="D95" s="402">
        <v>221.26247526859999</v>
      </c>
      <c r="E95" s="402">
        <v>221.26247526859999</v>
      </c>
      <c r="F95" s="402"/>
      <c r="G95" s="402">
        <v>221.26247526859999</v>
      </c>
      <c r="H95" s="403">
        <v>38088</v>
      </c>
      <c r="I95" s="403">
        <v>38088</v>
      </c>
      <c r="J95" s="403">
        <v>41780</v>
      </c>
      <c r="K95" s="324">
        <v>10</v>
      </c>
      <c r="L95" s="324">
        <v>1</v>
      </c>
      <c r="M95" s="97"/>
    </row>
    <row r="96" spans="1:13" s="107" customFormat="1" ht="17.100000000000001" customHeight="1" x14ac:dyDescent="0.25">
      <c r="A96" s="324">
        <v>79</v>
      </c>
      <c r="B96" s="324" t="s">
        <v>198</v>
      </c>
      <c r="C96" s="401" t="s">
        <v>207</v>
      </c>
      <c r="D96" s="402">
        <v>5714.0303505090005</v>
      </c>
      <c r="E96" s="402">
        <v>5714.0303505090005</v>
      </c>
      <c r="F96" s="402"/>
      <c r="G96" s="402">
        <v>5714.0303505090005</v>
      </c>
      <c r="H96" s="403">
        <v>39588</v>
      </c>
      <c r="I96" s="403">
        <v>39272</v>
      </c>
      <c r="J96" s="403">
        <v>43341</v>
      </c>
      <c r="K96" s="324">
        <v>10</v>
      </c>
      <c r="L96" s="324">
        <v>3</v>
      </c>
      <c r="M96" s="97"/>
    </row>
    <row r="97" spans="1:13" s="107" customFormat="1" ht="17.100000000000001" customHeight="1" x14ac:dyDescent="0.25">
      <c r="A97" s="324">
        <v>80</v>
      </c>
      <c r="B97" s="324" t="s">
        <v>198</v>
      </c>
      <c r="C97" s="401" t="s">
        <v>208</v>
      </c>
      <c r="D97" s="402">
        <v>1980.2828313887999</v>
      </c>
      <c r="E97" s="402">
        <v>1980.2828313887999</v>
      </c>
      <c r="F97" s="402"/>
      <c r="G97" s="402">
        <v>1980.2828313887999</v>
      </c>
      <c r="H97" s="403">
        <v>38579</v>
      </c>
      <c r="I97" s="403">
        <v>39030</v>
      </c>
      <c r="J97" s="403">
        <v>42475</v>
      </c>
      <c r="K97" s="324">
        <v>10</v>
      </c>
      <c r="L97" s="324">
        <v>8</v>
      </c>
      <c r="M97" s="97"/>
    </row>
    <row r="98" spans="1:13" s="107" customFormat="1" ht="17.100000000000001" customHeight="1" x14ac:dyDescent="0.25">
      <c r="A98" s="324">
        <v>82</v>
      </c>
      <c r="B98" s="324" t="s">
        <v>198</v>
      </c>
      <c r="C98" s="401" t="s">
        <v>209</v>
      </c>
      <c r="D98" s="402">
        <v>200.68238522599998</v>
      </c>
      <c r="E98" s="402">
        <v>200.68238522599998</v>
      </c>
      <c r="F98" s="402"/>
      <c r="G98" s="402">
        <v>200.68238522599998</v>
      </c>
      <c r="H98" s="403">
        <v>38659</v>
      </c>
      <c r="I98" s="403">
        <v>38659</v>
      </c>
      <c r="J98" s="403">
        <v>42069</v>
      </c>
      <c r="K98" s="324">
        <v>9</v>
      </c>
      <c r="L98" s="324">
        <v>0</v>
      </c>
      <c r="M98" s="97"/>
    </row>
    <row r="99" spans="1:13" s="107" customFormat="1" ht="17.100000000000001" customHeight="1" x14ac:dyDescent="0.25">
      <c r="A99" s="324">
        <v>83</v>
      </c>
      <c r="B99" s="324" t="s">
        <v>198</v>
      </c>
      <c r="C99" s="401" t="s">
        <v>210</v>
      </c>
      <c r="D99" s="402">
        <v>60.9351436822</v>
      </c>
      <c r="E99" s="402">
        <v>60.9351436822</v>
      </c>
      <c r="F99" s="402"/>
      <c r="G99" s="402">
        <v>60.9351436822</v>
      </c>
      <c r="H99" s="403">
        <v>38589</v>
      </c>
      <c r="I99" s="403">
        <v>38589</v>
      </c>
      <c r="J99" s="403">
        <v>43341</v>
      </c>
      <c r="K99" s="324">
        <v>12</v>
      </c>
      <c r="L99" s="324">
        <v>8</v>
      </c>
      <c r="M99" s="97"/>
    </row>
    <row r="100" spans="1:13" s="107" customFormat="1" ht="17.100000000000001" customHeight="1" x14ac:dyDescent="0.25">
      <c r="A100" s="324">
        <v>84</v>
      </c>
      <c r="B100" s="324" t="s">
        <v>198</v>
      </c>
      <c r="C100" s="401" t="s">
        <v>211</v>
      </c>
      <c r="D100" s="402">
        <v>1480.3007882420002</v>
      </c>
      <c r="E100" s="402">
        <v>1480.3007882420002</v>
      </c>
      <c r="F100" s="402"/>
      <c r="G100" s="402">
        <v>1480.3007882420002</v>
      </c>
      <c r="H100" s="403">
        <v>39114</v>
      </c>
      <c r="I100" s="403">
        <v>39114</v>
      </c>
      <c r="J100" s="403">
        <v>42475</v>
      </c>
      <c r="K100" s="324">
        <v>9</v>
      </c>
      <c r="L100" s="324">
        <v>1</v>
      </c>
      <c r="M100" s="97"/>
    </row>
    <row r="101" spans="1:13" s="107" customFormat="1" ht="17.100000000000001" customHeight="1" x14ac:dyDescent="0.25">
      <c r="A101" s="324">
        <v>87</v>
      </c>
      <c r="B101" s="324" t="s">
        <v>198</v>
      </c>
      <c r="C101" s="401" t="s">
        <v>212</v>
      </c>
      <c r="D101" s="402">
        <v>3047.2094129255997</v>
      </c>
      <c r="E101" s="402">
        <v>3047.2094129255997</v>
      </c>
      <c r="F101" s="402"/>
      <c r="G101" s="402">
        <v>3047.2094129255997</v>
      </c>
      <c r="H101" s="403">
        <v>38488</v>
      </c>
      <c r="I101" s="403">
        <v>38703</v>
      </c>
      <c r="J101" s="403">
        <v>42069</v>
      </c>
      <c r="K101" s="324">
        <v>9</v>
      </c>
      <c r="L101" s="324">
        <v>6</v>
      </c>
      <c r="M101" s="97"/>
    </row>
    <row r="102" spans="1:13" s="107" customFormat="1" ht="17.100000000000001" customHeight="1" x14ac:dyDescent="0.25">
      <c r="A102" s="324">
        <v>90</v>
      </c>
      <c r="B102" s="324" t="s">
        <v>198</v>
      </c>
      <c r="C102" s="401" t="s">
        <v>213</v>
      </c>
      <c r="D102" s="402">
        <v>611.18212576819997</v>
      </c>
      <c r="E102" s="402">
        <v>611.18212576819997</v>
      </c>
      <c r="F102" s="402"/>
      <c r="G102" s="402">
        <v>611.18212576819997</v>
      </c>
      <c r="H102" s="403">
        <v>38548</v>
      </c>
      <c r="I102" s="403">
        <v>38548</v>
      </c>
      <c r="J102" s="403">
        <v>42069</v>
      </c>
      <c r="K102" s="324">
        <v>9</v>
      </c>
      <c r="L102" s="324">
        <v>7</v>
      </c>
      <c r="M102" s="97"/>
    </row>
    <row r="103" spans="1:13" s="107" customFormat="1" ht="17.100000000000001" customHeight="1" x14ac:dyDescent="0.25">
      <c r="A103" s="324">
        <v>91</v>
      </c>
      <c r="B103" s="324" t="s">
        <v>198</v>
      </c>
      <c r="C103" s="401" t="s">
        <v>214</v>
      </c>
      <c r="D103" s="402">
        <v>924.73688850939993</v>
      </c>
      <c r="E103" s="402">
        <v>924.73688850939993</v>
      </c>
      <c r="F103" s="402"/>
      <c r="G103" s="402">
        <v>924.73688850939993</v>
      </c>
      <c r="H103" s="403">
        <v>38862</v>
      </c>
      <c r="I103" s="403">
        <v>38872</v>
      </c>
      <c r="J103" s="403">
        <v>43341</v>
      </c>
      <c r="K103" s="324">
        <v>12</v>
      </c>
      <c r="L103" s="324">
        <v>1</v>
      </c>
      <c r="M103" s="97"/>
    </row>
    <row r="104" spans="1:13" s="107" customFormat="1" ht="17.100000000000001" customHeight="1" x14ac:dyDescent="0.25">
      <c r="A104" s="324">
        <v>92</v>
      </c>
      <c r="B104" s="324" t="s">
        <v>198</v>
      </c>
      <c r="C104" s="401" t="s">
        <v>215</v>
      </c>
      <c r="D104" s="402">
        <v>1521.7835947383999</v>
      </c>
      <c r="E104" s="402">
        <v>1521.7835947383999</v>
      </c>
      <c r="F104" s="402"/>
      <c r="G104" s="402">
        <v>1521.7835947383999</v>
      </c>
      <c r="H104" s="403">
        <v>38510</v>
      </c>
      <c r="I104" s="403">
        <v>38700</v>
      </c>
      <c r="J104" s="403">
        <v>42384</v>
      </c>
      <c r="K104" s="324">
        <v>10</v>
      </c>
      <c r="L104" s="324">
        <v>4</v>
      </c>
      <c r="M104" s="97"/>
    </row>
    <row r="105" spans="1:13" s="107" customFormat="1" ht="17.100000000000001" customHeight="1" x14ac:dyDescent="0.25">
      <c r="A105" s="324">
        <v>93</v>
      </c>
      <c r="B105" s="324" t="s">
        <v>198</v>
      </c>
      <c r="C105" s="401" t="s">
        <v>216</v>
      </c>
      <c r="D105" s="402">
        <v>1514.0128489083997</v>
      </c>
      <c r="E105" s="402">
        <v>1514.0128489083997</v>
      </c>
      <c r="F105" s="402"/>
      <c r="G105" s="402">
        <v>1514.0128489083997</v>
      </c>
      <c r="H105" s="403">
        <v>38651</v>
      </c>
      <c r="I105" s="403">
        <v>38651</v>
      </c>
      <c r="J105" s="403">
        <v>43341</v>
      </c>
      <c r="K105" s="324">
        <v>12</v>
      </c>
      <c r="L105" s="324">
        <v>9</v>
      </c>
      <c r="M105" s="97"/>
    </row>
    <row r="106" spans="1:13" s="107" customFormat="1" ht="17.100000000000001" customHeight="1" x14ac:dyDescent="0.25">
      <c r="A106" s="324">
        <v>94</v>
      </c>
      <c r="B106" s="324" t="s">
        <v>198</v>
      </c>
      <c r="C106" s="401" t="s">
        <v>217</v>
      </c>
      <c r="D106" s="402">
        <v>668.72911230099987</v>
      </c>
      <c r="E106" s="402">
        <v>668.72911230099987</v>
      </c>
      <c r="F106" s="402"/>
      <c r="G106" s="402">
        <v>668.72911230099987</v>
      </c>
      <c r="H106" s="403">
        <v>38410</v>
      </c>
      <c r="I106" s="403">
        <v>38410</v>
      </c>
      <c r="J106" s="403">
        <v>42185</v>
      </c>
      <c r="K106" s="324">
        <v>10</v>
      </c>
      <c r="L106" s="324">
        <v>3</v>
      </c>
      <c r="M106" s="97"/>
    </row>
    <row r="107" spans="1:13" s="107" customFormat="1" ht="17.100000000000001" customHeight="1" x14ac:dyDescent="0.25">
      <c r="A107" s="324">
        <v>95</v>
      </c>
      <c r="B107" s="324" t="s">
        <v>133</v>
      </c>
      <c r="C107" s="401" t="s">
        <v>218</v>
      </c>
      <c r="D107" s="402">
        <v>275.25593262379999</v>
      </c>
      <c r="E107" s="402">
        <v>275.25593262379999</v>
      </c>
      <c r="F107" s="402"/>
      <c r="G107" s="402">
        <v>275.25593262379999</v>
      </c>
      <c r="H107" s="403">
        <v>38628</v>
      </c>
      <c r="I107" s="403">
        <v>38628</v>
      </c>
      <c r="J107" s="403">
        <v>42069</v>
      </c>
      <c r="K107" s="324">
        <v>9</v>
      </c>
      <c r="L107" s="324">
        <v>0</v>
      </c>
      <c r="M107" s="97"/>
    </row>
    <row r="108" spans="1:13" s="107" customFormat="1" ht="17.100000000000001" customHeight="1" x14ac:dyDescent="0.25">
      <c r="A108" s="324">
        <v>98</v>
      </c>
      <c r="B108" s="324" t="s">
        <v>133</v>
      </c>
      <c r="C108" s="401" t="s">
        <v>219</v>
      </c>
      <c r="D108" s="402">
        <v>176.06862528699997</v>
      </c>
      <c r="E108" s="402">
        <v>176.06862528699997</v>
      </c>
      <c r="F108" s="402"/>
      <c r="G108" s="402">
        <v>176.06862528699997</v>
      </c>
      <c r="H108" s="403">
        <v>38554</v>
      </c>
      <c r="I108" s="403">
        <v>38564</v>
      </c>
      <c r="J108" s="403">
        <v>42069</v>
      </c>
      <c r="K108" s="324">
        <v>9</v>
      </c>
      <c r="L108" s="324">
        <v>7</v>
      </c>
      <c r="M108" s="97"/>
    </row>
    <row r="109" spans="1:13" s="107" customFormat="1" ht="17.100000000000001" customHeight="1" x14ac:dyDescent="0.25">
      <c r="A109" s="324">
        <v>99</v>
      </c>
      <c r="B109" s="324" t="s">
        <v>133</v>
      </c>
      <c r="C109" s="401" t="s">
        <v>220</v>
      </c>
      <c r="D109" s="402">
        <v>1230.6615646175999</v>
      </c>
      <c r="E109" s="402">
        <v>1230.6615646175999</v>
      </c>
      <c r="F109" s="402"/>
      <c r="G109" s="402">
        <v>1230.6615646175999</v>
      </c>
      <c r="H109" s="403">
        <v>38512</v>
      </c>
      <c r="I109" s="403">
        <v>38562</v>
      </c>
      <c r="J109" s="403">
        <v>43279</v>
      </c>
      <c r="K109" s="324">
        <v>13</v>
      </c>
      <c r="L109" s="324">
        <v>0</v>
      </c>
      <c r="M109" s="97"/>
    </row>
    <row r="110" spans="1:13" s="107" customFormat="1" ht="17.100000000000001" customHeight="1" x14ac:dyDescent="0.25">
      <c r="A110" s="324">
        <v>100</v>
      </c>
      <c r="B110" s="324" t="s">
        <v>221</v>
      </c>
      <c r="C110" s="401" t="s">
        <v>222</v>
      </c>
      <c r="D110" s="402">
        <v>2018.7259996360001</v>
      </c>
      <c r="E110" s="402">
        <v>2018.7259996360001</v>
      </c>
      <c r="F110" s="402"/>
      <c r="G110" s="402">
        <v>2018.7259996360001</v>
      </c>
      <c r="H110" s="403">
        <v>38981</v>
      </c>
      <c r="I110" s="403">
        <v>39559</v>
      </c>
      <c r="J110" s="403">
        <v>43341</v>
      </c>
      <c r="K110" s="324">
        <v>11</v>
      </c>
      <c r="L110" s="324">
        <v>10</v>
      </c>
      <c r="M110" s="97"/>
    </row>
    <row r="111" spans="1:13" s="107" customFormat="1" ht="17.100000000000001" customHeight="1" x14ac:dyDescent="0.25">
      <c r="A111" s="324">
        <v>101</v>
      </c>
      <c r="B111" s="324" t="s">
        <v>221</v>
      </c>
      <c r="C111" s="401" t="s">
        <v>223</v>
      </c>
      <c r="D111" s="402">
        <v>1481.689585374</v>
      </c>
      <c r="E111" s="402">
        <v>1481.689585374</v>
      </c>
      <c r="F111" s="402"/>
      <c r="G111" s="402">
        <v>1481.689585374</v>
      </c>
      <c r="H111" s="403">
        <v>38837</v>
      </c>
      <c r="I111" s="403">
        <v>39958</v>
      </c>
      <c r="J111" s="403">
        <v>43572</v>
      </c>
      <c r="K111" s="324">
        <v>12</v>
      </c>
      <c r="L111" s="324">
        <v>6</v>
      </c>
      <c r="M111" s="97"/>
    </row>
    <row r="112" spans="1:13" s="107" customFormat="1" ht="17.100000000000001" customHeight="1" x14ac:dyDescent="0.25">
      <c r="A112" s="324">
        <v>102</v>
      </c>
      <c r="B112" s="324" t="s">
        <v>221</v>
      </c>
      <c r="C112" s="401" t="s">
        <v>224</v>
      </c>
      <c r="D112" s="402">
        <v>823.5418235912</v>
      </c>
      <c r="E112" s="402">
        <v>823.5418235912</v>
      </c>
      <c r="F112" s="402"/>
      <c r="G112" s="402">
        <v>823.5418235912</v>
      </c>
      <c r="H112" s="403">
        <v>38945</v>
      </c>
      <c r="I112" s="403">
        <v>39060</v>
      </c>
      <c r="J112" s="403">
        <v>42626</v>
      </c>
      <c r="K112" s="324">
        <v>9</v>
      </c>
      <c r="L112" s="324">
        <v>11</v>
      </c>
      <c r="M112" s="97"/>
    </row>
    <row r="113" spans="1:13" s="107" customFormat="1" ht="17.100000000000001" customHeight="1" x14ac:dyDescent="0.25">
      <c r="A113" s="324">
        <v>103</v>
      </c>
      <c r="B113" s="324" t="s">
        <v>221</v>
      </c>
      <c r="C113" s="401" t="s">
        <v>225</v>
      </c>
      <c r="D113" s="402">
        <v>388.91560175820001</v>
      </c>
      <c r="E113" s="402">
        <v>388.91560175820001</v>
      </c>
      <c r="F113" s="402"/>
      <c r="G113" s="402">
        <v>388.91560175820001</v>
      </c>
      <c r="H113" s="403">
        <v>38594</v>
      </c>
      <c r="I113" s="403">
        <v>38593</v>
      </c>
      <c r="J113" s="403">
        <v>42069</v>
      </c>
      <c r="K113" s="324">
        <v>9</v>
      </c>
      <c r="L113" s="324">
        <v>5</v>
      </c>
      <c r="M113" s="97"/>
    </row>
    <row r="114" spans="1:13" s="107" customFormat="1" ht="17.100000000000001" customHeight="1" x14ac:dyDescent="0.25">
      <c r="A114" s="324">
        <v>104</v>
      </c>
      <c r="B114" s="324" t="s">
        <v>221</v>
      </c>
      <c r="C114" s="401" t="s">
        <v>226</v>
      </c>
      <c r="D114" s="402">
        <v>6619.8290726797995</v>
      </c>
      <c r="E114" s="402">
        <v>6619.8290726797995</v>
      </c>
      <c r="F114" s="402"/>
      <c r="G114" s="402">
        <v>6619.8290726797995</v>
      </c>
      <c r="H114" s="403">
        <v>38562</v>
      </c>
      <c r="I114" s="403">
        <v>42782</v>
      </c>
      <c r="J114" s="403">
        <v>49947</v>
      </c>
      <c r="K114" s="324">
        <v>31</v>
      </c>
      <c r="L114" s="324">
        <v>0</v>
      </c>
      <c r="M114" s="97"/>
    </row>
    <row r="115" spans="1:13" s="107" customFormat="1" ht="17.100000000000001" customHeight="1" x14ac:dyDescent="0.25">
      <c r="A115" s="324">
        <v>105</v>
      </c>
      <c r="B115" s="324" t="s">
        <v>221</v>
      </c>
      <c r="C115" s="401" t="s">
        <v>603</v>
      </c>
      <c r="D115" s="402">
        <v>2629.9269599405998</v>
      </c>
      <c r="E115" s="402">
        <v>2629.9269599405998</v>
      </c>
      <c r="F115" s="402"/>
      <c r="G115" s="402">
        <v>2629.9269599405998</v>
      </c>
      <c r="H115" s="403">
        <v>38665</v>
      </c>
      <c r="I115" s="403">
        <v>38742</v>
      </c>
      <c r="J115" s="403">
        <v>43279</v>
      </c>
      <c r="K115" s="324">
        <v>12</v>
      </c>
      <c r="L115" s="324">
        <v>3</v>
      </c>
      <c r="M115" s="97"/>
    </row>
    <row r="116" spans="1:13" s="107" customFormat="1" ht="17.100000000000001" customHeight="1" x14ac:dyDescent="0.25">
      <c r="A116" s="467" t="s">
        <v>712</v>
      </c>
      <c r="B116" s="467"/>
      <c r="C116" s="467"/>
      <c r="D116" s="404">
        <f>SUM(D117:D133)</f>
        <v>41700.767729306601</v>
      </c>
      <c r="E116" s="404">
        <f>SUM(E117:E133)</f>
        <v>41700.767729306601</v>
      </c>
      <c r="F116" s="404"/>
      <c r="G116" s="404">
        <f>SUM(G117:G133)</f>
        <v>41700.767729306601</v>
      </c>
      <c r="H116" s="324"/>
      <c r="I116" s="324"/>
      <c r="J116" s="405"/>
      <c r="K116" s="324"/>
      <c r="L116" s="324"/>
      <c r="M116" s="97"/>
    </row>
    <row r="117" spans="1:13" s="107" customFormat="1" ht="17.100000000000001" customHeight="1" x14ac:dyDescent="0.25">
      <c r="A117" s="324">
        <v>106</v>
      </c>
      <c r="B117" s="324" t="s">
        <v>119</v>
      </c>
      <c r="C117" s="401" t="s">
        <v>711</v>
      </c>
      <c r="D117" s="402">
        <v>10357.805085181199</v>
      </c>
      <c r="E117" s="402">
        <v>10357.805085181199</v>
      </c>
      <c r="F117" s="402"/>
      <c r="G117" s="402">
        <v>10357.805085181199</v>
      </c>
      <c r="H117" s="403">
        <v>39052</v>
      </c>
      <c r="I117" s="403">
        <v>39052</v>
      </c>
      <c r="J117" s="403">
        <v>43341</v>
      </c>
      <c r="K117" s="324">
        <v>11</v>
      </c>
      <c r="L117" s="324">
        <v>5</v>
      </c>
      <c r="M117" s="97"/>
    </row>
    <row r="118" spans="1:13" s="107" customFormat="1" ht="17.100000000000001" customHeight="1" x14ac:dyDescent="0.25">
      <c r="A118" s="324">
        <v>107</v>
      </c>
      <c r="B118" s="324" t="s">
        <v>121</v>
      </c>
      <c r="C118" s="401" t="s">
        <v>229</v>
      </c>
      <c r="D118" s="402">
        <v>651.10528469360008</v>
      </c>
      <c r="E118" s="402">
        <v>651.10528469360008</v>
      </c>
      <c r="F118" s="402"/>
      <c r="G118" s="402">
        <v>651.10528469360008</v>
      </c>
      <c r="H118" s="403">
        <v>39243</v>
      </c>
      <c r="I118" s="403">
        <v>39243</v>
      </c>
      <c r="J118" s="403">
        <v>43341</v>
      </c>
      <c r="K118" s="324">
        <v>10</v>
      </c>
      <c r="L118" s="324">
        <v>10</v>
      </c>
      <c r="M118" s="97"/>
    </row>
    <row r="119" spans="1:13" s="107" customFormat="1" ht="17.100000000000001" customHeight="1" x14ac:dyDescent="0.25">
      <c r="A119" s="324">
        <v>108</v>
      </c>
      <c r="B119" s="324" t="s">
        <v>129</v>
      </c>
      <c r="C119" s="401" t="s">
        <v>230</v>
      </c>
      <c r="D119" s="402">
        <v>601.66772574460003</v>
      </c>
      <c r="E119" s="402">
        <v>601.66772574460003</v>
      </c>
      <c r="F119" s="402"/>
      <c r="G119" s="402">
        <v>601.66772574460003</v>
      </c>
      <c r="H119" s="403">
        <v>38754</v>
      </c>
      <c r="I119" s="403">
        <v>38814</v>
      </c>
      <c r="J119" s="403">
        <v>42384</v>
      </c>
      <c r="K119" s="324">
        <v>9</v>
      </c>
      <c r="L119" s="324">
        <v>10</v>
      </c>
      <c r="M119" s="97"/>
    </row>
    <row r="120" spans="1:13" s="107" customFormat="1" ht="17.100000000000001" customHeight="1" x14ac:dyDescent="0.25">
      <c r="A120" s="324">
        <v>110</v>
      </c>
      <c r="B120" s="324" t="s">
        <v>198</v>
      </c>
      <c r="C120" s="401" t="s">
        <v>231</v>
      </c>
      <c r="D120" s="402">
        <v>521.85931689699999</v>
      </c>
      <c r="E120" s="402">
        <v>521.85931689699999</v>
      </c>
      <c r="F120" s="402"/>
      <c r="G120" s="402">
        <v>521.85931689699999</v>
      </c>
      <c r="H120" s="403">
        <v>39179</v>
      </c>
      <c r="I120" s="403">
        <v>39244</v>
      </c>
      <c r="J120" s="403">
        <v>42475</v>
      </c>
      <c r="K120" s="324">
        <v>9</v>
      </c>
      <c r="L120" s="324">
        <v>0</v>
      </c>
      <c r="M120" s="97"/>
    </row>
    <row r="121" spans="1:13" s="107" customFormat="1" ht="17.100000000000001" customHeight="1" x14ac:dyDescent="0.25">
      <c r="A121" s="324">
        <v>111</v>
      </c>
      <c r="B121" s="324" t="s">
        <v>198</v>
      </c>
      <c r="C121" s="401" t="s">
        <v>232</v>
      </c>
      <c r="D121" s="402">
        <v>1436.1412582206001</v>
      </c>
      <c r="E121" s="402">
        <v>1436.1412582206001</v>
      </c>
      <c r="F121" s="402"/>
      <c r="G121" s="402">
        <v>1436.1412582206001</v>
      </c>
      <c r="H121" s="403">
        <v>40040</v>
      </c>
      <c r="I121" s="403">
        <v>40049</v>
      </c>
      <c r="J121" s="403">
        <v>43672</v>
      </c>
      <c r="K121" s="324">
        <v>9</v>
      </c>
      <c r="L121" s="324">
        <v>5</v>
      </c>
      <c r="M121" s="97"/>
    </row>
    <row r="122" spans="1:13" s="107" customFormat="1" ht="17.100000000000001" customHeight="1" x14ac:dyDescent="0.25">
      <c r="A122" s="324">
        <v>112</v>
      </c>
      <c r="B122" s="324" t="s">
        <v>198</v>
      </c>
      <c r="C122" s="401" t="s">
        <v>233</v>
      </c>
      <c r="D122" s="402">
        <v>2411.1112549027998</v>
      </c>
      <c r="E122" s="402">
        <v>2411.1112549027998</v>
      </c>
      <c r="F122" s="402"/>
      <c r="G122" s="402">
        <v>2411.1112549027998</v>
      </c>
      <c r="H122" s="403">
        <v>38621</v>
      </c>
      <c r="I122" s="403">
        <v>40543</v>
      </c>
      <c r="J122" s="403">
        <v>43341</v>
      </c>
      <c r="K122" s="324">
        <v>12</v>
      </c>
      <c r="L122" s="324">
        <v>8</v>
      </c>
      <c r="M122" s="97"/>
    </row>
    <row r="123" spans="1:13" s="107" customFormat="1" ht="17.100000000000001" customHeight="1" x14ac:dyDescent="0.25">
      <c r="A123" s="324">
        <v>113</v>
      </c>
      <c r="B123" s="324" t="s">
        <v>198</v>
      </c>
      <c r="C123" s="401" t="s">
        <v>234</v>
      </c>
      <c r="D123" s="402">
        <v>1642.2097610194</v>
      </c>
      <c r="E123" s="402">
        <v>1642.2097610194</v>
      </c>
      <c r="F123" s="402"/>
      <c r="G123" s="402">
        <v>1642.2097610194</v>
      </c>
      <c r="H123" s="403">
        <v>39357</v>
      </c>
      <c r="I123" s="403">
        <v>39357</v>
      </c>
      <c r="J123" s="403">
        <v>42881</v>
      </c>
      <c r="K123" s="324">
        <v>9</v>
      </c>
      <c r="L123" s="324">
        <v>7</v>
      </c>
      <c r="M123" s="97"/>
    </row>
    <row r="124" spans="1:13" s="107" customFormat="1" ht="17.100000000000001" customHeight="1" x14ac:dyDescent="0.25">
      <c r="A124" s="324">
        <v>114</v>
      </c>
      <c r="B124" s="324" t="s">
        <v>198</v>
      </c>
      <c r="C124" s="401" t="s">
        <v>235</v>
      </c>
      <c r="D124" s="402">
        <v>1994.2681144801998</v>
      </c>
      <c r="E124" s="402">
        <v>1994.2681144801998</v>
      </c>
      <c r="F124" s="402"/>
      <c r="G124" s="402">
        <v>1994.2681144801998</v>
      </c>
      <c r="H124" s="403">
        <v>38847</v>
      </c>
      <c r="I124" s="403">
        <v>38847</v>
      </c>
      <c r="J124" s="403">
        <v>43279</v>
      </c>
      <c r="K124" s="324">
        <v>11</v>
      </c>
      <c r="L124" s="324">
        <v>11</v>
      </c>
      <c r="M124" s="97"/>
    </row>
    <row r="125" spans="1:13" s="107" customFormat="1" ht="17.100000000000001" customHeight="1" x14ac:dyDescent="0.25">
      <c r="A125" s="324">
        <v>117</v>
      </c>
      <c r="B125" s="324" t="s">
        <v>198</v>
      </c>
      <c r="C125" s="401" t="s">
        <v>236</v>
      </c>
      <c r="D125" s="402">
        <v>5488.4748405815999</v>
      </c>
      <c r="E125" s="402">
        <v>5488.4748405815999</v>
      </c>
      <c r="F125" s="402"/>
      <c r="G125" s="402">
        <v>5488.4748405815999</v>
      </c>
      <c r="H125" s="403">
        <v>39091</v>
      </c>
      <c r="I125" s="403">
        <v>39419</v>
      </c>
      <c r="J125" s="403">
        <v>43049</v>
      </c>
      <c r="K125" s="324">
        <v>10</v>
      </c>
      <c r="L125" s="324">
        <v>7</v>
      </c>
      <c r="M125" s="97"/>
    </row>
    <row r="126" spans="1:13" s="107" customFormat="1" ht="17.100000000000001" customHeight="1" x14ac:dyDescent="0.25">
      <c r="A126" s="324">
        <v>118</v>
      </c>
      <c r="B126" s="324" t="s">
        <v>198</v>
      </c>
      <c r="C126" s="401" t="s">
        <v>237</v>
      </c>
      <c r="D126" s="402">
        <v>1720.0849906515998</v>
      </c>
      <c r="E126" s="402">
        <v>1720.0849906515998</v>
      </c>
      <c r="F126" s="402"/>
      <c r="G126" s="402">
        <v>1720.0849906515998</v>
      </c>
      <c r="H126" s="403">
        <v>39205</v>
      </c>
      <c r="I126" s="403">
        <v>39287</v>
      </c>
      <c r="J126" s="403">
        <v>42881</v>
      </c>
      <c r="K126" s="324">
        <v>9</v>
      </c>
      <c r="L126" s="324">
        <v>7</v>
      </c>
      <c r="M126" s="97"/>
    </row>
    <row r="127" spans="1:13" s="107" customFormat="1" ht="17.100000000000001" customHeight="1" x14ac:dyDescent="0.25">
      <c r="A127" s="324">
        <v>122</v>
      </c>
      <c r="B127" s="324" t="s">
        <v>133</v>
      </c>
      <c r="C127" s="401" t="s">
        <v>238</v>
      </c>
      <c r="D127" s="402">
        <v>339.23117442180001</v>
      </c>
      <c r="E127" s="402">
        <v>339.23117442180001</v>
      </c>
      <c r="F127" s="402"/>
      <c r="G127" s="402">
        <v>339.23117442180001</v>
      </c>
      <c r="H127" s="403">
        <v>38842</v>
      </c>
      <c r="I127" s="403">
        <v>38905</v>
      </c>
      <c r="J127" s="403">
        <v>42384</v>
      </c>
      <c r="K127" s="324">
        <v>9</v>
      </c>
      <c r="L127" s="324">
        <v>6</v>
      </c>
      <c r="M127" s="97"/>
    </row>
    <row r="128" spans="1:13" s="107" customFormat="1" ht="17.100000000000001" customHeight="1" x14ac:dyDescent="0.25">
      <c r="A128" s="324">
        <v>123</v>
      </c>
      <c r="B128" s="324" t="s">
        <v>133</v>
      </c>
      <c r="C128" s="401" t="s">
        <v>240</v>
      </c>
      <c r="D128" s="402">
        <v>124.9681287298</v>
      </c>
      <c r="E128" s="402">
        <v>124.9681287298</v>
      </c>
      <c r="F128" s="402"/>
      <c r="G128" s="402">
        <v>124.9681287298</v>
      </c>
      <c r="H128" s="403">
        <v>38946</v>
      </c>
      <c r="I128" s="403">
        <v>39031</v>
      </c>
      <c r="J128" s="403">
        <v>42475</v>
      </c>
      <c r="K128" s="324">
        <v>9</v>
      </c>
      <c r="L128" s="324">
        <v>6</v>
      </c>
      <c r="M128" s="97"/>
    </row>
    <row r="129" spans="1:13" s="107" customFormat="1" ht="17.100000000000001" customHeight="1" x14ac:dyDescent="0.25">
      <c r="A129" s="324">
        <v>124</v>
      </c>
      <c r="B129" s="324" t="s">
        <v>133</v>
      </c>
      <c r="C129" s="401" t="s">
        <v>241</v>
      </c>
      <c r="D129" s="402">
        <v>2288.2980210721998</v>
      </c>
      <c r="E129" s="402">
        <v>2288.2980210721998</v>
      </c>
      <c r="F129" s="402"/>
      <c r="G129" s="402">
        <v>2288.2980210721998</v>
      </c>
      <c r="H129" s="403">
        <v>38922</v>
      </c>
      <c r="I129" s="403">
        <v>39077</v>
      </c>
      <c r="J129" s="403">
        <v>43111</v>
      </c>
      <c r="K129" s="324">
        <v>11</v>
      </c>
      <c r="L129" s="324">
        <v>3</v>
      </c>
      <c r="M129" s="97"/>
    </row>
    <row r="130" spans="1:13" s="107" customFormat="1" ht="17.100000000000001" customHeight="1" x14ac:dyDescent="0.25">
      <c r="A130" s="324">
        <v>126</v>
      </c>
      <c r="B130" s="324" t="s">
        <v>221</v>
      </c>
      <c r="C130" s="401" t="s">
        <v>242</v>
      </c>
      <c r="D130" s="402">
        <v>3811.3426300103997</v>
      </c>
      <c r="E130" s="402">
        <v>3811.3426300103997</v>
      </c>
      <c r="F130" s="402"/>
      <c r="G130" s="402">
        <v>3811.3426300103997</v>
      </c>
      <c r="H130" s="403">
        <v>38968</v>
      </c>
      <c r="I130" s="403">
        <v>39423</v>
      </c>
      <c r="J130" s="403">
        <v>43341</v>
      </c>
      <c r="K130" s="324">
        <v>11</v>
      </c>
      <c r="L130" s="324">
        <v>10</v>
      </c>
      <c r="M130" s="97"/>
    </row>
    <row r="131" spans="1:13" s="107" customFormat="1" ht="17.100000000000001" customHeight="1" x14ac:dyDescent="0.25">
      <c r="A131" s="324">
        <v>127</v>
      </c>
      <c r="B131" s="324" t="s">
        <v>221</v>
      </c>
      <c r="C131" s="401" t="s">
        <v>244</v>
      </c>
      <c r="D131" s="402">
        <v>3215.7959486479999</v>
      </c>
      <c r="E131" s="402">
        <v>3215.7959486479999</v>
      </c>
      <c r="F131" s="402"/>
      <c r="G131" s="402">
        <v>3215.7959486479999</v>
      </c>
      <c r="H131" s="403">
        <v>39214</v>
      </c>
      <c r="I131" s="403">
        <v>39279</v>
      </c>
      <c r="J131" s="403">
        <v>43341</v>
      </c>
      <c r="K131" s="324">
        <v>10</v>
      </c>
      <c r="L131" s="324">
        <v>11</v>
      </c>
      <c r="M131" s="97"/>
    </row>
    <row r="132" spans="1:13" s="107" customFormat="1" ht="17.100000000000001" customHeight="1" x14ac:dyDescent="0.25">
      <c r="A132" s="324">
        <v>128</v>
      </c>
      <c r="B132" s="324" t="s">
        <v>221</v>
      </c>
      <c r="C132" s="401" t="s">
        <v>245</v>
      </c>
      <c r="D132" s="402">
        <v>2918.5980410427997</v>
      </c>
      <c r="E132" s="402">
        <v>2918.5980410427997</v>
      </c>
      <c r="F132" s="402"/>
      <c r="G132" s="402">
        <v>2918.5980410427997</v>
      </c>
      <c r="H132" s="403">
        <v>38994</v>
      </c>
      <c r="I132" s="403">
        <v>39421</v>
      </c>
      <c r="J132" s="403">
        <v>43049</v>
      </c>
      <c r="K132" s="324">
        <v>11</v>
      </c>
      <c r="L132" s="324">
        <v>1</v>
      </c>
      <c r="M132" s="97"/>
    </row>
    <row r="133" spans="1:13" s="107" customFormat="1" ht="17.100000000000001" customHeight="1" x14ac:dyDescent="0.25">
      <c r="A133" s="324">
        <v>130</v>
      </c>
      <c r="B133" s="324" t="s">
        <v>221</v>
      </c>
      <c r="C133" s="401" t="s">
        <v>246</v>
      </c>
      <c r="D133" s="402">
        <v>2177.8061530089999</v>
      </c>
      <c r="E133" s="402">
        <v>2177.8061530089999</v>
      </c>
      <c r="F133" s="402"/>
      <c r="G133" s="402">
        <v>2177.8061530089999</v>
      </c>
      <c r="H133" s="403">
        <v>38806</v>
      </c>
      <c r="I133" s="403">
        <v>40477</v>
      </c>
      <c r="J133" s="403">
        <v>46199</v>
      </c>
      <c r="K133" s="324">
        <v>19</v>
      </c>
      <c r="L133" s="324">
        <v>11</v>
      </c>
      <c r="M133" s="97"/>
    </row>
    <row r="134" spans="1:13" s="96" customFormat="1" ht="17.100000000000001" customHeight="1" x14ac:dyDescent="0.25">
      <c r="A134" s="467" t="s">
        <v>710</v>
      </c>
      <c r="B134" s="467"/>
      <c r="C134" s="467"/>
      <c r="D134" s="404">
        <f>SUM(D135:D143)</f>
        <v>7554.7495470925996</v>
      </c>
      <c r="E134" s="404">
        <f>SUM(E135:E143)</f>
        <v>7554.7495470925996</v>
      </c>
      <c r="F134" s="404"/>
      <c r="G134" s="404">
        <f>SUM(G135:G143)</f>
        <v>7554.7495470925996</v>
      </c>
      <c r="H134" s="403"/>
      <c r="I134" s="403"/>
      <c r="J134" s="403"/>
      <c r="K134" s="324"/>
      <c r="L134" s="324"/>
      <c r="M134" s="97"/>
    </row>
    <row r="135" spans="1:13" s="96" customFormat="1" ht="17.100000000000001" customHeight="1" x14ac:dyDescent="0.25">
      <c r="A135" s="324">
        <v>132</v>
      </c>
      <c r="B135" s="324" t="s">
        <v>638</v>
      </c>
      <c r="C135" s="401" t="s">
        <v>248</v>
      </c>
      <c r="D135" s="402">
        <v>374.32017565959995</v>
      </c>
      <c r="E135" s="402">
        <v>374.32017565959995</v>
      </c>
      <c r="F135" s="402"/>
      <c r="G135" s="402">
        <v>374.32017565959995</v>
      </c>
      <c r="H135" s="403">
        <v>39087</v>
      </c>
      <c r="I135" s="403">
        <v>39087</v>
      </c>
      <c r="J135" s="403">
        <v>44580</v>
      </c>
      <c r="K135" s="324">
        <v>14</v>
      </c>
      <c r="L135" s="324">
        <v>6</v>
      </c>
      <c r="M135" s="97"/>
    </row>
    <row r="136" spans="1:13" s="96" customFormat="1" ht="17.100000000000001" customHeight="1" x14ac:dyDescent="0.25">
      <c r="A136" s="324">
        <v>136</v>
      </c>
      <c r="B136" s="324" t="s">
        <v>129</v>
      </c>
      <c r="C136" s="401" t="s">
        <v>249</v>
      </c>
      <c r="D136" s="402">
        <v>100.57492481099999</v>
      </c>
      <c r="E136" s="402">
        <v>100.57492481099999</v>
      </c>
      <c r="F136" s="402"/>
      <c r="G136" s="402">
        <v>100.57492481099999</v>
      </c>
      <c r="H136" s="403">
        <v>39000</v>
      </c>
      <c r="I136" s="403">
        <v>39045</v>
      </c>
      <c r="J136" s="403">
        <v>42643</v>
      </c>
      <c r="K136" s="324">
        <v>9</v>
      </c>
      <c r="L136" s="324">
        <v>6</v>
      </c>
      <c r="M136" s="97"/>
    </row>
    <row r="137" spans="1:13" s="96" customFormat="1" ht="17.100000000000001" customHeight="1" x14ac:dyDescent="0.25">
      <c r="A137" s="324">
        <v>138</v>
      </c>
      <c r="B137" s="324" t="s">
        <v>133</v>
      </c>
      <c r="C137" s="401" t="s">
        <v>250</v>
      </c>
      <c r="D137" s="402">
        <v>808.53853580679993</v>
      </c>
      <c r="E137" s="402">
        <v>808.53853580679993</v>
      </c>
      <c r="F137" s="402"/>
      <c r="G137" s="402">
        <v>808.53853580679993</v>
      </c>
      <c r="H137" s="403">
        <v>39275</v>
      </c>
      <c r="I137" s="403">
        <v>39275</v>
      </c>
      <c r="J137" s="403">
        <v>42789</v>
      </c>
      <c r="K137" s="324">
        <v>9</v>
      </c>
      <c r="L137" s="324">
        <v>5</v>
      </c>
      <c r="M137" s="97"/>
    </row>
    <row r="138" spans="1:13" s="96" customFormat="1" ht="17.100000000000001" customHeight="1" x14ac:dyDescent="0.25">
      <c r="A138" s="324">
        <v>139</v>
      </c>
      <c r="B138" s="324" t="s">
        <v>133</v>
      </c>
      <c r="C138" s="401" t="s">
        <v>251</v>
      </c>
      <c r="D138" s="402">
        <v>224.92121392659999</v>
      </c>
      <c r="E138" s="402">
        <v>224.92121392659999</v>
      </c>
      <c r="F138" s="402"/>
      <c r="G138" s="402">
        <v>224.92121392659999</v>
      </c>
      <c r="H138" s="403">
        <v>40015</v>
      </c>
      <c r="I138" s="403">
        <v>40527</v>
      </c>
      <c r="J138" s="403">
        <v>43572</v>
      </c>
      <c r="K138" s="324">
        <v>9</v>
      </c>
      <c r="L138" s="324">
        <v>9</v>
      </c>
      <c r="M138" s="97"/>
    </row>
    <row r="139" spans="1:13" s="96" customFormat="1" ht="17.100000000000001" customHeight="1" x14ac:dyDescent="0.25">
      <c r="A139" s="324">
        <v>140</v>
      </c>
      <c r="B139" s="324" t="s">
        <v>133</v>
      </c>
      <c r="C139" s="401" t="s">
        <v>252</v>
      </c>
      <c r="D139" s="402">
        <v>580.61811190339995</v>
      </c>
      <c r="E139" s="402">
        <v>580.61811190339995</v>
      </c>
      <c r="F139" s="402"/>
      <c r="G139" s="402">
        <v>580.61811190339995</v>
      </c>
      <c r="H139" s="403">
        <v>40270</v>
      </c>
      <c r="I139" s="403">
        <v>40336</v>
      </c>
      <c r="J139" s="403">
        <v>46283</v>
      </c>
      <c r="K139" s="324">
        <v>16</v>
      </c>
      <c r="L139" s="324">
        <v>3</v>
      </c>
      <c r="M139" s="97"/>
    </row>
    <row r="140" spans="1:13" s="96" customFormat="1" ht="17.100000000000001" customHeight="1" x14ac:dyDescent="0.25">
      <c r="A140" s="324">
        <v>141</v>
      </c>
      <c r="B140" s="324" t="s">
        <v>133</v>
      </c>
      <c r="C140" s="401" t="s">
        <v>253</v>
      </c>
      <c r="D140" s="402">
        <v>303.71711648619998</v>
      </c>
      <c r="E140" s="402">
        <v>303.71711648619998</v>
      </c>
      <c r="F140" s="402"/>
      <c r="G140" s="402">
        <v>303.71711648619998</v>
      </c>
      <c r="H140" s="403">
        <v>39533</v>
      </c>
      <c r="I140" s="403">
        <v>39533</v>
      </c>
      <c r="J140" s="403">
        <v>43111</v>
      </c>
      <c r="K140" s="324">
        <v>9</v>
      </c>
      <c r="L140" s="324">
        <v>8</v>
      </c>
      <c r="M140" s="97"/>
    </row>
    <row r="141" spans="1:13" s="96" customFormat="1" ht="17.100000000000001" customHeight="1" x14ac:dyDescent="0.25">
      <c r="A141" s="324">
        <v>142</v>
      </c>
      <c r="B141" s="324" t="s">
        <v>221</v>
      </c>
      <c r="C141" s="401" t="s">
        <v>254</v>
      </c>
      <c r="D141" s="402">
        <v>1475.9134009534</v>
      </c>
      <c r="E141" s="402">
        <v>1475.9134009534</v>
      </c>
      <c r="F141" s="402"/>
      <c r="G141" s="402">
        <v>1475.9134009534</v>
      </c>
      <c r="H141" s="403">
        <v>39539</v>
      </c>
      <c r="I141" s="403">
        <v>39681</v>
      </c>
      <c r="J141" s="403">
        <v>43279</v>
      </c>
      <c r="K141" s="324">
        <v>9</v>
      </c>
      <c r="L141" s="324">
        <v>11</v>
      </c>
      <c r="M141" s="97"/>
    </row>
    <row r="142" spans="1:13" s="96" customFormat="1" ht="17.100000000000001" customHeight="1" x14ac:dyDescent="0.25">
      <c r="A142" s="324">
        <v>143</v>
      </c>
      <c r="B142" s="324" t="s">
        <v>221</v>
      </c>
      <c r="C142" s="401" t="s">
        <v>255</v>
      </c>
      <c r="D142" s="402">
        <v>1803.008775778</v>
      </c>
      <c r="E142" s="402">
        <v>1803.008775778</v>
      </c>
      <c r="F142" s="402"/>
      <c r="G142" s="402">
        <v>1803.008775778</v>
      </c>
      <c r="H142" s="403">
        <v>39149</v>
      </c>
      <c r="I142" s="403">
        <v>39353</v>
      </c>
      <c r="J142" s="403">
        <v>43341</v>
      </c>
      <c r="K142" s="324">
        <v>11</v>
      </c>
      <c r="L142" s="324">
        <v>4</v>
      </c>
      <c r="M142" s="97"/>
    </row>
    <row r="143" spans="1:13" s="96" customFormat="1" ht="17.100000000000001" customHeight="1" x14ac:dyDescent="0.25">
      <c r="A143" s="324">
        <v>144</v>
      </c>
      <c r="B143" s="324" t="s">
        <v>221</v>
      </c>
      <c r="C143" s="401" t="s">
        <v>256</v>
      </c>
      <c r="D143" s="402">
        <v>1883.1372917675999</v>
      </c>
      <c r="E143" s="402">
        <v>1883.1372917675999</v>
      </c>
      <c r="F143" s="402"/>
      <c r="G143" s="402">
        <v>1883.1372917675999</v>
      </c>
      <c r="H143" s="403">
        <v>38954</v>
      </c>
      <c r="I143" s="403">
        <v>39191</v>
      </c>
      <c r="J143" s="403">
        <v>43341</v>
      </c>
      <c r="K143" s="324">
        <v>11</v>
      </c>
      <c r="L143" s="324">
        <v>10</v>
      </c>
      <c r="M143" s="97"/>
    </row>
    <row r="144" spans="1:13" s="96" customFormat="1" ht="17.100000000000001" customHeight="1" x14ac:dyDescent="0.25">
      <c r="A144" s="467" t="s">
        <v>709</v>
      </c>
      <c r="B144" s="467"/>
      <c r="C144" s="467"/>
      <c r="D144" s="404">
        <f>SUM(D145:D165)</f>
        <v>71342.486057399801</v>
      </c>
      <c r="E144" s="404">
        <f>SUM(E145:E165)</f>
        <v>71342.486057399801</v>
      </c>
      <c r="F144" s="404"/>
      <c r="G144" s="404">
        <f>SUM(G145:G165)</f>
        <v>71342.486057399801</v>
      </c>
      <c r="H144" s="403"/>
      <c r="I144" s="403"/>
      <c r="J144" s="403"/>
      <c r="K144" s="324"/>
      <c r="L144" s="324"/>
      <c r="M144" s="97"/>
    </row>
    <row r="145" spans="1:13" s="96" customFormat="1" ht="17.100000000000001" customHeight="1" x14ac:dyDescent="0.25">
      <c r="A145" s="324">
        <v>146</v>
      </c>
      <c r="B145" s="324" t="s">
        <v>148</v>
      </c>
      <c r="C145" s="401" t="s">
        <v>257</v>
      </c>
      <c r="D145" s="402">
        <v>6102.6694724695999</v>
      </c>
      <c r="E145" s="402">
        <v>6102.6694724695999</v>
      </c>
      <c r="F145" s="402"/>
      <c r="G145" s="402">
        <v>6102.6694724695999</v>
      </c>
      <c r="H145" s="403">
        <v>41197</v>
      </c>
      <c r="I145" s="403">
        <v>41968</v>
      </c>
      <c r="J145" s="403">
        <v>52096</v>
      </c>
      <c r="K145" s="324">
        <v>29</v>
      </c>
      <c r="L145" s="324">
        <v>5</v>
      </c>
      <c r="M145" s="97"/>
    </row>
    <row r="146" spans="1:13" s="96" customFormat="1" ht="17.100000000000001" customHeight="1" x14ac:dyDescent="0.25">
      <c r="A146" s="324">
        <v>147</v>
      </c>
      <c r="B146" s="324" t="s">
        <v>185</v>
      </c>
      <c r="C146" s="401" t="s">
        <v>258</v>
      </c>
      <c r="D146" s="402">
        <v>2687.9659637469999</v>
      </c>
      <c r="E146" s="402">
        <v>2687.9659637469999</v>
      </c>
      <c r="F146" s="402"/>
      <c r="G146" s="402">
        <v>2687.9659637469999</v>
      </c>
      <c r="H146" s="403">
        <v>40008</v>
      </c>
      <c r="I146" s="403">
        <v>40008</v>
      </c>
      <c r="J146" s="403">
        <v>43572</v>
      </c>
      <c r="K146" s="324">
        <v>9</v>
      </c>
      <c r="L146" s="324">
        <v>6</v>
      </c>
      <c r="M146" s="97"/>
    </row>
    <row r="147" spans="1:13" s="96" customFormat="1" ht="17.100000000000001" customHeight="1" x14ac:dyDescent="0.25">
      <c r="A147" s="324">
        <v>148</v>
      </c>
      <c r="B147" s="324" t="s">
        <v>259</v>
      </c>
      <c r="C147" s="401" t="s">
        <v>708</v>
      </c>
      <c r="D147" s="402">
        <v>1628.4722260602</v>
      </c>
      <c r="E147" s="402">
        <v>1628.4722260602</v>
      </c>
      <c r="F147" s="402"/>
      <c r="G147" s="402">
        <v>1628.4722260602</v>
      </c>
      <c r="H147" s="403">
        <v>39282</v>
      </c>
      <c r="I147" s="403">
        <v>39282</v>
      </c>
      <c r="J147" s="403">
        <v>43672</v>
      </c>
      <c r="K147" s="324">
        <v>11</v>
      </c>
      <c r="L147" s="324">
        <v>10</v>
      </c>
      <c r="M147" s="97"/>
    </row>
    <row r="148" spans="1:13" s="96" customFormat="1" ht="17.100000000000001" customHeight="1" x14ac:dyDescent="0.25">
      <c r="A148" s="324">
        <v>149</v>
      </c>
      <c r="B148" s="324" t="s">
        <v>259</v>
      </c>
      <c r="C148" s="401" t="s">
        <v>707</v>
      </c>
      <c r="D148" s="402">
        <v>2752.3203355654</v>
      </c>
      <c r="E148" s="402">
        <v>2752.3203355654</v>
      </c>
      <c r="F148" s="402"/>
      <c r="G148" s="402">
        <v>2752.3203355654</v>
      </c>
      <c r="H148" s="403">
        <v>39087</v>
      </c>
      <c r="I148" s="403">
        <v>39086</v>
      </c>
      <c r="J148" s="403">
        <v>43290</v>
      </c>
      <c r="K148" s="324">
        <v>10</v>
      </c>
      <c r="L148" s="324">
        <v>10</v>
      </c>
      <c r="M148" s="97"/>
    </row>
    <row r="149" spans="1:13" s="96" customFormat="1" ht="17.100000000000001" customHeight="1" x14ac:dyDescent="0.25">
      <c r="A149" s="324">
        <v>150</v>
      </c>
      <c r="B149" s="324" t="s">
        <v>259</v>
      </c>
      <c r="C149" s="401" t="s">
        <v>706</v>
      </c>
      <c r="D149" s="402">
        <v>2086.3283292734</v>
      </c>
      <c r="E149" s="402">
        <v>2086.3283292734</v>
      </c>
      <c r="F149" s="402"/>
      <c r="G149" s="402">
        <v>2086.3283292734</v>
      </c>
      <c r="H149" s="403">
        <v>39273</v>
      </c>
      <c r="I149" s="403">
        <v>40479</v>
      </c>
      <c r="J149" s="403">
        <v>46346</v>
      </c>
      <c r="K149" s="324">
        <v>19</v>
      </c>
      <c r="L149" s="324">
        <v>2</v>
      </c>
      <c r="M149" s="97"/>
    </row>
    <row r="150" spans="1:13" s="96" customFormat="1" ht="17.100000000000001" customHeight="1" x14ac:dyDescent="0.25">
      <c r="A150" s="324">
        <v>151</v>
      </c>
      <c r="B150" s="324" t="s">
        <v>133</v>
      </c>
      <c r="C150" s="401" t="s">
        <v>263</v>
      </c>
      <c r="D150" s="402">
        <v>3070.0318524981999</v>
      </c>
      <c r="E150" s="402">
        <v>3070.0318524981999</v>
      </c>
      <c r="F150" s="402"/>
      <c r="G150" s="402">
        <v>3070.0318524981999</v>
      </c>
      <c r="H150" s="403">
        <v>40556</v>
      </c>
      <c r="I150" s="403">
        <v>41139</v>
      </c>
      <c r="J150" s="403">
        <v>44727</v>
      </c>
      <c r="K150" s="324">
        <v>10</v>
      </c>
      <c r="L150" s="324">
        <v>10</v>
      </c>
      <c r="M150" s="97"/>
    </row>
    <row r="151" spans="1:13" s="96" customFormat="1" ht="17.100000000000001" customHeight="1" x14ac:dyDescent="0.25">
      <c r="A151" s="324">
        <v>152</v>
      </c>
      <c r="B151" s="324" t="s">
        <v>133</v>
      </c>
      <c r="C151" s="401" t="s">
        <v>264</v>
      </c>
      <c r="D151" s="402">
        <v>2313.6650025136</v>
      </c>
      <c r="E151" s="402">
        <v>2313.6650025136</v>
      </c>
      <c r="F151" s="402"/>
      <c r="G151" s="402">
        <v>2313.6650025136</v>
      </c>
      <c r="H151" s="403">
        <v>39784</v>
      </c>
      <c r="I151" s="403">
        <v>40553</v>
      </c>
      <c r="J151" s="403">
        <v>46283</v>
      </c>
      <c r="K151" s="324">
        <v>17</v>
      </c>
      <c r="L151" s="324">
        <v>8</v>
      </c>
      <c r="M151" s="97"/>
    </row>
    <row r="152" spans="1:13" s="96" customFormat="1" ht="17.100000000000001" customHeight="1" x14ac:dyDescent="0.25">
      <c r="A152" s="324">
        <v>156</v>
      </c>
      <c r="B152" s="324" t="s">
        <v>198</v>
      </c>
      <c r="C152" s="401" t="s">
        <v>265</v>
      </c>
      <c r="D152" s="402">
        <v>526.10722464640003</v>
      </c>
      <c r="E152" s="402">
        <v>526.10722464640003</v>
      </c>
      <c r="F152" s="402"/>
      <c r="G152" s="402">
        <v>526.10722464640003</v>
      </c>
      <c r="H152" s="403">
        <v>39871</v>
      </c>
      <c r="I152" s="403">
        <v>40462</v>
      </c>
      <c r="J152" s="403">
        <v>46213</v>
      </c>
      <c r="K152" s="324">
        <v>17</v>
      </c>
      <c r="L152" s="324">
        <v>0</v>
      </c>
      <c r="M152" s="97"/>
    </row>
    <row r="153" spans="1:13" s="96" customFormat="1" ht="17.100000000000001" customHeight="1" x14ac:dyDescent="0.25">
      <c r="A153" s="324">
        <v>157</v>
      </c>
      <c r="B153" s="324" t="s">
        <v>198</v>
      </c>
      <c r="C153" s="401" t="s">
        <v>266</v>
      </c>
      <c r="D153" s="402">
        <v>9812.4883329137992</v>
      </c>
      <c r="E153" s="402">
        <v>9812.4883329137992</v>
      </c>
      <c r="F153" s="402"/>
      <c r="G153" s="402">
        <v>9812.4883329137992</v>
      </c>
      <c r="H153" s="403">
        <v>40150</v>
      </c>
      <c r="I153" s="403">
        <v>40232</v>
      </c>
      <c r="J153" s="403">
        <v>46353</v>
      </c>
      <c r="K153" s="324">
        <v>16</v>
      </c>
      <c r="L153" s="324">
        <v>9</v>
      </c>
      <c r="M153" s="97"/>
    </row>
    <row r="154" spans="1:13" s="96" customFormat="1" ht="17.100000000000001" customHeight="1" x14ac:dyDescent="0.25">
      <c r="A154" s="324">
        <v>158</v>
      </c>
      <c r="B154" s="324" t="s">
        <v>198</v>
      </c>
      <c r="C154" s="401" t="s">
        <v>267</v>
      </c>
      <c r="D154" s="402">
        <v>1004.2375266363999</v>
      </c>
      <c r="E154" s="402">
        <v>1004.2375266363999</v>
      </c>
      <c r="F154" s="402"/>
      <c r="G154" s="402">
        <v>1004.2375266363999</v>
      </c>
      <c r="H154" s="403">
        <v>39058</v>
      </c>
      <c r="I154" s="403">
        <v>39058</v>
      </c>
      <c r="J154" s="403">
        <v>42643</v>
      </c>
      <c r="K154" s="324">
        <v>8</v>
      </c>
      <c r="L154" s="324">
        <v>9</v>
      </c>
      <c r="M154" s="97"/>
    </row>
    <row r="155" spans="1:13" s="96" customFormat="1" ht="17.100000000000001" customHeight="1" x14ac:dyDescent="0.25">
      <c r="A155" s="324">
        <v>159</v>
      </c>
      <c r="B155" s="324" t="s">
        <v>198</v>
      </c>
      <c r="C155" s="401" t="s">
        <v>268</v>
      </c>
      <c r="D155" s="402">
        <v>58.2054755156</v>
      </c>
      <c r="E155" s="402">
        <v>58.2054755156</v>
      </c>
      <c r="F155" s="402"/>
      <c r="G155" s="402">
        <v>58.2054755156</v>
      </c>
      <c r="H155" s="403">
        <v>39317</v>
      </c>
      <c r="I155" s="403">
        <v>39317</v>
      </c>
      <c r="J155" s="403">
        <v>42475</v>
      </c>
      <c r="K155" s="324">
        <v>8</v>
      </c>
      <c r="L155" s="324">
        <v>6</v>
      </c>
      <c r="M155" s="97"/>
    </row>
    <row r="156" spans="1:13" s="106" customFormat="1" ht="17.100000000000001" customHeight="1" x14ac:dyDescent="0.25">
      <c r="A156" s="324">
        <v>160</v>
      </c>
      <c r="B156" s="324" t="s">
        <v>198</v>
      </c>
      <c r="C156" s="401" t="s">
        <v>269</v>
      </c>
      <c r="D156" s="402">
        <v>319.11227059639998</v>
      </c>
      <c r="E156" s="402">
        <v>319.11227059639998</v>
      </c>
      <c r="F156" s="402"/>
      <c r="G156" s="402">
        <v>319.11227059639998</v>
      </c>
      <c r="H156" s="403">
        <v>39190</v>
      </c>
      <c r="I156" s="403">
        <v>39190</v>
      </c>
      <c r="J156" s="403">
        <v>42475</v>
      </c>
      <c r="K156" s="324">
        <v>8</v>
      </c>
      <c r="L156" s="324">
        <v>6</v>
      </c>
      <c r="M156" s="97"/>
    </row>
    <row r="157" spans="1:13" s="96" customFormat="1" ht="17.100000000000001" customHeight="1" x14ac:dyDescent="0.25">
      <c r="A157" s="324">
        <v>161</v>
      </c>
      <c r="B157" s="324" t="s">
        <v>198</v>
      </c>
      <c r="C157" s="401" t="s">
        <v>270</v>
      </c>
      <c r="D157" s="402">
        <v>561.99063543860007</v>
      </c>
      <c r="E157" s="402">
        <v>561.99063543860007</v>
      </c>
      <c r="F157" s="402"/>
      <c r="G157" s="402">
        <v>561.99063543860007</v>
      </c>
      <c r="H157" s="403">
        <v>39279</v>
      </c>
      <c r="I157" s="403">
        <v>39358</v>
      </c>
      <c r="J157" s="403">
        <v>43279</v>
      </c>
      <c r="K157" s="324">
        <v>10</v>
      </c>
      <c r="L157" s="324">
        <v>9</v>
      </c>
      <c r="M157" s="97"/>
    </row>
    <row r="158" spans="1:13" s="96" customFormat="1" ht="17.100000000000001" customHeight="1" x14ac:dyDescent="0.25">
      <c r="A158" s="324">
        <v>162</v>
      </c>
      <c r="B158" s="324" t="s">
        <v>198</v>
      </c>
      <c r="C158" s="401" t="s">
        <v>705</v>
      </c>
      <c r="D158" s="402">
        <v>288.7795096488</v>
      </c>
      <c r="E158" s="402">
        <v>288.7795096488</v>
      </c>
      <c r="F158" s="402"/>
      <c r="G158" s="402">
        <v>288.7795096488</v>
      </c>
      <c r="H158" s="403">
        <v>39583</v>
      </c>
      <c r="I158" s="403">
        <v>39619</v>
      </c>
      <c r="J158" s="403">
        <v>43279</v>
      </c>
      <c r="K158" s="324">
        <v>9</v>
      </c>
      <c r="L158" s="324">
        <v>11</v>
      </c>
      <c r="M158" s="97"/>
    </row>
    <row r="159" spans="1:13" s="96" customFormat="1" ht="17.100000000000001" customHeight="1" x14ac:dyDescent="0.25">
      <c r="A159" s="324">
        <v>163</v>
      </c>
      <c r="B159" s="324" t="s">
        <v>133</v>
      </c>
      <c r="C159" s="401" t="s">
        <v>272</v>
      </c>
      <c r="D159" s="402">
        <v>543.3535217694</v>
      </c>
      <c r="E159" s="402">
        <v>543.3535217694</v>
      </c>
      <c r="F159" s="402"/>
      <c r="G159" s="402">
        <v>543.3535217694</v>
      </c>
      <c r="H159" s="403">
        <v>39162</v>
      </c>
      <c r="I159" s="403">
        <v>39162</v>
      </c>
      <c r="J159" s="403">
        <v>42475</v>
      </c>
      <c r="K159" s="324">
        <v>9</v>
      </c>
      <c r="L159" s="324">
        <v>0</v>
      </c>
      <c r="M159" s="97"/>
    </row>
    <row r="160" spans="1:13" s="96" customFormat="1" ht="17.100000000000001" customHeight="1" x14ac:dyDescent="0.25">
      <c r="A160" s="324">
        <v>164</v>
      </c>
      <c r="B160" s="324" t="s">
        <v>133</v>
      </c>
      <c r="C160" s="401" t="s">
        <v>273</v>
      </c>
      <c r="D160" s="402">
        <v>6946.8036025596002</v>
      </c>
      <c r="E160" s="402">
        <v>6946.8036025596002</v>
      </c>
      <c r="F160" s="402"/>
      <c r="G160" s="402">
        <v>6946.8036025596002</v>
      </c>
      <c r="H160" s="403">
        <v>40739</v>
      </c>
      <c r="I160" s="403">
        <v>41465</v>
      </c>
      <c r="J160" s="403">
        <v>44669</v>
      </c>
      <c r="K160" s="324">
        <v>10</v>
      </c>
      <c r="L160" s="324">
        <v>8</v>
      </c>
      <c r="M160" s="97"/>
    </row>
    <row r="161" spans="1:13" s="96" customFormat="1" ht="17.100000000000001" customHeight="1" x14ac:dyDescent="0.25">
      <c r="A161" s="324">
        <v>165</v>
      </c>
      <c r="B161" s="324" t="s">
        <v>129</v>
      </c>
      <c r="C161" s="401" t="s">
        <v>274</v>
      </c>
      <c r="D161" s="402">
        <v>1145.3789037636</v>
      </c>
      <c r="E161" s="402">
        <v>1145.3789037636</v>
      </c>
      <c r="F161" s="402"/>
      <c r="G161" s="402">
        <v>1145.3789037636</v>
      </c>
      <c r="H161" s="403">
        <v>39476</v>
      </c>
      <c r="I161" s="403">
        <v>39476</v>
      </c>
      <c r="J161" s="403">
        <v>43111</v>
      </c>
      <c r="K161" s="324">
        <v>9</v>
      </c>
      <c r="L161" s="324">
        <v>11</v>
      </c>
      <c r="M161" s="97"/>
    </row>
    <row r="162" spans="1:13" s="96" customFormat="1" ht="17.100000000000001" customHeight="1" x14ac:dyDescent="0.25">
      <c r="A162" s="324">
        <v>166</v>
      </c>
      <c r="B162" s="324" t="s">
        <v>221</v>
      </c>
      <c r="C162" s="401" t="s">
        <v>275</v>
      </c>
      <c r="D162" s="402">
        <v>1167.8810562464</v>
      </c>
      <c r="E162" s="402">
        <v>1167.8810562464</v>
      </c>
      <c r="F162" s="402"/>
      <c r="G162" s="402">
        <v>1167.8810562464</v>
      </c>
      <c r="H162" s="403">
        <v>39395</v>
      </c>
      <c r="I162" s="403">
        <v>40203</v>
      </c>
      <c r="J162" s="403">
        <v>46353</v>
      </c>
      <c r="K162" s="324">
        <v>18</v>
      </c>
      <c r="L162" s="324">
        <v>9</v>
      </c>
      <c r="M162" s="97"/>
    </row>
    <row r="163" spans="1:13" s="96" customFormat="1" ht="17.100000000000001" customHeight="1" x14ac:dyDescent="0.25">
      <c r="A163" s="324">
        <v>167</v>
      </c>
      <c r="B163" s="324" t="s">
        <v>119</v>
      </c>
      <c r="C163" s="401" t="s">
        <v>276</v>
      </c>
      <c r="D163" s="402">
        <v>24853.957521494602</v>
      </c>
      <c r="E163" s="402">
        <v>24853.957521494602</v>
      </c>
      <c r="F163" s="402"/>
      <c r="G163" s="402">
        <v>24853.957521494602</v>
      </c>
      <c r="H163" s="403">
        <v>40184</v>
      </c>
      <c r="I163" s="403">
        <v>40184</v>
      </c>
      <c r="J163" s="403">
        <v>45548</v>
      </c>
      <c r="K163" s="324">
        <v>14</v>
      </c>
      <c r="L163" s="324">
        <v>5</v>
      </c>
      <c r="M163" s="97"/>
    </row>
    <row r="164" spans="1:13" s="96" customFormat="1" ht="17.100000000000001" customHeight="1" x14ac:dyDescent="0.25">
      <c r="A164" s="324">
        <v>168</v>
      </c>
      <c r="B164" s="324" t="s">
        <v>221</v>
      </c>
      <c r="C164" s="401" t="s">
        <v>704</v>
      </c>
      <c r="D164" s="402">
        <v>2259.7938496798001</v>
      </c>
      <c r="E164" s="402">
        <v>2259.7938496798001</v>
      </c>
      <c r="F164" s="402"/>
      <c r="G164" s="402">
        <v>2259.7938496798001</v>
      </c>
      <c r="H164" s="403">
        <v>39286</v>
      </c>
      <c r="I164" s="403">
        <v>39286</v>
      </c>
      <c r="J164" s="403">
        <v>42881</v>
      </c>
      <c r="K164" s="324">
        <v>9</v>
      </c>
      <c r="L164" s="324">
        <v>5</v>
      </c>
      <c r="M164" s="97"/>
    </row>
    <row r="165" spans="1:13" s="96" customFormat="1" ht="17.100000000000001" customHeight="1" x14ac:dyDescent="0.25">
      <c r="A165" s="324">
        <v>170</v>
      </c>
      <c r="B165" s="324" t="s">
        <v>129</v>
      </c>
      <c r="C165" s="401" t="s">
        <v>278</v>
      </c>
      <c r="D165" s="402">
        <v>1212.943444363</v>
      </c>
      <c r="E165" s="402">
        <v>1212.943444363</v>
      </c>
      <c r="F165" s="402"/>
      <c r="G165" s="402">
        <v>1212.943444363</v>
      </c>
      <c r="H165" s="403">
        <v>40893</v>
      </c>
      <c r="I165" s="403">
        <v>41040</v>
      </c>
      <c r="J165" s="403">
        <v>46129</v>
      </c>
      <c r="K165" s="324">
        <v>13</v>
      </c>
      <c r="L165" s="324">
        <v>11</v>
      </c>
      <c r="M165" s="97"/>
    </row>
    <row r="166" spans="1:13" s="96" customFormat="1" ht="17.100000000000001" customHeight="1" x14ac:dyDescent="0.25">
      <c r="A166" s="467" t="s">
        <v>703</v>
      </c>
      <c r="B166" s="467"/>
      <c r="C166" s="467"/>
      <c r="D166" s="404">
        <f>SUM(D167:D190)</f>
        <v>563443.97050916858</v>
      </c>
      <c r="E166" s="404">
        <f>SUM(E167:E190)</f>
        <v>563443.97050916858</v>
      </c>
      <c r="F166" s="404"/>
      <c r="G166" s="404">
        <f>SUM(G167:G190)</f>
        <v>563443.97050916858</v>
      </c>
      <c r="H166" s="403"/>
      <c r="I166" s="403"/>
      <c r="J166" s="403"/>
      <c r="K166" s="324"/>
      <c r="L166" s="324"/>
      <c r="M166" s="97"/>
    </row>
    <row r="167" spans="1:13" s="96" customFormat="1" ht="17.100000000000001" customHeight="1" x14ac:dyDescent="0.25">
      <c r="A167" s="324">
        <v>171</v>
      </c>
      <c r="B167" s="324" t="s">
        <v>119</v>
      </c>
      <c r="C167" s="401" t="s">
        <v>279</v>
      </c>
      <c r="D167" s="402">
        <v>386236.91670220898</v>
      </c>
      <c r="E167" s="402">
        <v>386236.91670220898</v>
      </c>
      <c r="F167" s="402"/>
      <c r="G167" s="402">
        <v>386236.91670220898</v>
      </c>
      <c r="H167" s="403">
        <v>42642</v>
      </c>
      <c r="I167" s="403">
        <v>43817</v>
      </c>
      <c r="J167" s="403">
        <v>50039</v>
      </c>
      <c r="K167" s="324">
        <v>20</v>
      </c>
      <c r="L167" s="324">
        <v>2</v>
      </c>
      <c r="M167" s="97"/>
    </row>
    <row r="168" spans="1:13" s="96" customFormat="1" ht="17.100000000000001" customHeight="1" x14ac:dyDescent="0.25">
      <c r="A168" s="324">
        <v>176</v>
      </c>
      <c r="B168" s="324" t="s">
        <v>129</v>
      </c>
      <c r="C168" s="401" t="s">
        <v>280</v>
      </c>
      <c r="D168" s="402">
        <v>1824.7512886202001</v>
      </c>
      <c r="E168" s="402">
        <v>1824.7512886202001</v>
      </c>
      <c r="F168" s="402"/>
      <c r="G168" s="402">
        <v>1824.7512886202001</v>
      </c>
      <c r="H168" s="403">
        <v>41202</v>
      </c>
      <c r="I168" s="403">
        <v>41404</v>
      </c>
      <c r="J168" s="403">
        <v>44727</v>
      </c>
      <c r="K168" s="324">
        <v>9</v>
      </c>
      <c r="L168" s="324">
        <v>6</v>
      </c>
      <c r="M168" s="97"/>
    </row>
    <row r="169" spans="1:13" s="96" customFormat="1" ht="17.100000000000001" customHeight="1" x14ac:dyDescent="0.25">
      <c r="A169" s="324">
        <v>177</v>
      </c>
      <c r="B169" s="324" t="s">
        <v>129</v>
      </c>
      <c r="C169" s="401" t="s">
        <v>281</v>
      </c>
      <c r="D169" s="402">
        <v>130.59521640099999</v>
      </c>
      <c r="E169" s="402">
        <v>130.59521640099999</v>
      </c>
      <c r="F169" s="402"/>
      <c r="G169" s="402">
        <v>130.59521640099999</v>
      </c>
      <c r="H169" s="403">
        <v>40297</v>
      </c>
      <c r="I169" s="403">
        <v>40296</v>
      </c>
      <c r="J169" s="403">
        <v>46353</v>
      </c>
      <c r="K169" s="324">
        <v>16</v>
      </c>
      <c r="L169" s="324">
        <v>5</v>
      </c>
      <c r="M169" s="97"/>
    </row>
    <row r="170" spans="1:13" s="96" customFormat="1" ht="17.100000000000001" customHeight="1" x14ac:dyDescent="0.25">
      <c r="A170" s="324">
        <v>181</v>
      </c>
      <c r="B170" s="324" t="s">
        <v>198</v>
      </c>
      <c r="C170" s="401" t="s">
        <v>282</v>
      </c>
      <c r="D170" s="402">
        <v>34960.072577957399</v>
      </c>
      <c r="E170" s="402">
        <v>34960.072577957399</v>
      </c>
      <c r="F170" s="402"/>
      <c r="G170" s="402">
        <v>34960.072577957399</v>
      </c>
      <c r="H170" s="403">
        <v>40631</v>
      </c>
      <c r="I170" s="403">
        <v>40764</v>
      </c>
      <c r="J170" s="403">
        <v>47340</v>
      </c>
      <c r="K170" s="324">
        <v>17</v>
      </c>
      <c r="L170" s="324">
        <v>11</v>
      </c>
      <c r="M170" s="97"/>
    </row>
    <row r="171" spans="1:13" s="96" customFormat="1" ht="17.100000000000001" customHeight="1" x14ac:dyDescent="0.25">
      <c r="A171" s="324">
        <v>182</v>
      </c>
      <c r="B171" s="324" t="s">
        <v>198</v>
      </c>
      <c r="C171" s="401" t="s">
        <v>283</v>
      </c>
      <c r="D171" s="402">
        <v>2638.8531505943997</v>
      </c>
      <c r="E171" s="402">
        <v>2638.8531505943997</v>
      </c>
      <c r="F171" s="402"/>
      <c r="G171" s="402">
        <v>2638.8531505943997</v>
      </c>
      <c r="H171" s="403">
        <v>39713</v>
      </c>
      <c r="I171" s="403">
        <v>39710</v>
      </c>
      <c r="J171" s="403">
        <v>43111</v>
      </c>
      <c r="K171" s="324">
        <v>9</v>
      </c>
      <c r="L171" s="324">
        <v>6</v>
      </c>
      <c r="M171" s="97"/>
    </row>
    <row r="172" spans="1:13" s="96" customFormat="1" ht="17.100000000000001" customHeight="1" x14ac:dyDescent="0.25">
      <c r="A172" s="324">
        <v>183</v>
      </c>
      <c r="B172" s="324" t="s">
        <v>198</v>
      </c>
      <c r="C172" s="401" t="s">
        <v>284</v>
      </c>
      <c r="D172" s="402">
        <v>466.06748122280004</v>
      </c>
      <c r="E172" s="402">
        <v>466.06748122280004</v>
      </c>
      <c r="F172" s="402"/>
      <c r="G172" s="402">
        <v>466.06748122280004</v>
      </c>
      <c r="H172" s="403">
        <v>39517</v>
      </c>
      <c r="I172" s="403">
        <v>39513</v>
      </c>
      <c r="J172" s="403">
        <v>43279</v>
      </c>
      <c r="K172" s="324">
        <v>9</v>
      </c>
      <c r="L172" s="324">
        <v>11</v>
      </c>
      <c r="M172" s="97"/>
    </row>
    <row r="173" spans="1:13" s="96" customFormat="1" ht="17.100000000000001" customHeight="1" x14ac:dyDescent="0.25">
      <c r="A173" s="324">
        <v>185</v>
      </c>
      <c r="B173" s="324" t="s">
        <v>133</v>
      </c>
      <c r="C173" s="401" t="s">
        <v>285</v>
      </c>
      <c r="D173" s="402">
        <v>2255.2840978872</v>
      </c>
      <c r="E173" s="402">
        <v>2255.2840978872</v>
      </c>
      <c r="F173" s="402"/>
      <c r="G173" s="402">
        <v>2255.2840978872</v>
      </c>
      <c r="H173" s="403">
        <v>40595</v>
      </c>
      <c r="I173" s="403">
        <v>41718</v>
      </c>
      <c r="J173" s="403">
        <v>44669</v>
      </c>
      <c r="K173" s="324">
        <v>10</v>
      </c>
      <c r="L173" s="324">
        <v>9</v>
      </c>
      <c r="M173" s="97"/>
    </row>
    <row r="174" spans="1:13" s="96" customFormat="1" ht="17.100000000000001" customHeight="1" x14ac:dyDescent="0.25">
      <c r="A174" s="324">
        <v>188</v>
      </c>
      <c r="B174" s="324" t="s">
        <v>133</v>
      </c>
      <c r="C174" s="401" t="s">
        <v>286</v>
      </c>
      <c r="D174" s="402">
        <v>19202.329229139199</v>
      </c>
      <c r="E174" s="402">
        <v>19202.329229139199</v>
      </c>
      <c r="F174" s="402"/>
      <c r="G174" s="402">
        <v>19202.329229139199</v>
      </c>
      <c r="H174" s="403">
        <v>39935</v>
      </c>
      <c r="I174" s="403">
        <v>44910</v>
      </c>
      <c r="J174" s="403">
        <v>51639</v>
      </c>
      <c r="K174" s="324">
        <v>32</v>
      </c>
      <c r="L174" s="324">
        <v>0</v>
      </c>
      <c r="M174" s="97"/>
    </row>
    <row r="175" spans="1:13" s="96" customFormat="1" ht="17.100000000000001" customHeight="1" x14ac:dyDescent="0.25">
      <c r="A175" s="324">
        <v>189</v>
      </c>
      <c r="B175" s="324" t="s">
        <v>133</v>
      </c>
      <c r="C175" s="401" t="s">
        <v>287</v>
      </c>
      <c r="D175" s="402">
        <v>1024.1130010767999</v>
      </c>
      <c r="E175" s="402">
        <v>1024.1130010767999</v>
      </c>
      <c r="F175" s="402"/>
      <c r="G175" s="402">
        <v>1024.1130010767999</v>
      </c>
      <c r="H175" s="403">
        <v>40631</v>
      </c>
      <c r="I175" s="403">
        <v>40946</v>
      </c>
      <c r="J175" s="403">
        <v>46066</v>
      </c>
      <c r="K175" s="324">
        <v>14</v>
      </c>
      <c r="L175" s="324">
        <v>7</v>
      </c>
      <c r="M175" s="97"/>
    </row>
    <row r="176" spans="1:13" s="96" customFormat="1" ht="17.100000000000001" customHeight="1" x14ac:dyDescent="0.25">
      <c r="A176" s="324">
        <v>190</v>
      </c>
      <c r="B176" s="324" t="s">
        <v>133</v>
      </c>
      <c r="C176" s="401" t="s">
        <v>288</v>
      </c>
      <c r="D176" s="402">
        <v>5999.2794242812006</v>
      </c>
      <c r="E176" s="402">
        <v>5999.2794242812006</v>
      </c>
      <c r="F176" s="402"/>
      <c r="G176" s="402">
        <v>5999.2794242812006</v>
      </c>
      <c r="H176" s="403">
        <v>40541</v>
      </c>
      <c r="I176" s="403">
        <v>42737</v>
      </c>
      <c r="J176" s="403">
        <v>49947</v>
      </c>
      <c r="K176" s="324">
        <v>25</v>
      </c>
      <c r="L176" s="324">
        <v>4</v>
      </c>
      <c r="M176" s="97"/>
    </row>
    <row r="177" spans="1:13" s="96" customFormat="1" ht="17.100000000000001" customHeight="1" x14ac:dyDescent="0.25">
      <c r="A177" s="324">
        <v>191</v>
      </c>
      <c r="B177" s="324" t="s">
        <v>133</v>
      </c>
      <c r="C177" s="401" t="s">
        <v>289</v>
      </c>
      <c r="D177" s="402">
        <v>1033.1441812747998</v>
      </c>
      <c r="E177" s="402">
        <v>1033.1441812747998</v>
      </c>
      <c r="F177" s="402"/>
      <c r="G177" s="402">
        <v>1033.1441812747998</v>
      </c>
      <c r="H177" s="403">
        <v>40246</v>
      </c>
      <c r="I177" s="403">
        <v>40756</v>
      </c>
      <c r="J177" s="403">
        <v>45548</v>
      </c>
      <c r="K177" s="324">
        <v>14</v>
      </c>
      <c r="L177" s="324">
        <v>5</v>
      </c>
      <c r="M177" s="97"/>
    </row>
    <row r="178" spans="1:13" s="96" customFormat="1" ht="17.100000000000001" customHeight="1" x14ac:dyDescent="0.25">
      <c r="A178" s="324">
        <v>192</v>
      </c>
      <c r="B178" s="324" t="s">
        <v>133</v>
      </c>
      <c r="C178" s="401" t="s">
        <v>290</v>
      </c>
      <c r="D178" s="402">
        <v>10240.594026248598</v>
      </c>
      <c r="E178" s="402">
        <v>10240.594026248598</v>
      </c>
      <c r="F178" s="402"/>
      <c r="G178" s="402">
        <v>10240.594026248598</v>
      </c>
      <c r="H178" s="403">
        <v>40323</v>
      </c>
      <c r="I178" s="403">
        <v>42171</v>
      </c>
      <c r="J178" s="403">
        <v>46276</v>
      </c>
      <c r="K178" s="324">
        <v>16</v>
      </c>
      <c r="L178" s="324">
        <v>3</v>
      </c>
      <c r="M178" s="97"/>
    </row>
    <row r="179" spans="1:13" s="96" customFormat="1" ht="17.100000000000001" customHeight="1" x14ac:dyDescent="0.25">
      <c r="A179" s="324">
        <v>193</v>
      </c>
      <c r="B179" s="324" t="s">
        <v>133</v>
      </c>
      <c r="C179" s="401" t="s">
        <v>291</v>
      </c>
      <c r="D179" s="402">
        <v>715.05085509880007</v>
      </c>
      <c r="E179" s="402">
        <v>715.05085509880007</v>
      </c>
      <c r="F179" s="402"/>
      <c r="G179" s="402">
        <v>715.05085509880007</v>
      </c>
      <c r="H179" s="403">
        <v>40423</v>
      </c>
      <c r="I179" s="403">
        <v>40423</v>
      </c>
      <c r="J179" s="403">
        <v>44022</v>
      </c>
      <c r="K179" s="324">
        <v>9</v>
      </c>
      <c r="L179" s="324">
        <v>6</v>
      </c>
      <c r="M179" s="97"/>
    </row>
    <row r="180" spans="1:13" s="96" customFormat="1" ht="17.100000000000001" customHeight="1" x14ac:dyDescent="0.25">
      <c r="A180" s="324">
        <v>194</v>
      </c>
      <c r="B180" s="324" t="s">
        <v>133</v>
      </c>
      <c r="C180" s="401" t="s">
        <v>292</v>
      </c>
      <c r="D180" s="402">
        <v>17162.2978298614</v>
      </c>
      <c r="E180" s="402">
        <v>17162.2978298614</v>
      </c>
      <c r="F180" s="402"/>
      <c r="G180" s="402">
        <v>17162.2978298614</v>
      </c>
      <c r="H180" s="403">
        <v>40631</v>
      </c>
      <c r="I180" s="403">
        <v>41261</v>
      </c>
      <c r="J180" s="403">
        <v>46129</v>
      </c>
      <c r="K180" s="324">
        <v>14</v>
      </c>
      <c r="L180" s="324">
        <v>9</v>
      </c>
      <c r="M180" s="97"/>
    </row>
    <row r="181" spans="1:13" s="96" customFormat="1" ht="17.100000000000001" customHeight="1" x14ac:dyDescent="0.25">
      <c r="A181" s="324">
        <v>195</v>
      </c>
      <c r="B181" s="324" t="s">
        <v>133</v>
      </c>
      <c r="C181" s="401" t="s">
        <v>293</v>
      </c>
      <c r="D181" s="402">
        <v>8001.4317716705991</v>
      </c>
      <c r="E181" s="402">
        <v>8001.4317716705991</v>
      </c>
      <c r="F181" s="402"/>
      <c r="G181" s="402">
        <v>8001.4317716705991</v>
      </c>
      <c r="H181" s="403">
        <v>39958</v>
      </c>
      <c r="I181" s="403">
        <v>41242</v>
      </c>
      <c r="J181" s="403">
        <v>46129</v>
      </c>
      <c r="K181" s="324">
        <v>16</v>
      </c>
      <c r="L181" s="324">
        <v>9</v>
      </c>
      <c r="M181" s="97"/>
    </row>
    <row r="182" spans="1:13" s="96" customFormat="1" ht="17.100000000000001" customHeight="1" x14ac:dyDescent="0.25">
      <c r="A182" s="324">
        <v>197</v>
      </c>
      <c r="B182" s="324" t="s">
        <v>133</v>
      </c>
      <c r="C182" s="401" t="s">
        <v>294</v>
      </c>
      <c r="D182" s="402">
        <v>340.16824259319998</v>
      </c>
      <c r="E182" s="402">
        <v>340.16824259319998</v>
      </c>
      <c r="F182" s="402"/>
      <c r="G182" s="402">
        <v>340.16824259319998</v>
      </c>
      <c r="H182" s="403">
        <v>40487</v>
      </c>
      <c r="I182" s="403">
        <v>40548</v>
      </c>
      <c r="J182" s="403">
        <v>46346</v>
      </c>
      <c r="K182" s="324">
        <v>15</v>
      </c>
      <c r="L182" s="324">
        <v>11</v>
      </c>
      <c r="M182" s="97"/>
    </row>
    <row r="183" spans="1:13" s="96" customFormat="1" ht="17.100000000000001" customHeight="1" x14ac:dyDescent="0.25">
      <c r="A183" s="324">
        <v>198</v>
      </c>
      <c r="B183" s="324" t="s">
        <v>133</v>
      </c>
      <c r="C183" s="401" t="s">
        <v>295</v>
      </c>
      <c r="D183" s="402">
        <v>7665.5071380738</v>
      </c>
      <c r="E183" s="402">
        <v>7665.5071380738</v>
      </c>
      <c r="F183" s="402"/>
      <c r="G183" s="402">
        <v>7665.5071380738</v>
      </c>
      <c r="H183" s="403">
        <v>40826</v>
      </c>
      <c r="I183" s="403">
        <v>41540</v>
      </c>
      <c r="J183" s="403">
        <v>46129</v>
      </c>
      <c r="K183" s="324">
        <v>14</v>
      </c>
      <c r="L183" s="324">
        <v>3</v>
      </c>
      <c r="M183" s="97"/>
    </row>
    <row r="184" spans="1:13" s="96" customFormat="1" ht="17.100000000000001" customHeight="1" x14ac:dyDescent="0.25">
      <c r="A184" s="324">
        <v>199</v>
      </c>
      <c r="B184" s="324" t="s">
        <v>133</v>
      </c>
      <c r="C184" s="401" t="s">
        <v>296</v>
      </c>
      <c r="D184" s="402">
        <v>765.63892030419993</v>
      </c>
      <c r="E184" s="402">
        <v>765.63892030419993</v>
      </c>
      <c r="F184" s="402"/>
      <c r="G184" s="402">
        <v>765.63892030419993</v>
      </c>
      <c r="H184" s="403">
        <v>39757</v>
      </c>
      <c r="I184" s="403">
        <v>40364</v>
      </c>
      <c r="J184" s="403">
        <v>46276</v>
      </c>
      <c r="K184" s="324">
        <v>17</v>
      </c>
      <c r="L184" s="324">
        <v>8</v>
      </c>
      <c r="M184" s="97"/>
    </row>
    <row r="185" spans="1:13" s="96" customFormat="1" ht="17.100000000000001" customHeight="1" x14ac:dyDescent="0.25">
      <c r="A185" s="324">
        <v>200</v>
      </c>
      <c r="B185" s="324" t="s">
        <v>221</v>
      </c>
      <c r="C185" s="401" t="s">
        <v>297</v>
      </c>
      <c r="D185" s="402">
        <v>7168.5008317130005</v>
      </c>
      <c r="E185" s="402">
        <v>7168.5008317130005</v>
      </c>
      <c r="F185" s="402"/>
      <c r="G185" s="402">
        <v>7168.5008317130005</v>
      </c>
      <c r="H185" s="403">
        <v>40984</v>
      </c>
      <c r="I185" s="403">
        <v>41687</v>
      </c>
      <c r="J185" s="403">
        <v>46367</v>
      </c>
      <c r="K185" s="324">
        <v>14</v>
      </c>
      <c r="L185" s="324">
        <v>8</v>
      </c>
      <c r="M185" s="97"/>
    </row>
    <row r="186" spans="1:13" s="96" customFormat="1" ht="17.100000000000001" customHeight="1" x14ac:dyDescent="0.25">
      <c r="A186" s="324">
        <v>201</v>
      </c>
      <c r="B186" s="324" t="s">
        <v>221</v>
      </c>
      <c r="C186" s="401" t="s">
        <v>298</v>
      </c>
      <c r="D186" s="402">
        <v>15966.2949912976</v>
      </c>
      <c r="E186" s="402">
        <v>15966.2949912976</v>
      </c>
      <c r="F186" s="402"/>
      <c r="G186" s="402">
        <v>15966.2949912976</v>
      </c>
      <c r="H186" s="403">
        <v>40092</v>
      </c>
      <c r="I186" s="403">
        <v>41802</v>
      </c>
      <c r="J186" s="403">
        <v>46142</v>
      </c>
      <c r="K186" s="324">
        <v>16</v>
      </c>
      <c r="L186" s="324">
        <v>2</v>
      </c>
      <c r="M186" s="97"/>
    </row>
    <row r="187" spans="1:13" s="96" customFormat="1" ht="17.100000000000001" customHeight="1" x14ac:dyDescent="0.25">
      <c r="A187" s="324">
        <v>202</v>
      </c>
      <c r="B187" s="324" t="s">
        <v>221</v>
      </c>
      <c r="C187" s="401" t="s">
        <v>299</v>
      </c>
      <c r="D187" s="402">
        <v>19298.873403206999</v>
      </c>
      <c r="E187" s="402">
        <v>19298.873403206999</v>
      </c>
      <c r="F187" s="402"/>
      <c r="G187" s="402">
        <v>19298.873403206999</v>
      </c>
      <c r="H187" s="403">
        <v>41267</v>
      </c>
      <c r="I187" s="403">
        <v>42270</v>
      </c>
      <c r="J187" s="403">
        <v>45950</v>
      </c>
      <c r="K187" s="324">
        <v>12</v>
      </c>
      <c r="L187" s="324">
        <v>6</v>
      </c>
      <c r="M187" s="97"/>
    </row>
    <row r="188" spans="1:13" s="96" customFormat="1" ht="17.100000000000001" customHeight="1" x14ac:dyDescent="0.25">
      <c r="A188" s="324">
        <v>203</v>
      </c>
      <c r="B188" s="324" t="s">
        <v>221</v>
      </c>
      <c r="C188" s="401" t="s">
        <v>300</v>
      </c>
      <c r="D188" s="402">
        <v>1243.2445544919999</v>
      </c>
      <c r="E188" s="402">
        <v>1243.2445544919999</v>
      </c>
      <c r="F188" s="402"/>
      <c r="G188" s="402">
        <v>1243.2445544919999</v>
      </c>
      <c r="H188" s="403">
        <v>39647</v>
      </c>
      <c r="I188" s="403">
        <v>40144</v>
      </c>
      <c r="J188" s="403">
        <v>45548</v>
      </c>
      <c r="K188" s="324">
        <v>16</v>
      </c>
      <c r="L188" s="324">
        <v>1</v>
      </c>
      <c r="M188" s="97"/>
    </row>
    <row r="189" spans="1:13" s="96" customFormat="1" ht="17.100000000000001" customHeight="1" x14ac:dyDescent="0.25">
      <c r="A189" s="324">
        <v>204</v>
      </c>
      <c r="B189" s="324" t="s">
        <v>221</v>
      </c>
      <c r="C189" s="401" t="s">
        <v>301</v>
      </c>
      <c r="D189" s="402">
        <v>13563.183835692998</v>
      </c>
      <c r="E189" s="402">
        <v>13563.183835692998</v>
      </c>
      <c r="F189" s="402"/>
      <c r="G189" s="402">
        <v>13563.183835692998</v>
      </c>
      <c r="H189" s="403">
        <v>40385</v>
      </c>
      <c r="I189" s="403">
        <v>40508</v>
      </c>
      <c r="J189" s="403">
        <v>46346</v>
      </c>
      <c r="K189" s="324">
        <v>15</v>
      </c>
      <c r="L189" s="324">
        <v>11</v>
      </c>
      <c r="M189" s="97"/>
    </row>
    <row r="190" spans="1:13" s="96" customFormat="1" ht="17.100000000000001" customHeight="1" x14ac:dyDescent="0.25">
      <c r="A190" s="324">
        <v>205</v>
      </c>
      <c r="B190" s="324" t="s">
        <v>182</v>
      </c>
      <c r="C190" s="401" t="s">
        <v>302</v>
      </c>
      <c r="D190" s="402">
        <v>5541.7777582514</v>
      </c>
      <c r="E190" s="402">
        <v>5541.7777582514</v>
      </c>
      <c r="F190" s="402"/>
      <c r="G190" s="402">
        <v>5541.7777582514</v>
      </c>
      <c r="H190" s="403">
        <v>39917</v>
      </c>
      <c r="I190" s="403">
        <v>40449</v>
      </c>
      <c r="J190" s="403">
        <v>46213</v>
      </c>
      <c r="K190" s="324">
        <v>17</v>
      </c>
      <c r="L190" s="324">
        <v>0</v>
      </c>
      <c r="M190" s="97"/>
    </row>
    <row r="191" spans="1:13" s="96" customFormat="1" ht="17.100000000000001" customHeight="1" x14ac:dyDescent="0.25">
      <c r="A191" s="476" t="s">
        <v>702</v>
      </c>
      <c r="B191" s="476"/>
      <c r="C191" s="476"/>
      <c r="D191" s="404">
        <f>SUM(D192:D212)</f>
        <v>109782.5631412972</v>
      </c>
      <c r="E191" s="404">
        <f>SUM(E192:E212)</f>
        <v>109782.5631412972</v>
      </c>
      <c r="F191" s="404"/>
      <c r="G191" s="404">
        <f>SUM(G192:G212)</f>
        <v>109782.5631412972</v>
      </c>
      <c r="H191" s="403"/>
      <c r="I191" s="403"/>
      <c r="J191" s="403"/>
      <c r="K191" s="324"/>
      <c r="L191" s="324"/>
      <c r="M191" s="97"/>
    </row>
    <row r="192" spans="1:13" s="96" customFormat="1" ht="17.100000000000001" customHeight="1" x14ac:dyDescent="0.25">
      <c r="A192" s="324">
        <v>206</v>
      </c>
      <c r="B192" s="324" t="s">
        <v>133</v>
      </c>
      <c r="C192" s="401" t="s">
        <v>701</v>
      </c>
      <c r="D192" s="402">
        <v>1111.5790885534</v>
      </c>
      <c r="E192" s="402">
        <v>1111.5790885534</v>
      </c>
      <c r="F192" s="402"/>
      <c r="G192" s="402">
        <v>1111.5790885534</v>
      </c>
      <c r="H192" s="403">
        <v>39936</v>
      </c>
      <c r="I192" s="403">
        <v>39936</v>
      </c>
      <c r="J192" s="403">
        <v>43572</v>
      </c>
      <c r="K192" s="324">
        <v>9</v>
      </c>
      <c r="L192" s="324">
        <v>6</v>
      </c>
      <c r="M192" s="97"/>
    </row>
    <row r="193" spans="1:16" s="96" customFormat="1" ht="17.100000000000001" customHeight="1" x14ac:dyDescent="0.25">
      <c r="A193" s="324">
        <v>207</v>
      </c>
      <c r="B193" s="324" t="s">
        <v>133</v>
      </c>
      <c r="C193" s="401" t="s">
        <v>700</v>
      </c>
      <c r="D193" s="402">
        <v>1810.7063028475998</v>
      </c>
      <c r="E193" s="402">
        <v>1810.7063028475998</v>
      </c>
      <c r="F193" s="402"/>
      <c r="G193" s="402">
        <v>1810.7063028475998</v>
      </c>
      <c r="H193" s="403">
        <v>40022</v>
      </c>
      <c r="I193" s="403">
        <v>40693</v>
      </c>
      <c r="J193" s="403">
        <v>46283</v>
      </c>
      <c r="K193" s="324">
        <v>16</v>
      </c>
      <c r="L193" s="324">
        <v>11</v>
      </c>
      <c r="M193" s="97"/>
    </row>
    <row r="194" spans="1:16" s="96" customFormat="1" ht="17.100000000000001" customHeight="1" x14ac:dyDescent="0.25">
      <c r="A194" s="324">
        <v>208</v>
      </c>
      <c r="B194" s="324" t="s">
        <v>133</v>
      </c>
      <c r="C194" s="401" t="s">
        <v>305</v>
      </c>
      <c r="D194" s="402">
        <v>598.82746965779995</v>
      </c>
      <c r="E194" s="402">
        <v>598.82746965779995</v>
      </c>
      <c r="F194" s="402"/>
      <c r="G194" s="402">
        <v>598.82746965779995</v>
      </c>
      <c r="H194" s="403">
        <v>40144</v>
      </c>
      <c r="I194" s="403">
        <v>40144</v>
      </c>
      <c r="J194" s="403">
        <v>45548</v>
      </c>
      <c r="K194" s="324">
        <v>14</v>
      </c>
      <c r="L194" s="324">
        <v>5</v>
      </c>
      <c r="M194" s="97"/>
    </row>
    <row r="195" spans="1:16" s="96" customFormat="1" ht="17.100000000000001" customHeight="1" x14ac:dyDescent="0.25">
      <c r="A195" s="324">
        <v>209</v>
      </c>
      <c r="B195" s="324" t="s">
        <v>133</v>
      </c>
      <c r="C195" s="401" t="s">
        <v>306</v>
      </c>
      <c r="D195" s="402">
        <v>2651.3125963069997</v>
      </c>
      <c r="E195" s="402">
        <v>2651.3125963069997</v>
      </c>
      <c r="F195" s="402"/>
      <c r="G195" s="402">
        <v>2651.3125963069997</v>
      </c>
      <c r="H195" s="403">
        <v>40532</v>
      </c>
      <c r="I195" s="403">
        <v>46094</v>
      </c>
      <c r="J195" s="403">
        <v>54423</v>
      </c>
      <c r="K195" s="324">
        <v>37</v>
      </c>
      <c r="L195" s="324">
        <v>11</v>
      </c>
      <c r="M195" s="97"/>
    </row>
    <row r="196" spans="1:16" s="96" customFormat="1" ht="17.100000000000001" customHeight="1" x14ac:dyDescent="0.25">
      <c r="A196" s="324">
        <v>210</v>
      </c>
      <c r="B196" s="324" t="s">
        <v>221</v>
      </c>
      <c r="C196" s="401" t="s">
        <v>307</v>
      </c>
      <c r="D196" s="402">
        <v>2474.0875064920001</v>
      </c>
      <c r="E196" s="402">
        <v>2474.0875064920001</v>
      </c>
      <c r="F196" s="402"/>
      <c r="G196" s="402">
        <v>2474.0875064920001</v>
      </c>
      <c r="H196" s="403">
        <v>40497</v>
      </c>
      <c r="I196" s="403">
        <v>40758</v>
      </c>
      <c r="J196" s="403">
        <v>46346</v>
      </c>
      <c r="K196" s="324">
        <v>15</v>
      </c>
      <c r="L196" s="324">
        <v>11</v>
      </c>
      <c r="M196" s="97"/>
    </row>
    <row r="197" spans="1:16" s="96" customFormat="1" ht="17.100000000000001" customHeight="1" x14ac:dyDescent="0.25">
      <c r="A197" s="324">
        <v>211</v>
      </c>
      <c r="B197" s="324" t="s">
        <v>221</v>
      </c>
      <c r="C197" s="401" t="s">
        <v>308</v>
      </c>
      <c r="D197" s="402">
        <v>3239.8410535447997</v>
      </c>
      <c r="E197" s="402">
        <v>3239.8410535447997</v>
      </c>
      <c r="F197" s="402"/>
      <c r="G197" s="402">
        <v>3239.8410535447997</v>
      </c>
      <c r="H197" s="403">
        <v>40343</v>
      </c>
      <c r="I197" s="403">
        <v>41921</v>
      </c>
      <c r="J197" s="403">
        <v>46234</v>
      </c>
      <c r="K197" s="324">
        <v>15</v>
      </c>
      <c r="L197" s="324">
        <v>11</v>
      </c>
      <c r="M197" s="97"/>
    </row>
    <row r="198" spans="1:16" s="96" customFormat="1" ht="17.100000000000001" customHeight="1" x14ac:dyDescent="0.25">
      <c r="A198" s="324">
        <v>212</v>
      </c>
      <c r="B198" s="324" t="s">
        <v>133</v>
      </c>
      <c r="C198" s="401" t="s">
        <v>309</v>
      </c>
      <c r="D198" s="402">
        <v>5696.4981763143996</v>
      </c>
      <c r="E198" s="402">
        <v>5696.4981763143996</v>
      </c>
      <c r="F198" s="402"/>
      <c r="G198" s="402">
        <v>5696.4981763143996</v>
      </c>
      <c r="H198" s="403">
        <v>40471</v>
      </c>
      <c r="I198" s="403">
        <v>42278</v>
      </c>
      <c r="J198" s="403">
        <v>51439</v>
      </c>
      <c r="K198" s="324">
        <v>30</v>
      </c>
      <c r="L198" s="324">
        <v>0</v>
      </c>
      <c r="M198" s="97"/>
    </row>
    <row r="199" spans="1:16" s="96" customFormat="1" ht="17.100000000000001" customHeight="1" x14ac:dyDescent="0.25">
      <c r="A199" s="324">
        <v>213</v>
      </c>
      <c r="B199" s="324" t="s">
        <v>133</v>
      </c>
      <c r="C199" s="401" t="s">
        <v>310</v>
      </c>
      <c r="D199" s="402">
        <v>14111.552522642598</v>
      </c>
      <c r="E199" s="402">
        <v>14111.552522642598</v>
      </c>
      <c r="F199" s="402"/>
      <c r="G199" s="402">
        <v>14111.552522642598</v>
      </c>
      <c r="H199" s="403">
        <v>40448</v>
      </c>
      <c r="I199" s="403">
        <v>43070</v>
      </c>
      <c r="J199" s="403">
        <v>53885</v>
      </c>
      <c r="K199" s="324">
        <v>36</v>
      </c>
      <c r="L199" s="324">
        <v>7</v>
      </c>
      <c r="M199" s="97"/>
    </row>
    <row r="200" spans="1:16" s="96" customFormat="1" ht="17.100000000000001" customHeight="1" x14ac:dyDescent="0.25">
      <c r="A200" s="324">
        <v>214</v>
      </c>
      <c r="B200" s="324" t="s">
        <v>133</v>
      </c>
      <c r="C200" s="401" t="s">
        <v>311</v>
      </c>
      <c r="D200" s="402">
        <v>5035.8364637887998</v>
      </c>
      <c r="E200" s="402">
        <v>5035.8364637887998</v>
      </c>
      <c r="F200" s="402"/>
      <c r="G200" s="402">
        <v>5035.8364637887998</v>
      </c>
      <c r="H200" s="403">
        <v>40548</v>
      </c>
      <c r="I200" s="403">
        <v>46251</v>
      </c>
      <c r="J200" s="403">
        <v>48441</v>
      </c>
      <c r="K200" s="324">
        <v>21</v>
      </c>
      <c r="L200" s="324">
        <v>1</v>
      </c>
      <c r="M200" s="105"/>
      <c r="N200" s="99"/>
      <c r="O200" s="104"/>
      <c r="P200" s="104"/>
    </row>
    <row r="201" spans="1:16" s="96" customFormat="1" ht="17.100000000000001" customHeight="1" x14ac:dyDescent="0.25">
      <c r="A201" s="324">
        <v>215</v>
      </c>
      <c r="B201" s="324" t="s">
        <v>221</v>
      </c>
      <c r="C201" s="401" t="s">
        <v>312</v>
      </c>
      <c r="D201" s="402">
        <v>2161.1193735788002</v>
      </c>
      <c r="E201" s="402">
        <v>2161.1193735788002</v>
      </c>
      <c r="F201" s="402"/>
      <c r="G201" s="402">
        <v>2161.1193735788002</v>
      </c>
      <c r="H201" s="403">
        <v>40357</v>
      </c>
      <c r="I201" s="403">
        <v>43069</v>
      </c>
      <c r="J201" s="403">
        <v>53885</v>
      </c>
      <c r="K201" s="324">
        <v>36</v>
      </c>
      <c r="L201" s="324">
        <v>11</v>
      </c>
      <c r="M201" s="105"/>
      <c r="N201" s="99"/>
      <c r="O201" s="104"/>
      <c r="P201" s="104"/>
    </row>
    <row r="202" spans="1:16" s="96" customFormat="1" ht="17.100000000000001" customHeight="1" x14ac:dyDescent="0.25">
      <c r="A202" s="324">
        <v>216</v>
      </c>
      <c r="B202" s="324" t="s">
        <v>198</v>
      </c>
      <c r="C202" s="401" t="s">
        <v>313</v>
      </c>
      <c r="D202" s="402">
        <v>4042.293694773</v>
      </c>
      <c r="E202" s="402">
        <v>4042.293694773</v>
      </c>
      <c r="F202" s="402"/>
      <c r="G202" s="402">
        <v>4042.293694773</v>
      </c>
      <c r="H202" s="403">
        <v>41264</v>
      </c>
      <c r="I202" s="403">
        <v>42612</v>
      </c>
      <c r="J202" s="403">
        <v>46139</v>
      </c>
      <c r="K202" s="324">
        <v>13</v>
      </c>
      <c r="L202" s="324">
        <v>0</v>
      </c>
      <c r="M202" s="105"/>
      <c r="N202" s="99"/>
      <c r="O202" s="104"/>
      <c r="P202" s="104"/>
    </row>
    <row r="203" spans="1:16" s="96" customFormat="1" ht="17.100000000000001" customHeight="1" x14ac:dyDescent="0.25">
      <c r="A203" s="324">
        <v>217</v>
      </c>
      <c r="B203" s="324" t="s">
        <v>198</v>
      </c>
      <c r="C203" s="401" t="s">
        <v>314</v>
      </c>
      <c r="D203" s="402">
        <v>12882.6964742734</v>
      </c>
      <c r="E203" s="402">
        <v>12882.6964742734</v>
      </c>
      <c r="F203" s="402"/>
      <c r="G203" s="402">
        <v>12882.6964742734</v>
      </c>
      <c r="H203" s="403">
        <v>41688</v>
      </c>
      <c r="I203" s="403">
        <v>41705</v>
      </c>
      <c r="J203" s="403">
        <v>48319</v>
      </c>
      <c r="K203" s="324">
        <v>17</v>
      </c>
      <c r="L203" s="324">
        <v>10</v>
      </c>
      <c r="M203" s="105"/>
      <c r="N203" s="99"/>
      <c r="O203" s="104"/>
      <c r="P203" s="104"/>
    </row>
    <row r="204" spans="1:16" s="96" customFormat="1" ht="17.100000000000001" customHeight="1" x14ac:dyDescent="0.25">
      <c r="A204" s="324">
        <v>218</v>
      </c>
      <c r="B204" s="324" t="s">
        <v>129</v>
      </c>
      <c r="C204" s="401" t="s">
        <v>315</v>
      </c>
      <c r="D204" s="402">
        <v>814.3478106284</v>
      </c>
      <c r="E204" s="402">
        <v>814.3478106284</v>
      </c>
      <c r="F204" s="402"/>
      <c r="G204" s="402">
        <v>814.3478106284</v>
      </c>
      <c r="H204" s="403">
        <v>40448</v>
      </c>
      <c r="I204" s="403">
        <v>40505</v>
      </c>
      <c r="J204" s="403">
        <v>46213</v>
      </c>
      <c r="K204" s="324">
        <v>15</v>
      </c>
      <c r="L204" s="324">
        <v>7</v>
      </c>
      <c r="M204" s="105"/>
      <c r="N204" s="99"/>
      <c r="O204" s="104"/>
      <c r="P204" s="104"/>
    </row>
    <row r="205" spans="1:16" s="96" customFormat="1" ht="17.100000000000001" customHeight="1" x14ac:dyDescent="0.25">
      <c r="A205" s="324">
        <v>219</v>
      </c>
      <c r="B205" s="324" t="s">
        <v>221</v>
      </c>
      <c r="C205" s="401" t="s">
        <v>316</v>
      </c>
      <c r="D205" s="402">
        <v>5813.5240089781992</v>
      </c>
      <c r="E205" s="402">
        <v>5813.5240089781992</v>
      </c>
      <c r="F205" s="402"/>
      <c r="G205" s="402">
        <v>5813.5240089781992</v>
      </c>
      <c r="H205" s="403">
        <v>40973</v>
      </c>
      <c r="I205" s="403">
        <v>40973</v>
      </c>
      <c r="J205" s="403">
        <v>46304</v>
      </c>
      <c r="K205" s="324">
        <v>14</v>
      </c>
      <c r="L205" s="324">
        <v>6</v>
      </c>
      <c r="M205" s="105"/>
      <c r="N205" s="99"/>
      <c r="O205" s="104"/>
      <c r="P205" s="104"/>
    </row>
    <row r="206" spans="1:16" s="96" customFormat="1" ht="17.100000000000001" customHeight="1" x14ac:dyDescent="0.25">
      <c r="A206" s="324">
        <v>222</v>
      </c>
      <c r="B206" s="324" t="s">
        <v>119</v>
      </c>
      <c r="C206" s="401" t="s">
        <v>317</v>
      </c>
      <c r="D206" s="402">
        <v>39044.281373824997</v>
      </c>
      <c r="E206" s="402">
        <v>39044.281373824997</v>
      </c>
      <c r="F206" s="402"/>
      <c r="G206" s="402">
        <v>39044.281373824997</v>
      </c>
      <c r="H206" s="403">
        <v>40826</v>
      </c>
      <c r="I206" s="403">
        <v>42705</v>
      </c>
      <c r="J206" s="403">
        <v>48319</v>
      </c>
      <c r="K206" s="324">
        <v>20</v>
      </c>
      <c r="L206" s="324">
        <v>0</v>
      </c>
      <c r="M206" s="105"/>
      <c r="N206" s="99"/>
      <c r="O206" s="104"/>
      <c r="P206" s="104"/>
    </row>
    <row r="207" spans="1:16" s="96" customFormat="1" ht="17.100000000000001" customHeight="1" x14ac:dyDescent="0.25">
      <c r="A207" s="324">
        <v>223</v>
      </c>
      <c r="B207" s="324" t="s">
        <v>129</v>
      </c>
      <c r="C207" s="401" t="s">
        <v>318</v>
      </c>
      <c r="D207" s="402">
        <v>123.3526373582</v>
      </c>
      <c r="E207" s="402">
        <v>123.3526373582</v>
      </c>
      <c r="F207" s="402"/>
      <c r="G207" s="402">
        <v>123.3526373582</v>
      </c>
      <c r="H207" s="403">
        <v>40850</v>
      </c>
      <c r="I207" s="403">
        <v>40913</v>
      </c>
      <c r="J207" s="403">
        <v>44022</v>
      </c>
      <c r="K207" s="324">
        <v>8</v>
      </c>
      <c r="L207" s="324">
        <v>6</v>
      </c>
      <c r="M207" s="105"/>
      <c r="N207" s="99"/>
      <c r="O207" s="104"/>
      <c r="P207" s="104"/>
    </row>
    <row r="208" spans="1:16" s="96" customFormat="1" ht="17.100000000000001" customHeight="1" x14ac:dyDescent="0.25">
      <c r="A208" s="324">
        <v>225</v>
      </c>
      <c r="B208" s="324" t="s">
        <v>129</v>
      </c>
      <c r="C208" s="401" t="s">
        <v>606</v>
      </c>
      <c r="D208" s="402">
        <v>11.065010216199999</v>
      </c>
      <c r="E208" s="402">
        <v>11.065010216199999</v>
      </c>
      <c r="F208" s="402"/>
      <c r="G208" s="402">
        <v>11.065010216199999</v>
      </c>
      <c r="H208" s="403">
        <v>40571</v>
      </c>
      <c r="I208" s="403">
        <v>40571</v>
      </c>
      <c r="J208" s="403">
        <v>44224</v>
      </c>
      <c r="K208" s="324">
        <v>9</v>
      </c>
      <c r="L208" s="324">
        <v>5</v>
      </c>
      <c r="M208" s="105"/>
      <c r="N208" s="99"/>
      <c r="O208" s="104"/>
      <c r="P208" s="104"/>
    </row>
    <row r="209" spans="1:16" s="96" customFormat="1" ht="17.100000000000001" customHeight="1" x14ac:dyDescent="0.25">
      <c r="A209" s="324">
        <v>226</v>
      </c>
      <c r="B209" s="324" t="s">
        <v>121</v>
      </c>
      <c r="C209" s="401" t="s">
        <v>320</v>
      </c>
      <c r="D209" s="402">
        <v>481.16954035520001</v>
      </c>
      <c r="E209" s="402">
        <v>481.16954035520001</v>
      </c>
      <c r="F209" s="402"/>
      <c r="G209" s="402">
        <v>481.16954035520001</v>
      </c>
      <c r="H209" s="403">
        <v>42612</v>
      </c>
      <c r="I209" s="403">
        <v>42612</v>
      </c>
      <c r="J209" s="403">
        <v>46139</v>
      </c>
      <c r="K209" s="324">
        <v>9</v>
      </c>
      <c r="L209" s="324">
        <v>6</v>
      </c>
      <c r="M209" s="105"/>
      <c r="N209" s="99"/>
      <c r="O209" s="104"/>
      <c r="P209" s="104"/>
    </row>
    <row r="210" spans="1:16" s="96" customFormat="1" ht="17.100000000000001" customHeight="1" x14ac:dyDescent="0.25">
      <c r="A210" s="324">
        <v>227</v>
      </c>
      <c r="B210" s="324" t="s">
        <v>117</v>
      </c>
      <c r="C210" s="401" t="s">
        <v>321</v>
      </c>
      <c r="D210" s="402">
        <v>2906.8738620409999</v>
      </c>
      <c r="E210" s="402">
        <v>2906.8738620409999</v>
      </c>
      <c r="F210" s="402"/>
      <c r="G210" s="402">
        <v>2906.8738620409999</v>
      </c>
      <c r="H210" s="403">
        <v>41254</v>
      </c>
      <c r="I210" s="403">
        <v>41360</v>
      </c>
      <c r="J210" s="403">
        <v>44669</v>
      </c>
      <c r="K210" s="324">
        <v>9</v>
      </c>
      <c r="L210" s="324">
        <v>0</v>
      </c>
      <c r="M210" s="105"/>
      <c r="N210" s="99"/>
      <c r="O210" s="104"/>
      <c r="P210" s="104"/>
    </row>
    <row r="211" spans="1:16" s="96" customFormat="1" ht="17.100000000000001" customHeight="1" x14ac:dyDescent="0.25">
      <c r="A211" s="324">
        <v>228</v>
      </c>
      <c r="B211" s="324" t="s">
        <v>129</v>
      </c>
      <c r="C211" s="401" t="s">
        <v>322</v>
      </c>
      <c r="D211" s="402">
        <v>1558.8311878197999</v>
      </c>
      <c r="E211" s="402">
        <v>1558.8311878197999</v>
      </c>
      <c r="F211" s="402"/>
      <c r="G211" s="402">
        <v>1558.8311878197999</v>
      </c>
      <c r="H211" s="403">
        <v>41227</v>
      </c>
      <c r="I211" s="403">
        <v>41243</v>
      </c>
      <c r="J211" s="403">
        <v>45035</v>
      </c>
      <c r="K211" s="324">
        <v>10</v>
      </c>
      <c r="L211" s="324">
        <v>0</v>
      </c>
      <c r="M211" s="105"/>
      <c r="N211" s="99"/>
      <c r="O211" s="104"/>
      <c r="P211" s="104"/>
    </row>
    <row r="212" spans="1:16" s="96" customFormat="1" ht="17.100000000000001" customHeight="1" x14ac:dyDescent="0.25">
      <c r="A212" s="324">
        <v>229</v>
      </c>
      <c r="B212" s="324" t="s">
        <v>127</v>
      </c>
      <c r="C212" s="401" t="s">
        <v>323</v>
      </c>
      <c r="D212" s="402">
        <v>3212.7669873015998</v>
      </c>
      <c r="E212" s="402">
        <v>3212.7669873015998</v>
      </c>
      <c r="F212" s="402"/>
      <c r="G212" s="402">
        <v>3212.7669873015998</v>
      </c>
      <c r="H212" s="403">
        <v>41662</v>
      </c>
      <c r="I212" s="403">
        <v>41662</v>
      </c>
      <c r="J212" s="403">
        <v>46367</v>
      </c>
      <c r="K212" s="324">
        <v>12</v>
      </c>
      <c r="L212" s="324">
        <v>8</v>
      </c>
      <c r="M212" s="105"/>
      <c r="N212" s="99"/>
      <c r="O212" s="104"/>
      <c r="P212" s="104"/>
    </row>
    <row r="213" spans="1:16" s="96" customFormat="1" ht="17.100000000000001" customHeight="1" x14ac:dyDescent="0.25">
      <c r="A213" s="476" t="s">
        <v>699</v>
      </c>
      <c r="B213" s="476"/>
      <c r="C213" s="476"/>
      <c r="D213" s="404">
        <f>SUM(D214:D223)</f>
        <v>47887.051366634398</v>
      </c>
      <c r="E213" s="404">
        <f>SUM(E214:E223)</f>
        <v>47887.051366634398</v>
      </c>
      <c r="F213" s="404"/>
      <c r="G213" s="404">
        <f>SUM(G214:G223)</f>
        <v>47887.051366634398</v>
      </c>
      <c r="H213" s="403"/>
      <c r="I213" s="403"/>
      <c r="J213" s="403"/>
      <c r="K213" s="324"/>
      <c r="L213" s="324"/>
      <c r="M213" s="105"/>
      <c r="N213" s="99"/>
      <c r="O213" s="104"/>
      <c r="P213" s="104"/>
    </row>
    <row r="214" spans="1:16" s="96" customFormat="1" ht="17.100000000000001" customHeight="1" x14ac:dyDescent="0.25">
      <c r="A214" s="324">
        <v>231</v>
      </c>
      <c r="B214" s="324" t="s">
        <v>221</v>
      </c>
      <c r="C214" s="401" t="s">
        <v>324</v>
      </c>
      <c r="D214" s="402">
        <v>397.07263553219997</v>
      </c>
      <c r="E214" s="402">
        <v>397.07263553219997</v>
      </c>
      <c r="F214" s="402"/>
      <c r="G214" s="402">
        <v>397.07263553219997</v>
      </c>
      <c r="H214" s="403">
        <v>40403</v>
      </c>
      <c r="I214" s="403">
        <v>40403</v>
      </c>
      <c r="J214" s="403">
        <v>46199</v>
      </c>
      <c r="K214" s="324">
        <v>15</v>
      </c>
      <c r="L214" s="324">
        <v>6</v>
      </c>
      <c r="M214" s="105"/>
      <c r="N214" s="99"/>
      <c r="O214" s="104"/>
      <c r="P214" s="104"/>
    </row>
    <row r="215" spans="1:16" s="96" customFormat="1" ht="17.100000000000001" customHeight="1" x14ac:dyDescent="0.25">
      <c r="A215" s="324">
        <v>233</v>
      </c>
      <c r="B215" s="324" t="s">
        <v>221</v>
      </c>
      <c r="C215" s="401" t="s">
        <v>325</v>
      </c>
      <c r="D215" s="402">
        <v>151.23788828959999</v>
      </c>
      <c r="E215" s="402">
        <v>151.23788828959999</v>
      </c>
      <c r="F215" s="402"/>
      <c r="G215" s="402">
        <v>151.23788828959999</v>
      </c>
      <c r="H215" s="403">
        <v>40371</v>
      </c>
      <c r="I215" s="403">
        <v>40371</v>
      </c>
      <c r="J215" s="403">
        <v>46199</v>
      </c>
      <c r="K215" s="324">
        <v>15</v>
      </c>
      <c r="L215" s="324">
        <v>6</v>
      </c>
      <c r="M215" s="105"/>
      <c r="N215" s="99"/>
      <c r="O215" s="104"/>
      <c r="P215" s="104"/>
    </row>
    <row r="216" spans="1:16" s="96" customFormat="1" ht="17.100000000000001" customHeight="1" x14ac:dyDescent="0.25">
      <c r="A216" s="324">
        <v>234</v>
      </c>
      <c r="B216" s="324" t="s">
        <v>221</v>
      </c>
      <c r="C216" s="401" t="s">
        <v>698</v>
      </c>
      <c r="D216" s="402">
        <v>3922.3996341366001</v>
      </c>
      <c r="E216" s="402">
        <v>3922.3996341366001</v>
      </c>
      <c r="F216" s="402"/>
      <c r="G216" s="402">
        <v>3922.3996341366001</v>
      </c>
      <c r="H216" s="403">
        <v>42936</v>
      </c>
      <c r="I216" s="403">
        <v>42977</v>
      </c>
      <c r="J216" s="403">
        <v>53885</v>
      </c>
      <c r="K216" s="324">
        <v>29</v>
      </c>
      <c r="L216" s="324">
        <v>6</v>
      </c>
      <c r="M216" s="105"/>
      <c r="N216" s="99"/>
      <c r="O216" s="104"/>
      <c r="P216" s="104"/>
    </row>
    <row r="217" spans="1:16" s="96" customFormat="1" ht="17.100000000000001" customHeight="1" x14ac:dyDescent="0.25">
      <c r="A217" s="324">
        <v>235</v>
      </c>
      <c r="B217" s="324" t="s">
        <v>121</v>
      </c>
      <c r="C217" s="401" t="s">
        <v>327</v>
      </c>
      <c r="D217" s="402">
        <v>1965.0752028804</v>
      </c>
      <c r="E217" s="402">
        <v>1965.0752028804</v>
      </c>
      <c r="F217" s="402"/>
      <c r="G217" s="402">
        <v>1965.0752028804</v>
      </c>
      <c r="H217" s="403">
        <v>41831</v>
      </c>
      <c r="I217" s="403">
        <v>41901</v>
      </c>
      <c r="J217" s="403">
        <v>46142</v>
      </c>
      <c r="K217" s="324">
        <v>11</v>
      </c>
      <c r="L217" s="324">
        <v>6</v>
      </c>
      <c r="M217" s="105"/>
      <c r="N217" s="99"/>
      <c r="O217" s="104"/>
      <c r="P217" s="104"/>
    </row>
    <row r="218" spans="1:16" s="96" customFormat="1" ht="17.100000000000001" customHeight="1" x14ac:dyDescent="0.25">
      <c r="A218" s="324">
        <v>236</v>
      </c>
      <c r="B218" s="324" t="s">
        <v>121</v>
      </c>
      <c r="C218" s="401" t="s">
        <v>328</v>
      </c>
      <c r="D218" s="402">
        <v>1271.3918494085999</v>
      </c>
      <c r="E218" s="402">
        <v>1271.3918494085999</v>
      </c>
      <c r="F218" s="402"/>
      <c r="G218" s="402">
        <v>1271.3918494085999</v>
      </c>
      <c r="H218" s="403">
        <v>41217</v>
      </c>
      <c r="I218" s="403">
        <v>41217</v>
      </c>
      <c r="J218" s="403">
        <v>44727</v>
      </c>
      <c r="K218" s="324">
        <v>9</v>
      </c>
      <c r="L218" s="324">
        <v>6</v>
      </c>
      <c r="M218" s="105"/>
      <c r="N218" s="99"/>
      <c r="O218" s="104"/>
      <c r="P218" s="104"/>
    </row>
    <row r="219" spans="1:16" s="96" customFormat="1" ht="17.100000000000001" customHeight="1" x14ac:dyDescent="0.25">
      <c r="A219" s="324">
        <v>237</v>
      </c>
      <c r="B219" s="324" t="s">
        <v>129</v>
      </c>
      <c r="C219" s="401" t="s">
        <v>329</v>
      </c>
      <c r="D219" s="402">
        <v>1129.6340311012</v>
      </c>
      <c r="E219" s="402">
        <v>1129.6340311012</v>
      </c>
      <c r="F219" s="402"/>
      <c r="G219" s="402">
        <v>1129.6340311012</v>
      </c>
      <c r="H219" s="403">
        <v>42429</v>
      </c>
      <c r="I219" s="403">
        <v>42755</v>
      </c>
      <c r="J219" s="403">
        <v>46365</v>
      </c>
      <c r="K219" s="324">
        <v>10</v>
      </c>
      <c r="L219" s="324">
        <v>8</v>
      </c>
      <c r="M219" s="97"/>
    </row>
    <row r="220" spans="1:16" s="96" customFormat="1" ht="17.100000000000001" customHeight="1" x14ac:dyDescent="0.25">
      <c r="A220" s="324">
        <v>242</v>
      </c>
      <c r="B220" s="324" t="s">
        <v>133</v>
      </c>
      <c r="C220" s="401" t="s">
        <v>697</v>
      </c>
      <c r="D220" s="402">
        <v>13296.1779698558</v>
      </c>
      <c r="E220" s="402">
        <v>13296.1779698558</v>
      </c>
      <c r="F220" s="402"/>
      <c r="G220" s="402">
        <v>13296.1779698558</v>
      </c>
      <c r="H220" s="403">
        <v>40716</v>
      </c>
      <c r="I220" s="403">
        <v>43277</v>
      </c>
      <c r="J220" s="403">
        <v>54128</v>
      </c>
      <c r="K220" s="324">
        <v>36</v>
      </c>
      <c r="L220" s="324">
        <v>2</v>
      </c>
      <c r="M220" s="97"/>
    </row>
    <row r="221" spans="1:16" s="96" customFormat="1" ht="17.100000000000001" customHeight="1" x14ac:dyDescent="0.25">
      <c r="A221" s="324">
        <v>243</v>
      </c>
      <c r="B221" s="324" t="s">
        <v>133</v>
      </c>
      <c r="C221" s="401" t="s">
        <v>696</v>
      </c>
      <c r="D221" s="402">
        <v>10822.008507138</v>
      </c>
      <c r="E221" s="402">
        <v>10822.008507138</v>
      </c>
      <c r="F221" s="402"/>
      <c r="G221" s="402">
        <v>10822.008507138</v>
      </c>
      <c r="H221" s="403">
        <v>40737</v>
      </c>
      <c r="I221" s="403">
        <v>42577</v>
      </c>
      <c r="J221" s="403">
        <v>46139</v>
      </c>
      <c r="K221" s="324">
        <v>14</v>
      </c>
      <c r="L221" s="324">
        <v>3</v>
      </c>
      <c r="M221" s="97"/>
    </row>
    <row r="222" spans="1:16" s="96" customFormat="1" ht="17.100000000000001" customHeight="1" x14ac:dyDescent="0.25">
      <c r="A222" s="324">
        <v>244</v>
      </c>
      <c r="B222" s="324" t="s">
        <v>133</v>
      </c>
      <c r="C222" s="401" t="s">
        <v>695</v>
      </c>
      <c r="D222" s="402">
        <v>13122.744500151999</v>
      </c>
      <c r="E222" s="402">
        <v>13122.744500151999</v>
      </c>
      <c r="F222" s="402"/>
      <c r="G222" s="402">
        <v>13122.744500151999</v>
      </c>
      <c r="H222" s="403">
        <v>40420</v>
      </c>
      <c r="I222" s="403">
        <v>42516</v>
      </c>
      <c r="J222" s="403">
        <v>46318</v>
      </c>
      <c r="K222" s="324">
        <v>15</v>
      </c>
      <c r="L222" s="324">
        <v>9</v>
      </c>
      <c r="M222" s="97"/>
    </row>
    <row r="223" spans="1:16" s="96" customFormat="1" ht="17.100000000000001" customHeight="1" x14ac:dyDescent="0.25">
      <c r="A223" s="324">
        <v>245</v>
      </c>
      <c r="B223" s="324" t="s">
        <v>133</v>
      </c>
      <c r="C223" s="401" t="s">
        <v>694</v>
      </c>
      <c r="D223" s="402">
        <v>1809.3091481399999</v>
      </c>
      <c r="E223" s="402">
        <v>1809.3091481399999</v>
      </c>
      <c r="F223" s="402"/>
      <c r="G223" s="402">
        <v>1809.3091481399999</v>
      </c>
      <c r="H223" s="403">
        <v>40805</v>
      </c>
      <c r="I223" s="403">
        <v>46251</v>
      </c>
      <c r="J223" s="403">
        <v>48541</v>
      </c>
      <c r="K223" s="324">
        <v>21</v>
      </c>
      <c r="L223" s="324">
        <v>1</v>
      </c>
      <c r="M223" s="97"/>
    </row>
    <row r="224" spans="1:16" s="96" customFormat="1" ht="17.100000000000001" customHeight="1" x14ac:dyDescent="0.25">
      <c r="A224" s="476" t="s">
        <v>693</v>
      </c>
      <c r="B224" s="476"/>
      <c r="C224" s="476"/>
      <c r="D224" s="404">
        <f>SUM(D225:D233)</f>
        <v>35089.569992813194</v>
      </c>
      <c r="E224" s="404">
        <f>SUM(E225:E233)</f>
        <v>35089.569992813194</v>
      </c>
      <c r="F224" s="404"/>
      <c r="G224" s="404">
        <f>SUM(G225:G233)</f>
        <v>35089.569992813194</v>
      </c>
      <c r="H224" s="403"/>
      <c r="I224" s="403"/>
      <c r="J224" s="403"/>
      <c r="K224" s="324"/>
      <c r="L224" s="324"/>
      <c r="M224" s="97"/>
    </row>
    <row r="225" spans="1:13" s="96" customFormat="1" ht="17.100000000000001" customHeight="1" x14ac:dyDescent="0.25">
      <c r="A225" s="324">
        <v>247</v>
      </c>
      <c r="B225" s="324" t="s">
        <v>221</v>
      </c>
      <c r="C225" s="401" t="s">
        <v>692</v>
      </c>
      <c r="D225" s="402">
        <v>3899.1383418681999</v>
      </c>
      <c r="E225" s="402">
        <v>3899.1383418681999</v>
      </c>
      <c r="F225" s="402"/>
      <c r="G225" s="402">
        <v>3899.1383418681999</v>
      </c>
      <c r="H225" s="403">
        <v>41401</v>
      </c>
      <c r="I225" s="403">
        <v>41796</v>
      </c>
      <c r="J225" s="403">
        <v>46142</v>
      </c>
      <c r="K225" s="324">
        <v>12</v>
      </c>
      <c r="L225" s="324">
        <v>9</v>
      </c>
      <c r="M225" s="97"/>
    </row>
    <row r="226" spans="1:13" s="96" customFormat="1" ht="17.100000000000001" customHeight="1" x14ac:dyDescent="0.25">
      <c r="A226" s="324">
        <v>248</v>
      </c>
      <c r="B226" s="324" t="s">
        <v>221</v>
      </c>
      <c r="C226" s="401" t="s">
        <v>335</v>
      </c>
      <c r="D226" s="402">
        <v>4124.7094472715999</v>
      </c>
      <c r="E226" s="402">
        <v>4124.7094472715999</v>
      </c>
      <c r="F226" s="402"/>
      <c r="G226" s="402">
        <v>4124.7094472715999</v>
      </c>
      <c r="H226" s="403">
        <v>40876</v>
      </c>
      <c r="I226" s="403">
        <v>41197</v>
      </c>
      <c r="J226" s="403">
        <v>46185</v>
      </c>
      <c r="K226" s="324">
        <v>14</v>
      </c>
      <c r="L226" s="324">
        <v>1</v>
      </c>
      <c r="M226" s="97"/>
    </row>
    <row r="227" spans="1:13" s="96" customFormat="1" ht="17.100000000000001" customHeight="1" x14ac:dyDescent="0.25">
      <c r="A227" s="324">
        <v>249</v>
      </c>
      <c r="B227" s="324" t="s">
        <v>221</v>
      </c>
      <c r="C227" s="401" t="s">
        <v>336</v>
      </c>
      <c r="D227" s="402">
        <v>4986.5650166533997</v>
      </c>
      <c r="E227" s="402">
        <v>4986.5650166533997</v>
      </c>
      <c r="F227" s="402"/>
      <c r="G227" s="402">
        <v>4986.5650166533997</v>
      </c>
      <c r="H227" s="403">
        <v>41700</v>
      </c>
      <c r="I227" s="403">
        <v>44910</v>
      </c>
      <c r="J227" s="403">
        <v>53051</v>
      </c>
      <c r="K227" s="324">
        <v>31</v>
      </c>
      <c r="L227" s="324">
        <v>0</v>
      </c>
      <c r="M227" s="97"/>
    </row>
    <row r="228" spans="1:13" s="96" customFormat="1" ht="17.100000000000001" customHeight="1" x14ac:dyDescent="0.25">
      <c r="A228" s="324">
        <v>250</v>
      </c>
      <c r="B228" s="324" t="s">
        <v>221</v>
      </c>
      <c r="C228" s="401" t="s">
        <v>337</v>
      </c>
      <c r="D228" s="402">
        <v>1837.0888496896</v>
      </c>
      <c r="E228" s="402">
        <v>1837.0888496896</v>
      </c>
      <c r="F228" s="402"/>
      <c r="G228" s="402">
        <v>1837.0888496896</v>
      </c>
      <c r="H228" s="403">
        <v>40822</v>
      </c>
      <c r="I228" s="403">
        <v>40928</v>
      </c>
      <c r="J228" s="403">
        <v>46311</v>
      </c>
      <c r="K228" s="324">
        <v>14</v>
      </c>
      <c r="L228" s="324">
        <v>6</v>
      </c>
      <c r="M228" s="97"/>
    </row>
    <row r="229" spans="1:13" s="96" customFormat="1" ht="17.100000000000001" customHeight="1" x14ac:dyDescent="0.25">
      <c r="A229" s="324">
        <v>251</v>
      </c>
      <c r="B229" s="324" t="s">
        <v>133</v>
      </c>
      <c r="C229" s="401" t="s">
        <v>338</v>
      </c>
      <c r="D229" s="402">
        <v>1580.0509123146001</v>
      </c>
      <c r="E229" s="402">
        <v>1580.0509123146001</v>
      </c>
      <c r="F229" s="402"/>
      <c r="G229" s="402">
        <v>1580.0509123146001</v>
      </c>
      <c r="H229" s="403">
        <v>41472</v>
      </c>
      <c r="I229" s="403">
        <v>42689</v>
      </c>
      <c r="J229" s="403">
        <v>49947</v>
      </c>
      <c r="K229" s="324">
        <v>22</v>
      </c>
      <c r="L229" s="324">
        <v>11</v>
      </c>
      <c r="M229" s="97"/>
    </row>
    <row r="230" spans="1:13" s="96" customFormat="1" ht="17.100000000000001" customHeight="1" x14ac:dyDescent="0.25">
      <c r="A230" s="324">
        <v>252</v>
      </c>
      <c r="B230" s="324" t="s">
        <v>133</v>
      </c>
      <c r="C230" s="401" t="s">
        <v>339</v>
      </c>
      <c r="D230" s="402">
        <v>107.92269334000001</v>
      </c>
      <c r="E230" s="402">
        <v>107.92269334000001</v>
      </c>
      <c r="F230" s="402"/>
      <c r="G230" s="402">
        <v>107.92269334000001</v>
      </c>
      <c r="H230" s="403">
        <v>40689</v>
      </c>
      <c r="I230" s="403">
        <v>40689</v>
      </c>
      <c r="J230" s="403">
        <v>44022</v>
      </c>
      <c r="K230" s="324">
        <v>9</v>
      </c>
      <c r="L230" s="324">
        <v>0</v>
      </c>
      <c r="M230" s="97"/>
    </row>
    <row r="231" spans="1:13" s="96" customFormat="1" ht="17.100000000000001" customHeight="1" x14ac:dyDescent="0.25">
      <c r="A231" s="324">
        <v>253</v>
      </c>
      <c r="B231" s="324" t="s">
        <v>133</v>
      </c>
      <c r="C231" s="401" t="s">
        <v>340</v>
      </c>
      <c r="D231" s="402">
        <v>13960.2397160856</v>
      </c>
      <c r="E231" s="402">
        <v>13960.2397160856</v>
      </c>
      <c r="F231" s="402"/>
      <c r="G231" s="402">
        <v>13960.2397160856</v>
      </c>
      <c r="H231" s="403">
        <v>41320</v>
      </c>
      <c r="I231" s="403">
        <v>43234</v>
      </c>
      <c r="J231" s="403">
        <v>54128</v>
      </c>
      <c r="K231" s="324">
        <v>34</v>
      </c>
      <c r="L231" s="324">
        <v>8</v>
      </c>
      <c r="M231" s="97"/>
    </row>
    <row r="232" spans="1:13" s="96" customFormat="1" ht="17.100000000000001" customHeight="1" x14ac:dyDescent="0.25">
      <c r="A232" s="324">
        <v>257</v>
      </c>
      <c r="B232" s="324" t="s">
        <v>121</v>
      </c>
      <c r="C232" s="401" t="s">
        <v>691</v>
      </c>
      <c r="D232" s="402">
        <v>1094.6455806951999</v>
      </c>
      <c r="E232" s="402">
        <v>1094.6455806951999</v>
      </c>
      <c r="F232" s="402"/>
      <c r="G232" s="402">
        <v>1094.6455806951999</v>
      </c>
      <c r="H232" s="403">
        <v>44929</v>
      </c>
      <c r="I232" s="403">
        <v>45316</v>
      </c>
      <c r="J232" s="403">
        <v>48271</v>
      </c>
      <c r="K232" s="324">
        <v>9</v>
      </c>
      <c r="L232" s="324">
        <v>0</v>
      </c>
      <c r="M232" s="97"/>
    </row>
    <row r="233" spans="1:13" s="96" customFormat="1" ht="17.100000000000001" customHeight="1" x14ac:dyDescent="0.25">
      <c r="A233" s="324">
        <v>258</v>
      </c>
      <c r="B233" s="324" t="s">
        <v>198</v>
      </c>
      <c r="C233" s="401" t="s">
        <v>341</v>
      </c>
      <c r="D233" s="402">
        <v>3499.209434895</v>
      </c>
      <c r="E233" s="402">
        <v>3499.209434895</v>
      </c>
      <c r="F233" s="402"/>
      <c r="G233" s="402">
        <v>3499.209434895</v>
      </c>
      <c r="H233" s="403">
        <v>44505</v>
      </c>
      <c r="I233" s="403">
        <v>45289</v>
      </c>
      <c r="J233" s="403">
        <v>47879</v>
      </c>
      <c r="K233" s="324">
        <v>9</v>
      </c>
      <c r="L233" s="324">
        <v>0</v>
      </c>
      <c r="M233" s="97"/>
    </row>
    <row r="234" spans="1:13" s="96" customFormat="1" ht="17.100000000000001" customHeight="1" x14ac:dyDescent="0.25">
      <c r="A234" s="476" t="s">
        <v>690</v>
      </c>
      <c r="B234" s="476"/>
      <c r="C234" s="476"/>
      <c r="D234" s="404">
        <f>SUM(D235:D237)</f>
        <v>49342.875595137797</v>
      </c>
      <c r="E234" s="404">
        <f>SUM(E235:E237)</f>
        <v>49342.875595137797</v>
      </c>
      <c r="F234" s="404"/>
      <c r="G234" s="404">
        <f>SUM(G235:G237)</f>
        <v>49342.875595137797</v>
      </c>
      <c r="H234" s="403"/>
      <c r="I234" s="403"/>
      <c r="J234" s="403"/>
      <c r="K234" s="324"/>
      <c r="L234" s="324"/>
      <c r="M234" s="97"/>
    </row>
    <row r="235" spans="1:13" s="96" customFormat="1" ht="17.100000000000001" customHeight="1" x14ac:dyDescent="0.25">
      <c r="A235" s="324">
        <v>259</v>
      </c>
      <c r="B235" s="324" t="s">
        <v>133</v>
      </c>
      <c r="C235" s="401" t="s">
        <v>689</v>
      </c>
      <c r="D235" s="402">
        <v>28323.992739366797</v>
      </c>
      <c r="E235" s="402">
        <v>28323.992739366797</v>
      </c>
      <c r="F235" s="402"/>
      <c r="G235" s="402">
        <v>28323.992739366797</v>
      </c>
      <c r="H235" s="403">
        <v>41674</v>
      </c>
      <c r="I235" s="403">
        <v>43291</v>
      </c>
      <c r="J235" s="403">
        <v>54128</v>
      </c>
      <c r="K235" s="324">
        <v>33</v>
      </c>
      <c r="L235" s="324">
        <v>11</v>
      </c>
      <c r="M235" s="97"/>
    </row>
    <row r="236" spans="1:13" s="96" customFormat="1" ht="17.100000000000001" customHeight="1" x14ac:dyDescent="0.25">
      <c r="A236" s="324">
        <v>260</v>
      </c>
      <c r="B236" s="324" t="s">
        <v>133</v>
      </c>
      <c r="C236" s="401" t="s">
        <v>688</v>
      </c>
      <c r="D236" s="402">
        <v>7667.8308240093993</v>
      </c>
      <c r="E236" s="402">
        <v>7667.8308240093993</v>
      </c>
      <c r="F236" s="402"/>
      <c r="G236" s="402">
        <v>7667.8308240093993</v>
      </c>
      <c r="H236" s="403">
        <v>41506</v>
      </c>
      <c r="I236" s="403">
        <v>43067</v>
      </c>
      <c r="J236" s="403">
        <v>53885</v>
      </c>
      <c r="K236" s="324">
        <v>33</v>
      </c>
      <c r="L236" s="324">
        <v>9</v>
      </c>
      <c r="M236" s="97"/>
    </row>
    <row r="237" spans="1:13" s="96" customFormat="1" ht="17.100000000000001" customHeight="1" x14ac:dyDescent="0.25">
      <c r="A237" s="324">
        <v>261</v>
      </c>
      <c r="B237" s="324" t="s">
        <v>185</v>
      </c>
      <c r="C237" s="401" t="s">
        <v>344</v>
      </c>
      <c r="D237" s="402">
        <v>13351.052031761601</v>
      </c>
      <c r="E237" s="402">
        <v>13351.052031761601</v>
      </c>
      <c r="F237" s="402"/>
      <c r="G237" s="402">
        <v>13351.052031761601</v>
      </c>
      <c r="H237" s="403">
        <v>42031</v>
      </c>
      <c r="I237" s="403">
        <v>44910</v>
      </c>
      <c r="J237" s="403">
        <v>53904</v>
      </c>
      <c r="K237" s="324">
        <v>32</v>
      </c>
      <c r="L237" s="324">
        <v>5</v>
      </c>
      <c r="M237" s="97"/>
    </row>
    <row r="238" spans="1:13" s="96" customFormat="1" ht="17.100000000000001" customHeight="1" x14ac:dyDescent="0.25">
      <c r="A238" s="476" t="s">
        <v>687</v>
      </c>
      <c r="B238" s="476"/>
      <c r="C238" s="476"/>
      <c r="D238" s="404">
        <f>SUM(D239:D247)</f>
        <v>41552.750746683399</v>
      </c>
      <c r="E238" s="404">
        <f>SUM(E239:E247)</f>
        <v>41552.750746683399</v>
      </c>
      <c r="F238" s="404"/>
      <c r="G238" s="404">
        <f>SUM(G239:G247)</f>
        <v>41552.750746683399</v>
      </c>
      <c r="H238" s="403"/>
      <c r="I238" s="403"/>
      <c r="J238" s="403"/>
      <c r="K238" s="324"/>
      <c r="L238" s="324"/>
      <c r="M238" s="97"/>
    </row>
    <row r="239" spans="1:13" s="96" customFormat="1" ht="17.100000000000001" customHeight="1" x14ac:dyDescent="0.25">
      <c r="A239" s="324">
        <v>262</v>
      </c>
      <c r="B239" s="324" t="s">
        <v>221</v>
      </c>
      <c r="C239" s="401" t="s">
        <v>345</v>
      </c>
      <c r="D239" s="402">
        <v>1986.3506512106001</v>
      </c>
      <c r="E239" s="402">
        <v>1986.3506512106001</v>
      </c>
      <c r="F239" s="402"/>
      <c r="G239" s="402">
        <v>1986.3506512106001</v>
      </c>
      <c r="H239" s="403">
        <v>41290</v>
      </c>
      <c r="I239" s="403">
        <v>41761</v>
      </c>
      <c r="J239" s="403">
        <v>46374</v>
      </c>
      <c r="K239" s="324">
        <v>13</v>
      </c>
      <c r="L239" s="324">
        <v>8</v>
      </c>
      <c r="M239" s="97"/>
    </row>
    <row r="240" spans="1:13" s="96" customFormat="1" ht="17.100000000000001" customHeight="1" x14ac:dyDescent="0.25">
      <c r="A240" s="324">
        <v>264</v>
      </c>
      <c r="B240" s="324" t="s">
        <v>119</v>
      </c>
      <c r="C240" s="401" t="s">
        <v>346</v>
      </c>
      <c r="D240" s="402">
        <v>15077.562678432399</v>
      </c>
      <c r="E240" s="402">
        <v>15077.562678432399</v>
      </c>
      <c r="F240" s="402"/>
      <c r="G240" s="402">
        <v>15077.562678432399</v>
      </c>
      <c r="H240" s="403">
        <v>43001</v>
      </c>
      <c r="I240" s="403">
        <v>44910</v>
      </c>
      <c r="J240" s="403">
        <v>54041</v>
      </c>
      <c r="K240" s="324">
        <v>30</v>
      </c>
      <c r="L240" s="324">
        <v>2</v>
      </c>
      <c r="M240" s="97"/>
    </row>
    <row r="241" spans="1:13" s="96" customFormat="1" ht="17.100000000000001" customHeight="1" x14ac:dyDescent="0.25">
      <c r="A241" s="324">
        <v>266</v>
      </c>
      <c r="B241" s="324" t="s">
        <v>221</v>
      </c>
      <c r="C241" s="401" t="s">
        <v>347</v>
      </c>
      <c r="D241" s="402">
        <v>6052.4364642678001</v>
      </c>
      <c r="E241" s="402">
        <v>6052.4364642678001</v>
      </c>
      <c r="F241" s="402"/>
      <c r="G241" s="402">
        <v>6052.4364642678001</v>
      </c>
      <c r="H241" s="403">
        <v>43495</v>
      </c>
      <c r="I241" s="403">
        <v>44910</v>
      </c>
      <c r="J241" s="403">
        <v>54128</v>
      </c>
      <c r="K241" s="324">
        <v>29</v>
      </c>
      <c r="L241" s="324">
        <v>0</v>
      </c>
      <c r="M241" s="97"/>
    </row>
    <row r="242" spans="1:13" s="96" customFormat="1" ht="17.100000000000001" customHeight="1" x14ac:dyDescent="0.25">
      <c r="A242" s="324">
        <v>267</v>
      </c>
      <c r="B242" s="324" t="s">
        <v>221</v>
      </c>
      <c r="C242" s="401" t="s">
        <v>348</v>
      </c>
      <c r="D242" s="402">
        <v>2458.85572499</v>
      </c>
      <c r="E242" s="402">
        <v>2458.85572499</v>
      </c>
      <c r="F242" s="402"/>
      <c r="G242" s="402">
        <v>2458.85572499</v>
      </c>
      <c r="H242" s="403">
        <v>41912</v>
      </c>
      <c r="I242" s="403">
        <v>42062</v>
      </c>
      <c r="J242" s="403">
        <v>45504</v>
      </c>
      <c r="K242" s="324">
        <v>9</v>
      </c>
      <c r="L242" s="324">
        <v>5</v>
      </c>
      <c r="M242" s="97"/>
    </row>
    <row r="243" spans="1:13" s="96" customFormat="1" ht="17.100000000000001" customHeight="1" x14ac:dyDescent="0.25">
      <c r="A243" s="324">
        <v>268</v>
      </c>
      <c r="B243" s="324" t="s">
        <v>121</v>
      </c>
      <c r="C243" s="401" t="s">
        <v>349</v>
      </c>
      <c r="D243" s="402">
        <v>228.3810102946</v>
      </c>
      <c r="E243" s="402">
        <v>228.3810102946</v>
      </c>
      <c r="F243" s="402"/>
      <c r="G243" s="402">
        <v>228.3810102946</v>
      </c>
      <c r="H243" s="403">
        <v>44505</v>
      </c>
      <c r="I243" s="403">
        <v>44910</v>
      </c>
      <c r="J243" s="403">
        <v>48456</v>
      </c>
      <c r="K243" s="324">
        <v>10</v>
      </c>
      <c r="L243" s="324">
        <v>9</v>
      </c>
      <c r="M243" s="97"/>
    </row>
    <row r="244" spans="1:13" s="96" customFormat="1" ht="17.100000000000001" customHeight="1" x14ac:dyDescent="0.25">
      <c r="A244" s="324">
        <v>269</v>
      </c>
      <c r="B244" s="324" t="s">
        <v>129</v>
      </c>
      <c r="C244" s="401" t="s">
        <v>350</v>
      </c>
      <c r="D244" s="402">
        <v>150.18547357840001</v>
      </c>
      <c r="E244" s="402">
        <v>150.18547357840001</v>
      </c>
      <c r="F244" s="402"/>
      <c r="G244" s="402">
        <v>150.18547357840001</v>
      </c>
      <c r="H244" s="403">
        <v>42136</v>
      </c>
      <c r="I244" s="403">
        <v>42136</v>
      </c>
      <c r="J244" s="403">
        <v>45504</v>
      </c>
      <c r="K244" s="324">
        <v>9</v>
      </c>
      <c r="L244" s="324">
        <v>0</v>
      </c>
      <c r="M244" s="97"/>
    </row>
    <row r="245" spans="1:13" s="96" customFormat="1" ht="17.100000000000001" customHeight="1" x14ac:dyDescent="0.25">
      <c r="A245" s="324">
        <v>273</v>
      </c>
      <c r="B245" s="324" t="s">
        <v>133</v>
      </c>
      <c r="C245" s="401" t="s">
        <v>351</v>
      </c>
      <c r="D245" s="402">
        <v>2767.9578793621999</v>
      </c>
      <c r="E245" s="402">
        <v>2767.9578793621999</v>
      </c>
      <c r="F245" s="402"/>
      <c r="G245" s="402">
        <v>2767.9578793621999</v>
      </c>
      <c r="H245" s="403">
        <v>42129</v>
      </c>
      <c r="I245" s="403">
        <v>44377</v>
      </c>
      <c r="J245" s="403">
        <v>54865</v>
      </c>
      <c r="K245" s="324">
        <v>34</v>
      </c>
      <c r="L245" s="324">
        <v>8</v>
      </c>
      <c r="M245" s="97"/>
    </row>
    <row r="246" spans="1:13" s="96" customFormat="1" ht="17.100000000000001" customHeight="1" x14ac:dyDescent="0.25">
      <c r="A246" s="324">
        <v>274</v>
      </c>
      <c r="B246" s="324" t="s">
        <v>133</v>
      </c>
      <c r="C246" s="401" t="s">
        <v>352</v>
      </c>
      <c r="D246" s="402">
        <v>7323.2317667252</v>
      </c>
      <c r="E246" s="402">
        <v>7323.2317667252</v>
      </c>
      <c r="F246" s="402"/>
      <c r="G246" s="402">
        <v>7323.2317667252</v>
      </c>
      <c r="H246" s="403">
        <v>41605</v>
      </c>
      <c r="I246" s="403">
        <v>46251</v>
      </c>
      <c r="J246" s="403">
        <v>54696</v>
      </c>
      <c r="K246" s="324">
        <v>35</v>
      </c>
      <c r="L246" s="324">
        <v>9</v>
      </c>
      <c r="M246" s="97"/>
    </row>
    <row r="247" spans="1:13" s="96" customFormat="1" ht="17.100000000000001" customHeight="1" x14ac:dyDescent="0.25">
      <c r="A247" s="324">
        <v>275</v>
      </c>
      <c r="B247" s="324" t="s">
        <v>117</v>
      </c>
      <c r="C247" s="401" t="s">
        <v>353</v>
      </c>
      <c r="D247" s="402">
        <v>5507.7890978221994</v>
      </c>
      <c r="E247" s="402">
        <v>5507.7890978221994</v>
      </c>
      <c r="F247" s="402"/>
      <c r="G247" s="402">
        <v>5507.7890978221994</v>
      </c>
      <c r="H247" s="403">
        <v>42061</v>
      </c>
      <c r="I247" s="403">
        <v>42061</v>
      </c>
      <c r="J247" s="403">
        <v>45504</v>
      </c>
      <c r="K247" s="324">
        <v>9</v>
      </c>
      <c r="L247" s="324">
        <v>0</v>
      </c>
      <c r="M247" s="97"/>
    </row>
    <row r="248" spans="1:13" s="96" customFormat="1" ht="17.100000000000001" customHeight="1" x14ac:dyDescent="0.25">
      <c r="A248" s="476" t="s">
        <v>686</v>
      </c>
      <c r="B248" s="476"/>
      <c r="C248" s="476"/>
      <c r="D248" s="404">
        <f>SUM(D249:D262)</f>
        <v>39439.350270609997</v>
      </c>
      <c r="E248" s="404">
        <f>SUM(E249:E262)</f>
        <v>39439.350270609997</v>
      </c>
      <c r="F248" s="404"/>
      <c r="G248" s="404">
        <f>SUM(G249:G262)</f>
        <v>39439.350270609997</v>
      </c>
      <c r="H248" s="403"/>
      <c r="I248" s="403"/>
      <c r="J248" s="403"/>
      <c r="K248" s="324"/>
      <c r="L248" s="324"/>
      <c r="M248" s="97"/>
    </row>
    <row r="249" spans="1:13" s="96" customFormat="1" ht="17.100000000000001" customHeight="1" x14ac:dyDescent="0.25">
      <c r="A249" s="324">
        <v>278</v>
      </c>
      <c r="B249" s="324" t="s">
        <v>198</v>
      </c>
      <c r="C249" s="401" t="s">
        <v>354</v>
      </c>
      <c r="D249" s="402">
        <v>356.98676380720002</v>
      </c>
      <c r="E249" s="402">
        <v>356.98676380720002</v>
      </c>
      <c r="F249" s="402"/>
      <c r="G249" s="402">
        <v>356.98676380720002</v>
      </c>
      <c r="H249" s="403">
        <v>42983</v>
      </c>
      <c r="I249" s="403">
        <v>44918</v>
      </c>
      <c r="J249" s="403">
        <v>54128</v>
      </c>
      <c r="K249" s="324">
        <v>30</v>
      </c>
      <c r="L249" s="324">
        <v>2</v>
      </c>
      <c r="M249" s="97"/>
    </row>
    <row r="250" spans="1:13" s="96" customFormat="1" ht="17.100000000000001" customHeight="1" x14ac:dyDescent="0.25">
      <c r="A250" s="324">
        <v>280</v>
      </c>
      <c r="B250" s="324" t="s">
        <v>221</v>
      </c>
      <c r="C250" s="401" t="s">
        <v>355</v>
      </c>
      <c r="D250" s="402">
        <v>1560.7888999186</v>
      </c>
      <c r="E250" s="402">
        <v>1560.7888999186</v>
      </c>
      <c r="F250" s="402"/>
      <c r="G250" s="402">
        <v>1560.7888999186</v>
      </c>
      <c r="H250" s="403">
        <v>42129</v>
      </c>
      <c r="I250" s="403">
        <v>46157</v>
      </c>
      <c r="J250" s="403">
        <v>54583</v>
      </c>
      <c r="K250" s="324">
        <v>34</v>
      </c>
      <c r="L250" s="324">
        <v>0</v>
      </c>
      <c r="M250" s="97"/>
    </row>
    <row r="251" spans="1:13" s="96" customFormat="1" ht="17.100000000000001" customHeight="1" x14ac:dyDescent="0.25">
      <c r="A251" s="324">
        <v>281</v>
      </c>
      <c r="B251" s="324" t="s">
        <v>129</v>
      </c>
      <c r="C251" s="401" t="s">
        <v>356</v>
      </c>
      <c r="D251" s="402">
        <v>2022.5840604738</v>
      </c>
      <c r="E251" s="402">
        <v>2022.5840604738</v>
      </c>
      <c r="F251" s="402"/>
      <c r="G251" s="402">
        <v>2022.5840604738</v>
      </c>
      <c r="H251" s="403">
        <v>43073</v>
      </c>
      <c r="I251" s="403">
        <v>44910</v>
      </c>
      <c r="J251" s="403">
        <v>51194</v>
      </c>
      <c r="K251" s="324">
        <v>22</v>
      </c>
      <c r="L251" s="324">
        <v>0</v>
      </c>
      <c r="M251" s="97"/>
    </row>
    <row r="252" spans="1:13" s="96" customFormat="1" ht="17.100000000000001" customHeight="1" x14ac:dyDescent="0.25">
      <c r="A252" s="324">
        <v>282</v>
      </c>
      <c r="B252" s="324" t="s">
        <v>221</v>
      </c>
      <c r="C252" s="401" t="s">
        <v>357</v>
      </c>
      <c r="D252" s="402">
        <v>6434.1760476749996</v>
      </c>
      <c r="E252" s="402">
        <v>6434.1760476749996</v>
      </c>
      <c r="F252" s="402"/>
      <c r="G252" s="402">
        <v>6434.1760476749996</v>
      </c>
      <c r="H252" s="403">
        <v>43329</v>
      </c>
      <c r="I252" s="403">
        <v>46248</v>
      </c>
      <c r="J252" s="403">
        <v>54322</v>
      </c>
      <c r="K252" s="324">
        <v>30</v>
      </c>
      <c r="L252" s="324">
        <v>0</v>
      </c>
      <c r="M252" s="97"/>
    </row>
    <row r="253" spans="1:13" s="96" customFormat="1" ht="17.100000000000001" customHeight="1" x14ac:dyDescent="0.25">
      <c r="A253" s="324">
        <v>283</v>
      </c>
      <c r="B253" s="324" t="s">
        <v>129</v>
      </c>
      <c r="C253" s="401" t="s">
        <v>358</v>
      </c>
      <c r="D253" s="402">
        <v>3448.3840185413997</v>
      </c>
      <c r="E253" s="402">
        <v>3448.3840185413997</v>
      </c>
      <c r="F253" s="402"/>
      <c r="G253" s="402">
        <v>3448.3840185413997</v>
      </c>
      <c r="H253" s="403">
        <v>43535</v>
      </c>
      <c r="I253" s="403">
        <v>43535</v>
      </c>
      <c r="J253" s="403">
        <v>47087</v>
      </c>
      <c r="K253" s="324">
        <v>9</v>
      </c>
      <c r="L253" s="324">
        <v>4</v>
      </c>
      <c r="M253" s="97"/>
    </row>
    <row r="254" spans="1:13" s="96" customFormat="1" ht="17.100000000000001" customHeight="1" x14ac:dyDescent="0.25">
      <c r="A254" s="324">
        <v>284</v>
      </c>
      <c r="B254" s="324" t="s">
        <v>117</v>
      </c>
      <c r="C254" s="401" t="s">
        <v>359</v>
      </c>
      <c r="D254" s="402">
        <v>2645.4745098431999</v>
      </c>
      <c r="E254" s="402">
        <v>2645.4745098431999</v>
      </c>
      <c r="F254" s="402"/>
      <c r="G254" s="402">
        <v>2645.4745098431999</v>
      </c>
      <c r="H254" s="403">
        <v>42916</v>
      </c>
      <c r="I254" s="403">
        <v>45417</v>
      </c>
      <c r="J254" s="403">
        <v>52071</v>
      </c>
      <c r="K254" s="324">
        <v>25</v>
      </c>
      <c r="L254" s="324">
        <v>0</v>
      </c>
      <c r="M254" s="97"/>
    </row>
    <row r="255" spans="1:13" s="96" customFormat="1" ht="17.100000000000001" customHeight="1" x14ac:dyDescent="0.25">
      <c r="A255" s="324">
        <v>286</v>
      </c>
      <c r="B255" s="324" t="s">
        <v>121</v>
      </c>
      <c r="C255" s="401" t="s">
        <v>360</v>
      </c>
      <c r="D255" s="402">
        <v>3368.8175195195995</v>
      </c>
      <c r="E255" s="402">
        <v>3368.8175195195995</v>
      </c>
      <c r="F255" s="402"/>
      <c r="G255" s="402">
        <v>3368.8175195195995</v>
      </c>
      <c r="H255" s="403">
        <v>42625</v>
      </c>
      <c r="I255" s="403">
        <v>42625</v>
      </c>
      <c r="J255" s="403">
        <v>46139</v>
      </c>
      <c r="K255" s="324">
        <v>9</v>
      </c>
      <c r="L255" s="324">
        <v>6</v>
      </c>
      <c r="M255" s="97"/>
    </row>
    <row r="256" spans="1:13" s="96" customFormat="1" ht="17.100000000000001" customHeight="1" x14ac:dyDescent="0.25">
      <c r="A256" s="324">
        <v>288</v>
      </c>
      <c r="B256" s="324" t="s">
        <v>221</v>
      </c>
      <c r="C256" s="401" t="s">
        <v>361</v>
      </c>
      <c r="D256" s="402">
        <v>2291.7174691445998</v>
      </c>
      <c r="E256" s="402">
        <v>2291.7174691445998</v>
      </c>
      <c r="F256" s="402"/>
      <c r="G256" s="402">
        <v>2291.7174691445998</v>
      </c>
      <c r="H256" s="403">
        <v>42601</v>
      </c>
      <c r="I256" s="403">
        <v>43962</v>
      </c>
      <c r="J256" s="403">
        <v>54332</v>
      </c>
      <c r="K256" s="324">
        <v>32</v>
      </c>
      <c r="L256" s="324">
        <v>1</v>
      </c>
      <c r="M256" s="97"/>
    </row>
    <row r="257" spans="1:13" s="96" customFormat="1" ht="17.100000000000001" customHeight="1" x14ac:dyDescent="0.25">
      <c r="A257" s="324">
        <v>289</v>
      </c>
      <c r="B257" s="324" t="s">
        <v>148</v>
      </c>
      <c r="C257" s="401" t="s">
        <v>609</v>
      </c>
      <c r="D257" s="402">
        <v>3327.0243030682</v>
      </c>
      <c r="E257" s="402">
        <v>3327.0243030682</v>
      </c>
      <c r="F257" s="402"/>
      <c r="G257" s="402">
        <v>3327.0243030682</v>
      </c>
      <c r="H257" s="403">
        <v>45514</v>
      </c>
      <c r="I257" s="403">
        <v>46323</v>
      </c>
      <c r="J257" s="403">
        <v>56501</v>
      </c>
      <c r="K257" s="324">
        <v>30</v>
      </c>
      <c r="L257" s="324">
        <v>0</v>
      </c>
      <c r="M257" s="97"/>
    </row>
    <row r="258" spans="1:13" s="96" customFormat="1" ht="17.100000000000001" customHeight="1" x14ac:dyDescent="0.25">
      <c r="A258" s="324">
        <v>290</v>
      </c>
      <c r="B258" s="324" t="s">
        <v>129</v>
      </c>
      <c r="C258" s="401" t="s">
        <v>685</v>
      </c>
      <c r="D258" s="402">
        <v>820.51394193160002</v>
      </c>
      <c r="E258" s="402">
        <v>820.51394193160002</v>
      </c>
      <c r="F258" s="402"/>
      <c r="G258" s="402">
        <v>820.51394193160002</v>
      </c>
      <c r="H258" s="403">
        <v>44928</v>
      </c>
      <c r="I258" s="403">
        <v>45289</v>
      </c>
      <c r="J258" s="403">
        <v>48582</v>
      </c>
      <c r="K258" s="324">
        <v>9</v>
      </c>
      <c r="L258" s="324">
        <v>8</v>
      </c>
      <c r="M258" s="97"/>
    </row>
    <row r="259" spans="1:13" s="96" customFormat="1" ht="17.100000000000001" customHeight="1" x14ac:dyDescent="0.25">
      <c r="A259" s="324">
        <v>292</v>
      </c>
      <c r="B259" s="324" t="s">
        <v>133</v>
      </c>
      <c r="C259" s="401" t="s">
        <v>362</v>
      </c>
      <c r="D259" s="402">
        <v>4154.0137265654002</v>
      </c>
      <c r="E259" s="402">
        <v>4154.0137265654002</v>
      </c>
      <c r="F259" s="402"/>
      <c r="G259" s="402">
        <v>4154.0137265654002</v>
      </c>
      <c r="H259" s="403">
        <v>42662</v>
      </c>
      <c r="I259" s="403">
        <v>42866</v>
      </c>
      <c r="J259" s="403">
        <v>49947</v>
      </c>
      <c r="K259" s="324">
        <v>19</v>
      </c>
      <c r="L259" s="324">
        <v>4</v>
      </c>
      <c r="M259" s="97"/>
    </row>
    <row r="260" spans="1:13" s="96" customFormat="1" ht="17.100000000000001" customHeight="1" x14ac:dyDescent="0.25">
      <c r="A260" s="324">
        <v>293</v>
      </c>
      <c r="B260" s="324" t="s">
        <v>221</v>
      </c>
      <c r="C260" s="401" t="s">
        <v>363</v>
      </c>
      <c r="D260" s="402">
        <v>4120.9545764999993</v>
      </c>
      <c r="E260" s="402">
        <v>4120.9545764999993</v>
      </c>
      <c r="F260" s="402"/>
      <c r="G260" s="402">
        <v>4120.9545764999993</v>
      </c>
      <c r="H260" s="403">
        <v>42048</v>
      </c>
      <c r="I260" s="403">
        <v>42156</v>
      </c>
      <c r="J260" s="403">
        <v>45504</v>
      </c>
      <c r="K260" s="324">
        <v>9</v>
      </c>
      <c r="L260" s="324">
        <v>0</v>
      </c>
      <c r="M260" s="97"/>
    </row>
    <row r="261" spans="1:13" s="96" customFormat="1" ht="17.100000000000001" customHeight="1" x14ac:dyDescent="0.25">
      <c r="A261" s="324">
        <v>294</v>
      </c>
      <c r="B261" s="324" t="s">
        <v>221</v>
      </c>
      <c r="C261" s="401" t="s">
        <v>364</v>
      </c>
      <c r="D261" s="402">
        <v>4075.6240261729999</v>
      </c>
      <c r="E261" s="402">
        <v>4075.6240261729999</v>
      </c>
      <c r="F261" s="402"/>
      <c r="G261" s="402">
        <v>4075.6240261729999</v>
      </c>
      <c r="H261" s="403">
        <v>41606</v>
      </c>
      <c r="I261" s="403">
        <v>42223</v>
      </c>
      <c r="J261" s="403">
        <v>46234</v>
      </c>
      <c r="K261" s="324">
        <v>12</v>
      </c>
      <c r="L261" s="324">
        <v>3</v>
      </c>
      <c r="M261" s="97"/>
    </row>
    <row r="262" spans="1:13" s="96" customFormat="1" ht="17.100000000000001" customHeight="1" x14ac:dyDescent="0.25">
      <c r="A262" s="324">
        <v>295</v>
      </c>
      <c r="B262" s="324" t="s">
        <v>221</v>
      </c>
      <c r="C262" s="401" t="s">
        <v>365</v>
      </c>
      <c r="D262" s="402">
        <v>812.29040744840006</v>
      </c>
      <c r="E262" s="402">
        <v>812.29040744840006</v>
      </c>
      <c r="F262" s="402"/>
      <c r="G262" s="402">
        <v>812.29040744840006</v>
      </c>
      <c r="H262" s="403">
        <v>41842</v>
      </c>
      <c r="I262" s="403">
        <v>42027</v>
      </c>
      <c r="J262" s="403">
        <v>46234</v>
      </c>
      <c r="K262" s="324">
        <v>11</v>
      </c>
      <c r="L262" s="324">
        <v>9</v>
      </c>
      <c r="M262" s="97"/>
    </row>
    <row r="263" spans="1:13" s="96" customFormat="1" ht="17.100000000000001" customHeight="1" x14ac:dyDescent="0.25">
      <c r="A263" s="476" t="s">
        <v>684</v>
      </c>
      <c r="B263" s="476"/>
      <c r="C263" s="476"/>
      <c r="D263" s="404">
        <f>SUM(D264:D276)</f>
        <v>97112.001650032995</v>
      </c>
      <c r="E263" s="404">
        <f>SUM(E264:E276)</f>
        <v>97112.001650032995</v>
      </c>
      <c r="F263" s="404"/>
      <c r="G263" s="404">
        <f>SUM(G264:G276)</f>
        <v>97112.001650032995</v>
      </c>
      <c r="H263" s="403"/>
      <c r="I263" s="403"/>
      <c r="J263" s="403"/>
      <c r="K263" s="324"/>
      <c r="L263" s="324"/>
      <c r="M263" s="97"/>
    </row>
    <row r="264" spans="1:13" s="96" customFormat="1" ht="17.100000000000001" customHeight="1" x14ac:dyDescent="0.25">
      <c r="A264" s="324">
        <v>296</v>
      </c>
      <c r="B264" s="324" t="s">
        <v>683</v>
      </c>
      <c r="C264" s="401" t="s">
        <v>366</v>
      </c>
      <c r="D264" s="402">
        <v>9342.3406352969996</v>
      </c>
      <c r="E264" s="402">
        <v>9342.3406352969996</v>
      </c>
      <c r="F264" s="402"/>
      <c r="G264" s="402">
        <v>9342.3406352969996</v>
      </c>
      <c r="H264" s="403">
        <v>43551</v>
      </c>
      <c r="I264" s="403">
        <v>44910</v>
      </c>
      <c r="J264" s="403">
        <v>54543</v>
      </c>
      <c r="K264" s="324">
        <v>30</v>
      </c>
      <c r="L264" s="324">
        <v>0</v>
      </c>
      <c r="M264" s="97"/>
    </row>
    <row r="265" spans="1:13" s="96" customFormat="1" ht="17.100000000000001" customHeight="1" x14ac:dyDescent="0.25">
      <c r="A265" s="324">
        <v>297</v>
      </c>
      <c r="B265" s="324" t="s">
        <v>681</v>
      </c>
      <c r="C265" s="401" t="s">
        <v>367</v>
      </c>
      <c r="D265" s="402">
        <v>4186.8892299037998</v>
      </c>
      <c r="E265" s="402">
        <v>4186.8892299037998</v>
      </c>
      <c r="F265" s="402"/>
      <c r="G265" s="402">
        <v>4186.8892299037998</v>
      </c>
      <c r="H265" s="403">
        <v>42946</v>
      </c>
      <c r="I265" s="403">
        <v>44910</v>
      </c>
      <c r="J265" s="403">
        <v>53929</v>
      </c>
      <c r="K265" s="324">
        <v>30</v>
      </c>
      <c r="L265" s="324">
        <v>0</v>
      </c>
      <c r="M265" s="97"/>
    </row>
    <row r="266" spans="1:13" s="96" customFormat="1" ht="17.100000000000001" customHeight="1" x14ac:dyDescent="0.25">
      <c r="A266" s="324">
        <v>298</v>
      </c>
      <c r="B266" s="324" t="s">
        <v>683</v>
      </c>
      <c r="C266" s="401" t="s">
        <v>368</v>
      </c>
      <c r="D266" s="402">
        <v>20166.064644794998</v>
      </c>
      <c r="E266" s="402">
        <v>20166.064644794998</v>
      </c>
      <c r="F266" s="402"/>
      <c r="G266" s="402">
        <v>20166.064644794998</v>
      </c>
      <c r="H266" s="403">
        <v>44431</v>
      </c>
      <c r="I266" s="403">
        <v>44910</v>
      </c>
      <c r="J266" s="403">
        <v>48121</v>
      </c>
      <c r="K266" s="324">
        <v>10</v>
      </c>
      <c r="L266" s="324">
        <v>0</v>
      </c>
      <c r="M266" s="97"/>
    </row>
    <row r="267" spans="1:13" s="96" customFormat="1" ht="17.100000000000001" customHeight="1" x14ac:dyDescent="0.25">
      <c r="A267" s="324">
        <v>300</v>
      </c>
      <c r="B267" s="324" t="s">
        <v>682</v>
      </c>
      <c r="C267" s="401" t="s">
        <v>369</v>
      </c>
      <c r="D267" s="402">
        <v>4294.5331441132003</v>
      </c>
      <c r="E267" s="402">
        <v>4294.5331441132003</v>
      </c>
      <c r="F267" s="402"/>
      <c r="G267" s="402">
        <v>4294.5331441132003</v>
      </c>
      <c r="H267" s="403">
        <v>43601</v>
      </c>
      <c r="I267" s="403">
        <v>43636</v>
      </c>
      <c r="J267" s="403">
        <v>47087</v>
      </c>
      <c r="K267" s="324">
        <v>9</v>
      </c>
      <c r="L267" s="324">
        <v>4</v>
      </c>
      <c r="M267" s="97"/>
    </row>
    <row r="268" spans="1:13" s="96" customFormat="1" ht="17.100000000000001" customHeight="1" x14ac:dyDescent="0.25">
      <c r="A268" s="324">
        <v>304</v>
      </c>
      <c r="B268" s="324" t="s">
        <v>681</v>
      </c>
      <c r="C268" s="401" t="s">
        <v>610</v>
      </c>
      <c r="D268" s="402">
        <v>7169.9406540433993</v>
      </c>
      <c r="E268" s="402">
        <v>7169.9406540433993</v>
      </c>
      <c r="F268" s="402"/>
      <c r="G268" s="402">
        <v>7169.9406540433993</v>
      </c>
      <c r="H268" s="403">
        <v>45040</v>
      </c>
      <c r="I268" s="403">
        <v>46371</v>
      </c>
      <c r="J268" s="403">
        <v>48358</v>
      </c>
      <c r="K268" s="324">
        <v>9</v>
      </c>
      <c r="L268" s="324">
        <v>0</v>
      </c>
      <c r="M268" s="97"/>
    </row>
    <row r="269" spans="1:13" s="96" customFormat="1" ht="17.100000000000001" customHeight="1" x14ac:dyDescent="0.25">
      <c r="A269" s="324">
        <v>305</v>
      </c>
      <c r="B269" s="324" t="s">
        <v>680</v>
      </c>
      <c r="C269" s="401" t="s">
        <v>370</v>
      </c>
      <c r="D269" s="402">
        <v>333.46690654439999</v>
      </c>
      <c r="E269" s="402">
        <v>333.46690654439999</v>
      </c>
      <c r="F269" s="402"/>
      <c r="G269" s="402">
        <v>333.46690654439999</v>
      </c>
      <c r="H269" s="403">
        <v>41977</v>
      </c>
      <c r="I269" s="403">
        <v>42194</v>
      </c>
      <c r="J269" s="403">
        <v>45504</v>
      </c>
      <c r="K269" s="324">
        <v>9</v>
      </c>
      <c r="L269" s="324">
        <v>5</v>
      </c>
      <c r="M269" s="97"/>
    </row>
    <row r="270" spans="1:13" s="96" customFormat="1" ht="17.100000000000001" customHeight="1" x14ac:dyDescent="0.25">
      <c r="A270" s="324">
        <v>306</v>
      </c>
      <c r="B270" s="324" t="s">
        <v>680</v>
      </c>
      <c r="C270" s="401" t="s">
        <v>371</v>
      </c>
      <c r="D270" s="402">
        <v>16709.340405619201</v>
      </c>
      <c r="E270" s="402">
        <v>16709.340405619201</v>
      </c>
      <c r="F270" s="402"/>
      <c r="G270" s="402">
        <v>16709.340405619201</v>
      </c>
      <c r="H270" s="403">
        <v>42139</v>
      </c>
      <c r="I270" s="403">
        <v>42697</v>
      </c>
      <c r="J270" s="403">
        <v>49947</v>
      </c>
      <c r="K270" s="324">
        <v>21</v>
      </c>
      <c r="L270" s="324">
        <v>2</v>
      </c>
      <c r="M270" s="97"/>
    </row>
    <row r="271" spans="1:13" s="96" customFormat="1" ht="17.100000000000001" customHeight="1" x14ac:dyDescent="0.25">
      <c r="A271" s="324">
        <v>307</v>
      </c>
      <c r="B271" s="324" t="s">
        <v>679</v>
      </c>
      <c r="C271" s="401" t="s">
        <v>372</v>
      </c>
      <c r="D271" s="402">
        <v>3992.4592509539998</v>
      </c>
      <c r="E271" s="402">
        <v>3992.4592509539998</v>
      </c>
      <c r="F271" s="402"/>
      <c r="G271" s="402">
        <v>3992.4592509539998</v>
      </c>
      <c r="H271" s="403">
        <v>42416</v>
      </c>
      <c r="I271" s="403">
        <v>43052</v>
      </c>
      <c r="J271" s="403">
        <v>53885</v>
      </c>
      <c r="K271" s="324">
        <v>31</v>
      </c>
      <c r="L271" s="324">
        <v>3</v>
      </c>
      <c r="M271" s="97"/>
    </row>
    <row r="272" spans="1:13" s="96" customFormat="1" ht="17.100000000000001" customHeight="1" x14ac:dyDescent="0.25">
      <c r="A272" s="324">
        <v>308</v>
      </c>
      <c r="B272" s="324" t="s">
        <v>679</v>
      </c>
      <c r="C272" s="401" t="s">
        <v>373</v>
      </c>
      <c r="D272" s="402">
        <v>5390.5701611748</v>
      </c>
      <c r="E272" s="402">
        <v>5390.5701611748</v>
      </c>
      <c r="F272" s="402"/>
      <c r="G272" s="402">
        <v>5390.5701611748</v>
      </c>
      <c r="H272" s="403">
        <v>42324</v>
      </c>
      <c r="I272" s="403">
        <v>42797</v>
      </c>
      <c r="J272" s="403">
        <v>46365</v>
      </c>
      <c r="K272" s="324">
        <v>10</v>
      </c>
      <c r="L272" s="324">
        <v>10</v>
      </c>
      <c r="M272" s="97"/>
    </row>
    <row r="273" spans="1:13" s="96" customFormat="1" ht="17.100000000000001" customHeight="1" x14ac:dyDescent="0.25">
      <c r="A273" s="324">
        <v>309</v>
      </c>
      <c r="B273" s="324" t="s">
        <v>679</v>
      </c>
      <c r="C273" s="401" t="s">
        <v>374</v>
      </c>
      <c r="D273" s="402">
        <v>14778.6279946384</v>
      </c>
      <c r="E273" s="402">
        <v>14778.6279946384</v>
      </c>
      <c r="F273" s="402"/>
      <c r="G273" s="402">
        <v>14778.6279946384</v>
      </c>
      <c r="H273" s="403">
        <v>43251</v>
      </c>
      <c r="I273" s="403">
        <v>43529</v>
      </c>
      <c r="J273" s="403">
        <v>54128</v>
      </c>
      <c r="K273" s="324">
        <v>29</v>
      </c>
      <c r="L273" s="324">
        <v>8</v>
      </c>
      <c r="M273" s="97"/>
    </row>
    <row r="274" spans="1:13" s="96" customFormat="1" ht="17.100000000000001" customHeight="1" x14ac:dyDescent="0.25">
      <c r="A274" s="324">
        <v>310</v>
      </c>
      <c r="B274" s="324" t="s">
        <v>679</v>
      </c>
      <c r="C274" s="401" t="s">
        <v>375</v>
      </c>
      <c r="D274" s="402">
        <v>2493.6303974095999</v>
      </c>
      <c r="E274" s="402">
        <v>2493.6303974095999</v>
      </c>
      <c r="F274" s="402"/>
      <c r="G274" s="402">
        <v>2493.6303974095999</v>
      </c>
      <c r="H274" s="403">
        <v>42890</v>
      </c>
      <c r="I274" s="403">
        <v>46178</v>
      </c>
      <c r="J274" s="403">
        <v>54613</v>
      </c>
      <c r="K274" s="324">
        <v>32</v>
      </c>
      <c r="L274" s="324">
        <v>0</v>
      </c>
      <c r="M274" s="97"/>
    </row>
    <row r="275" spans="1:13" s="96" customFormat="1" ht="17.100000000000001" customHeight="1" x14ac:dyDescent="0.25">
      <c r="A275" s="324">
        <v>311</v>
      </c>
      <c r="B275" s="324" t="s">
        <v>678</v>
      </c>
      <c r="C275" s="401" t="s">
        <v>376</v>
      </c>
      <c r="D275" s="402">
        <v>6302.5402131408</v>
      </c>
      <c r="E275" s="402">
        <v>6302.5402131408</v>
      </c>
      <c r="F275" s="402"/>
      <c r="G275" s="402">
        <v>6302.5402131408</v>
      </c>
      <c r="H275" s="403">
        <v>43441</v>
      </c>
      <c r="I275" s="403">
        <v>44910</v>
      </c>
      <c r="J275" s="403">
        <v>54128</v>
      </c>
      <c r="K275" s="324">
        <v>29</v>
      </c>
      <c r="L275" s="324">
        <v>3</v>
      </c>
      <c r="M275" s="97"/>
    </row>
    <row r="276" spans="1:13" s="96" customFormat="1" ht="17.100000000000001" customHeight="1" x14ac:dyDescent="0.25">
      <c r="A276" s="324">
        <v>312</v>
      </c>
      <c r="B276" s="324" t="s">
        <v>678</v>
      </c>
      <c r="C276" s="401" t="s">
        <v>377</v>
      </c>
      <c r="D276" s="402">
        <v>1951.5980123993997</v>
      </c>
      <c r="E276" s="402">
        <v>1951.5980123993997</v>
      </c>
      <c r="F276" s="402"/>
      <c r="G276" s="402">
        <v>1951.5980123993997</v>
      </c>
      <c r="H276" s="403">
        <v>42901</v>
      </c>
      <c r="I276" s="403">
        <v>43632</v>
      </c>
      <c r="J276" s="403">
        <v>54128</v>
      </c>
      <c r="K276" s="324">
        <v>30</v>
      </c>
      <c r="L276" s="324">
        <v>5</v>
      </c>
      <c r="M276" s="97"/>
    </row>
    <row r="277" spans="1:13" s="96" customFormat="1" ht="17.100000000000001" customHeight="1" x14ac:dyDescent="0.25">
      <c r="A277" s="476" t="s">
        <v>677</v>
      </c>
      <c r="B277" s="476"/>
      <c r="C277" s="476"/>
      <c r="D277" s="404">
        <f>SUM(D278:D286)</f>
        <v>69157.372664105191</v>
      </c>
      <c r="E277" s="404">
        <f>SUM(E278:E286)</f>
        <v>69157.372664105191</v>
      </c>
      <c r="F277" s="404"/>
      <c r="G277" s="404">
        <f>SUM(G278:G286)</f>
        <v>69157.372664105191</v>
      </c>
      <c r="H277" s="403"/>
      <c r="I277" s="403"/>
      <c r="J277" s="403"/>
      <c r="K277" s="324"/>
      <c r="L277" s="324"/>
      <c r="M277" s="97"/>
    </row>
    <row r="278" spans="1:13" s="96" customFormat="1" ht="17.100000000000001" customHeight="1" x14ac:dyDescent="0.25">
      <c r="A278" s="324">
        <v>313</v>
      </c>
      <c r="B278" s="324" t="s">
        <v>119</v>
      </c>
      <c r="C278" s="401" t="s">
        <v>378</v>
      </c>
      <c r="D278" s="402">
        <v>9234.9127384244002</v>
      </c>
      <c r="E278" s="402">
        <v>9234.9127384244002</v>
      </c>
      <c r="F278" s="402"/>
      <c r="G278" s="402">
        <v>9234.9127384244002</v>
      </c>
      <c r="H278" s="403">
        <v>43692</v>
      </c>
      <c r="I278" s="403">
        <v>44910</v>
      </c>
      <c r="J278" s="403">
        <v>55773</v>
      </c>
      <c r="K278" s="324">
        <v>33</v>
      </c>
      <c r="L278" s="324">
        <v>0</v>
      </c>
      <c r="M278" s="97"/>
    </row>
    <row r="279" spans="1:13" s="96" customFormat="1" ht="17.100000000000001" customHeight="1" x14ac:dyDescent="0.25">
      <c r="A279" s="324">
        <v>314</v>
      </c>
      <c r="B279" s="324" t="s">
        <v>129</v>
      </c>
      <c r="C279" s="401" t="s">
        <v>379</v>
      </c>
      <c r="D279" s="402">
        <v>4702.7145771595997</v>
      </c>
      <c r="E279" s="402">
        <v>4702.7145771595997</v>
      </c>
      <c r="F279" s="402"/>
      <c r="G279" s="402">
        <v>4702.7145771595997</v>
      </c>
      <c r="H279" s="403">
        <v>42963</v>
      </c>
      <c r="I279" s="403">
        <v>43151</v>
      </c>
      <c r="J279" s="403">
        <v>54128</v>
      </c>
      <c r="K279" s="324">
        <v>30</v>
      </c>
      <c r="L279" s="324">
        <v>2</v>
      </c>
      <c r="M279" s="97"/>
    </row>
    <row r="280" spans="1:13" s="96" customFormat="1" ht="17.100000000000001" customHeight="1" x14ac:dyDescent="0.25">
      <c r="A280" s="324">
        <v>316</v>
      </c>
      <c r="B280" s="324" t="s">
        <v>133</v>
      </c>
      <c r="C280" s="401" t="s">
        <v>380</v>
      </c>
      <c r="D280" s="402">
        <v>622.56632339320004</v>
      </c>
      <c r="E280" s="402">
        <v>622.56632339320004</v>
      </c>
      <c r="F280" s="402"/>
      <c r="G280" s="402">
        <v>622.56632339320004</v>
      </c>
      <c r="H280" s="403">
        <v>42643</v>
      </c>
      <c r="I280" s="403">
        <v>42909</v>
      </c>
      <c r="J280" s="403">
        <v>49947</v>
      </c>
      <c r="K280" s="324">
        <v>19</v>
      </c>
      <c r="L280" s="324">
        <v>11</v>
      </c>
      <c r="M280" s="97"/>
    </row>
    <row r="281" spans="1:13" s="96" customFormat="1" ht="17.100000000000001" customHeight="1" x14ac:dyDescent="0.25">
      <c r="A281" s="324">
        <v>317</v>
      </c>
      <c r="B281" s="324" t="s">
        <v>221</v>
      </c>
      <c r="C281" s="401" t="s">
        <v>381</v>
      </c>
      <c r="D281" s="402">
        <v>3674.1816782249998</v>
      </c>
      <c r="E281" s="402">
        <v>3674.1816782249998</v>
      </c>
      <c r="F281" s="402"/>
      <c r="G281" s="402">
        <v>3674.1816782249998</v>
      </c>
      <c r="H281" s="403">
        <v>42619</v>
      </c>
      <c r="I281" s="403">
        <v>42891</v>
      </c>
      <c r="J281" s="403">
        <v>49947</v>
      </c>
      <c r="K281" s="324">
        <v>19</v>
      </c>
      <c r="L281" s="324">
        <v>11</v>
      </c>
      <c r="M281" s="97"/>
    </row>
    <row r="282" spans="1:13" s="96" customFormat="1" ht="17.100000000000001" customHeight="1" x14ac:dyDescent="0.25">
      <c r="A282" s="324">
        <v>318</v>
      </c>
      <c r="B282" s="324" t="s">
        <v>676</v>
      </c>
      <c r="C282" s="401" t="s">
        <v>675</v>
      </c>
      <c r="D282" s="402">
        <v>1673.0938420378</v>
      </c>
      <c r="E282" s="402">
        <v>1673.0938420378</v>
      </c>
      <c r="F282" s="402"/>
      <c r="G282" s="402">
        <v>1673.0938420378</v>
      </c>
      <c r="H282" s="403">
        <v>42485</v>
      </c>
      <c r="I282" s="403">
        <v>42545</v>
      </c>
      <c r="J282" s="403">
        <v>46139</v>
      </c>
      <c r="K282" s="324">
        <v>9</v>
      </c>
      <c r="L282" s="324">
        <v>6</v>
      </c>
      <c r="M282" s="97"/>
    </row>
    <row r="283" spans="1:13" s="96" customFormat="1" ht="17.100000000000001" customHeight="1" x14ac:dyDescent="0.25">
      <c r="A283" s="324">
        <v>319</v>
      </c>
      <c r="B283" s="324" t="s">
        <v>243</v>
      </c>
      <c r="C283" s="401" t="s">
        <v>383</v>
      </c>
      <c r="D283" s="402">
        <v>4299.2106672379996</v>
      </c>
      <c r="E283" s="402">
        <v>4299.2106672379996</v>
      </c>
      <c r="F283" s="402"/>
      <c r="G283" s="402">
        <v>4299.2106672379996</v>
      </c>
      <c r="H283" s="403">
        <v>42853</v>
      </c>
      <c r="I283" s="403">
        <v>42870</v>
      </c>
      <c r="J283" s="403">
        <v>46365</v>
      </c>
      <c r="K283" s="324">
        <v>9</v>
      </c>
      <c r="L283" s="324">
        <v>6</v>
      </c>
      <c r="M283" s="97"/>
    </row>
    <row r="284" spans="1:13" s="96" customFormat="1" ht="17.100000000000001" customHeight="1" x14ac:dyDescent="0.25">
      <c r="A284" s="324">
        <v>320</v>
      </c>
      <c r="B284" s="324" t="s">
        <v>129</v>
      </c>
      <c r="C284" s="401" t="s">
        <v>674</v>
      </c>
      <c r="D284" s="402">
        <v>14838.0818680136</v>
      </c>
      <c r="E284" s="402">
        <v>14838.0818680136</v>
      </c>
      <c r="F284" s="402"/>
      <c r="G284" s="402">
        <v>14838.0818680136</v>
      </c>
      <c r="H284" s="403">
        <v>42584</v>
      </c>
      <c r="I284" s="403">
        <v>42919</v>
      </c>
      <c r="J284" s="403">
        <v>49947</v>
      </c>
      <c r="K284" s="324">
        <v>19</v>
      </c>
      <c r="L284" s="324">
        <v>11</v>
      </c>
      <c r="M284" s="97"/>
    </row>
    <row r="285" spans="1:13" s="96" customFormat="1" ht="17.100000000000001" customHeight="1" x14ac:dyDescent="0.25">
      <c r="A285" s="324">
        <v>321</v>
      </c>
      <c r="B285" s="324" t="s">
        <v>221</v>
      </c>
      <c r="C285" s="401" t="s">
        <v>385</v>
      </c>
      <c r="D285" s="402">
        <v>657.92344685299997</v>
      </c>
      <c r="E285" s="402">
        <v>657.92344685299997</v>
      </c>
      <c r="F285" s="402"/>
      <c r="G285" s="402">
        <v>657.92344685299997</v>
      </c>
      <c r="H285" s="403">
        <v>42658</v>
      </c>
      <c r="I285" s="403">
        <v>46279</v>
      </c>
      <c r="J285" s="403">
        <v>54389</v>
      </c>
      <c r="K285" s="324">
        <v>32</v>
      </c>
      <c r="L285" s="324">
        <v>0</v>
      </c>
      <c r="M285" s="97"/>
    </row>
    <row r="286" spans="1:13" s="96" customFormat="1" ht="17.100000000000001" customHeight="1" x14ac:dyDescent="0.25">
      <c r="A286" s="324">
        <v>322</v>
      </c>
      <c r="B286" s="324" t="s">
        <v>243</v>
      </c>
      <c r="C286" s="401" t="s">
        <v>673</v>
      </c>
      <c r="D286" s="402">
        <v>29454.6875227606</v>
      </c>
      <c r="E286" s="402">
        <v>29454.6875227606</v>
      </c>
      <c r="F286" s="402"/>
      <c r="G286" s="402">
        <v>29454.6875227606</v>
      </c>
      <c r="H286" s="403">
        <v>42392</v>
      </c>
      <c r="I286" s="403">
        <v>43287</v>
      </c>
      <c r="J286" s="403">
        <v>54128</v>
      </c>
      <c r="K286" s="324">
        <v>31</v>
      </c>
      <c r="L286" s="324">
        <v>11</v>
      </c>
      <c r="M286" s="97"/>
    </row>
    <row r="287" spans="1:13" s="101" customFormat="1" ht="17.100000000000001" customHeight="1" x14ac:dyDescent="0.25">
      <c r="A287" s="476" t="s">
        <v>672</v>
      </c>
      <c r="B287" s="476"/>
      <c r="C287" s="476"/>
      <c r="D287" s="404">
        <f>SUM(D288:D299)</f>
        <v>65403.196610978397</v>
      </c>
      <c r="E287" s="404">
        <f>SUM(E288:E299)</f>
        <v>65403.196610978397</v>
      </c>
      <c r="F287" s="404"/>
      <c r="G287" s="404">
        <f>SUM(G288:G299)</f>
        <v>65403.196610978397</v>
      </c>
      <c r="H287" s="403"/>
      <c r="I287" s="403"/>
      <c r="J287" s="403"/>
      <c r="K287" s="324"/>
      <c r="L287" s="324"/>
      <c r="M287" s="102"/>
    </row>
    <row r="288" spans="1:13" s="96" customFormat="1" ht="17.100000000000001" customHeight="1" x14ac:dyDescent="0.25">
      <c r="A288" s="324">
        <v>323</v>
      </c>
      <c r="B288" s="324" t="s">
        <v>119</v>
      </c>
      <c r="C288" s="401" t="s">
        <v>671</v>
      </c>
      <c r="D288" s="402">
        <v>3113.1918724615998</v>
      </c>
      <c r="E288" s="402">
        <v>3113.1918724615998</v>
      </c>
      <c r="F288" s="402"/>
      <c r="G288" s="402">
        <v>3113.1918724615998</v>
      </c>
      <c r="H288" s="403">
        <v>44928</v>
      </c>
      <c r="I288" s="403">
        <v>45932</v>
      </c>
      <c r="J288" s="403">
        <v>55519</v>
      </c>
      <c r="K288" s="324">
        <v>28</v>
      </c>
      <c r="L288" s="324">
        <v>9</v>
      </c>
      <c r="M288" s="97"/>
    </row>
    <row r="289" spans="1:13" s="96" customFormat="1" ht="17.100000000000001" customHeight="1" x14ac:dyDescent="0.25">
      <c r="A289" s="324">
        <v>325</v>
      </c>
      <c r="B289" s="324" t="s">
        <v>119</v>
      </c>
      <c r="C289" s="401" t="s">
        <v>670</v>
      </c>
      <c r="D289" s="402">
        <v>5984.3463561272001</v>
      </c>
      <c r="E289" s="402">
        <v>5984.3463561272001</v>
      </c>
      <c r="F289" s="402"/>
      <c r="G289" s="402">
        <v>5984.3463561272001</v>
      </c>
      <c r="H289" s="403">
        <v>45019</v>
      </c>
      <c r="I289" s="403">
        <v>46114</v>
      </c>
      <c r="J289" s="403">
        <v>56158</v>
      </c>
      <c r="K289" s="324">
        <v>30</v>
      </c>
      <c r="L289" s="324">
        <v>0</v>
      </c>
      <c r="M289" s="97"/>
    </row>
    <row r="290" spans="1:13" s="96" customFormat="1" ht="17.100000000000001" customHeight="1" x14ac:dyDescent="0.25">
      <c r="A290" s="324">
        <v>327</v>
      </c>
      <c r="B290" s="324" t="s">
        <v>117</v>
      </c>
      <c r="C290" s="401" t="s">
        <v>387</v>
      </c>
      <c r="D290" s="402">
        <v>1236.0028152056</v>
      </c>
      <c r="E290" s="402">
        <v>1236.0028152056</v>
      </c>
      <c r="F290" s="402"/>
      <c r="G290" s="402">
        <v>1236.0028152056</v>
      </c>
      <c r="H290" s="403">
        <v>43747</v>
      </c>
      <c r="I290" s="403">
        <v>44910</v>
      </c>
      <c r="J290" s="403">
        <v>51073</v>
      </c>
      <c r="K290" s="324">
        <v>20</v>
      </c>
      <c r="L290" s="324">
        <v>0</v>
      </c>
      <c r="M290" s="97"/>
    </row>
    <row r="291" spans="1:13" s="96" customFormat="1" ht="17.100000000000001" customHeight="1" x14ac:dyDescent="0.25">
      <c r="A291" s="324">
        <v>328</v>
      </c>
      <c r="B291" s="324" t="s">
        <v>129</v>
      </c>
      <c r="C291" s="401" t="s">
        <v>388</v>
      </c>
      <c r="D291" s="402">
        <v>263.77600276919998</v>
      </c>
      <c r="E291" s="402">
        <v>263.77600276919998</v>
      </c>
      <c r="F291" s="402"/>
      <c r="G291" s="402">
        <v>263.77600276919998</v>
      </c>
      <c r="H291" s="403">
        <v>43208</v>
      </c>
      <c r="I291" s="403">
        <v>43208</v>
      </c>
      <c r="J291" s="403">
        <v>54128</v>
      </c>
      <c r="K291" s="324">
        <v>29</v>
      </c>
      <c r="L291" s="324">
        <v>8</v>
      </c>
      <c r="M291" s="97"/>
    </row>
    <row r="292" spans="1:13" s="96" customFormat="1" ht="17.100000000000001" customHeight="1" x14ac:dyDescent="0.25">
      <c r="A292" s="324">
        <v>329</v>
      </c>
      <c r="B292" s="324" t="s">
        <v>117</v>
      </c>
      <c r="C292" s="401" t="s">
        <v>669</v>
      </c>
      <c r="D292" s="402">
        <v>688.93445105299998</v>
      </c>
      <c r="E292" s="402">
        <v>688.93445105299998</v>
      </c>
      <c r="F292" s="402"/>
      <c r="G292" s="402">
        <v>688.93445105299998</v>
      </c>
      <c r="H292" s="403">
        <v>44928</v>
      </c>
      <c r="I292" s="403">
        <v>45289</v>
      </c>
      <c r="J292" s="403">
        <v>49094</v>
      </c>
      <c r="K292" s="324">
        <v>10</v>
      </c>
      <c r="L292" s="324">
        <v>0</v>
      </c>
      <c r="M292" s="97"/>
    </row>
    <row r="293" spans="1:13" s="96" customFormat="1" ht="17.100000000000001" customHeight="1" x14ac:dyDescent="0.25">
      <c r="A293" s="324">
        <v>330</v>
      </c>
      <c r="B293" s="324" t="s">
        <v>148</v>
      </c>
      <c r="C293" s="401" t="s">
        <v>668</v>
      </c>
      <c r="D293" s="402">
        <v>8007.2826544223999</v>
      </c>
      <c r="E293" s="402">
        <v>8007.2826544223999</v>
      </c>
      <c r="F293" s="402"/>
      <c r="G293" s="402">
        <v>8007.2826544223999</v>
      </c>
      <c r="H293" s="403">
        <v>44928</v>
      </c>
      <c r="I293" s="403">
        <v>46262</v>
      </c>
      <c r="J293" s="403">
        <v>55061</v>
      </c>
      <c r="K293" s="324">
        <v>25</v>
      </c>
      <c r="L293" s="324">
        <v>11</v>
      </c>
      <c r="M293" s="97"/>
    </row>
    <row r="294" spans="1:13" s="96" customFormat="1" ht="17.100000000000001" customHeight="1" x14ac:dyDescent="0.25">
      <c r="A294" s="324">
        <v>331</v>
      </c>
      <c r="B294" s="324" t="s">
        <v>129</v>
      </c>
      <c r="C294" s="401" t="s">
        <v>667</v>
      </c>
      <c r="D294" s="402">
        <v>308.95447721099998</v>
      </c>
      <c r="E294" s="402">
        <v>308.95447721099998</v>
      </c>
      <c r="F294" s="402"/>
      <c r="G294" s="402">
        <v>308.95447721099998</v>
      </c>
      <c r="H294" s="403">
        <v>44928</v>
      </c>
      <c r="I294" s="403">
        <v>45289</v>
      </c>
      <c r="J294" s="403">
        <v>48337</v>
      </c>
      <c r="K294" s="324">
        <v>9</v>
      </c>
      <c r="L294" s="324">
        <v>3</v>
      </c>
      <c r="M294" s="97"/>
    </row>
    <row r="295" spans="1:13" s="96" customFormat="1" ht="17.100000000000001" customHeight="1" x14ac:dyDescent="0.25">
      <c r="A295" s="324">
        <v>334</v>
      </c>
      <c r="B295" s="324" t="s">
        <v>129</v>
      </c>
      <c r="C295" s="401" t="s">
        <v>666</v>
      </c>
      <c r="D295" s="402">
        <v>318.14609086979999</v>
      </c>
      <c r="E295" s="402">
        <v>318.14609086979999</v>
      </c>
      <c r="F295" s="402"/>
      <c r="G295" s="402">
        <v>318.14609086979999</v>
      </c>
      <c r="H295" s="403">
        <v>44928</v>
      </c>
      <c r="I295" s="403">
        <v>45282</v>
      </c>
      <c r="J295" s="403">
        <v>48579</v>
      </c>
      <c r="K295" s="324">
        <v>9</v>
      </c>
      <c r="L295" s="324">
        <v>6</v>
      </c>
      <c r="M295" s="97"/>
    </row>
    <row r="296" spans="1:13" s="96" customFormat="1" ht="17.100000000000001" customHeight="1" x14ac:dyDescent="0.25">
      <c r="A296" s="324">
        <v>336</v>
      </c>
      <c r="B296" s="324" t="s">
        <v>221</v>
      </c>
      <c r="C296" s="401" t="s">
        <v>389</v>
      </c>
      <c r="D296" s="402">
        <v>12803.1987153112</v>
      </c>
      <c r="E296" s="402">
        <v>12803.1987153112</v>
      </c>
      <c r="F296" s="402"/>
      <c r="G296" s="402">
        <v>12803.1987153112</v>
      </c>
      <c r="H296" s="403">
        <v>43069</v>
      </c>
      <c r="I296" s="403">
        <v>43845</v>
      </c>
      <c r="J296" s="403">
        <v>54633</v>
      </c>
      <c r="K296" s="324">
        <v>31</v>
      </c>
      <c r="L296" s="324">
        <v>7</v>
      </c>
      <c r="M296" s="97"/>
    </row>
    <row r="297" spans="1:13" s="96" customFormat="1" ht="17.100000000000001" customHeight="1" x14ac:dyDescent="0.25">
      <c r="A297" s="324">
        <v>337</v>
      </c>
      <c r="B297" s="324" t="s">
        <v>221</v>
      </c>
      <c r="C297" s="401" t="s">
        <v>390</v>
      </c>
      <c r="D297" s="402">
        <v>12167.104876035599</v>
      </c>
      <c r="E297" s="402">
        <v>12167.104876035599</v>
      </c>
      <c r="F297" s="402"/>
      <c r="G297" s="402">
        <v>12167.104876035599</v>
      </c>
      <c r="H297" s="403">
        <v>43322</v>
      </c>
      <c r="I297" s="403">
        <v>44910</v>
      </c>
      <c r="J297" s="403">
        <v>54493</v>
      </c>
      <c r="K297" s="324">
        <v>30</v>
      </c>
      <c r="L297" s="324">
        <v>6</v>
      </c>
      <c r="M297" s="97"/>
    </row>
    <row r="298" spans="1:13" s="96" customFormat="1" ht="17.100000000000001" customHeight="1" x14ac:dyDescent="0.25">
      <c r="A298" s="324">
        <v>338</v>
      </c>
      <c r="B298" s="324" t="s">
        <v>221</v>
      </c>
      <c r="C298" s="401" t="s">
        <v>582</v>
      </c>
      <c r="D298" s="402">
        <v>2652.7988251755996</v>
      </c>
      <c r="E298" s="402">
        <v>2652.7988251755996</v>
      </c>
      <c r="F298" s="402"/>
      <c r="G298" s="402">
        <v>2652.7988251755996</v>
      </c>
      <c r="H298" s="403">
        <v>43416</v>
      </c>
      <c r="I298" s="403">
        <v>46276</v>
      </c>
      <c r="J298" s="403">
        <v>54766</v>
      </c>
      <c r="K298" s="324">
        <v>31</v>
      </c>
      <c r="L298" s="324">
        <v>0</v>
      </c>
      <c r="M298" s="97"/>
    </row>
    <row r="299" spans="1:13" s="96" customFormat="1" ht="17.100000000000001" customHeight="1" x14ac:dyDescent="0.25">
      <c r="A299" s="324">
        <v>339</v>
      </c>
      <c r="B299" s="324" t="s">
        <v>221</v>
      </c>
      <c r="C299" s="401" t="s">
        <v>392</v>
      </c>
      <c r="D299" s="402">
        <v>17859.459474336199</v>
      </c>
      <c r="E299" s="402">
        <v>17859.459474336199</v>
      </c>
      <c r="F299" s="402"/>
      <c r="G299" s="402">
        <v>17859.459474336199</v>
      </c>
      <c r="H299" s="403">
        <v>42636</v>
      </c>
      <c r="I299" s="403">
        <v>43191</v>
      </c>
      <c r="J299" s="403">
        <v>54494</v>
      </c>
      <c r="K299" s="324">
        <v>31</v>
      </c>
      <c r="L299" s="324">
        <v>10</v>
      </c>
      <c r="M299" s="97"/>
    </row>
    <row r="300" spans="1:13" s="96" customFormat="1" ht="17.100000000000001" customHeight="1" x14ac:dyDescent="0.25">
      <c r="A300" s="476" t="s">
        <v>665</v>
      </c>
      <c r="B300" s="476"/>
      <c r="C300" s="476"/>
      <c r="D300" s="404">
        <f>SUM(D301:D309)</f>
        <v>65011.822782312796</v>
      </c>
      <c r="E300" s="404">
        <f>SUM(E301:E309)</f>
        <v>65011.822782312796</v>
      </c>
      <c r="F300" s="404"/>
      <c r="G300" s="404">
        <f>SUM(G301:G309)</f>
        <v>65011.822782312796</v>
      </c>
      <c r="H300" s="403"/>
      <c r="I300" s="403"/>
      <c r="J300" s="403"/>
      <c r="K300" s="324"/>
      <c r="L300" s="324"/>
      <c r="M300" s="97"/>
    </row>
    <row r="301" spans="1:13" s="96" customFormat="1" ht="17.100000000000001" customHeight="1" x14ac:dyDescent="0.25">
      <c r="A301" s="324">
        <v>340</v>
      </c>
      <c r="B301" s="324" t="s">
        <v>119</v>
      </c>
      <c r="C301" s="401" t="s">
        <v>664</v>
      </c>
      <c r="D301" s="402">
        <v>3995.9861478572002</v>
      </c>
      <c r="E301" s="402">
        <v>3995.9861478572002</v>
      </c>
      <c r="F301" s="402"/>
      <c r="G301" s="402">
        <v>3995.9861478572002</v>
      </c>
      <c r="H301" s="403">
        <v>44929</v>
      </c>
      <c r="I301" s="403">
        <v>46114</v>
      </c>
      <c r="J301" s="403">
        <v>55701</v>
      </c>
      <c r="K301" s="324">
        <v>29</v>
      </c>
      <c r="L301" s="324">
        <v>0</v>
      </c>
      <c r="M301" s="97"/>
    </row>
    <row r="302" spans="1:13" s="96" customFormat="1" ht="17.100000000000001" customHeight="1" x14ac:dyDescent="0.25">
      <c r="A302" s="324">
        <v>341</v>
      </c>
      <c r="B302" s="324" t="s">
        <v>129</v>
      </c>
      <c r="C302" s="401" t="s">
        <v>663</v>
      </c>
      <c r="D302" s="402">
        <v>3114.4126983193996</v>
      </c>
      <c r="E302" s="402">
        <v>3114.4126983193996</v>
      </c>
      <c r="F302" s="402"/>
      <c r="G302" s="402">
        <v>3114.4126983193996</v>
      </c>
      <c r="H302" s="403">
        <v>45538</v>
      </c>
      <c r="I302" s="403">
        <v>45658</v>
      </c>
      <c r="J302" s="403">
        <v>55701</v>
      </c>
      <c r="K302" s="324">
        <v>27</v>
      </c>
      <c r="L302" s="324">
        <v>9</v>
      </c>
      <c r="M302" s="97"/>
    </row>
    <row r="303" spans="1:13" s="96" customFormat="1" ht="17.100000000000001" customHeight="1" x14ac:dyDescent="0.25">
      <c r="A303" s="324">
        <v>342</v>
      </c>
      <c r="B303" s="324" t="s">
        <v>119</v>
      </c>
      <c r="C303" s="401" t="s">
        <v>662</v>
      </c>
      <c r="D303" s="402">
        <v>24591.8156446914</v>
      </c>
      <c r="E303" s="402">
        <v>24591.8156446914</v>
      </c>
      <c r="F303" s="402"/>
      <c r="G303" s="402">
        <v>24591.8156446914</v>
      </c>
      <c r="H303" s="403">
        <v>44928</v>
      </c>
      <c r="I303" s="403">
        <v>46175</v>
      </c>
      <c r="J303" s="403">
        <v>48914</v>
      </c>
      <c r="K303" s="324">
        <v>10</v>
      </c>
      <c r="L303" s="324">
        <v>0</v>
      </c>
      <c r="M303" s="97"/>
    </row>
    <row r="304" spans="1:13" s="96" customFormat="1" ht="17.100000000000001" customHeight="1" x14ac:dyDescent="0.25">
      <c r="A304" s="324">
        <v>343</v>
      </c>
      <c r="B304" s="324" t="s">
        <v>129</v>
      </c>
      <c r="C304" s="401" t="s">
        <v>661</v>
      </c>
      <c r="D304" s="402">
        <v>5230.1526157579992</v>
      </c>
      <c r="E304" s="402">
        <v>5230.1526157579992</v>
      </c>
      <c r="F304" s="402"/>
      <c r="G304" s="402">
        <v>5230.1526157579992</v>
      </c>
      <c r="H304" s="403">
        <v>44928</v>
      </c>
      <c r="I304" s="403">
        <v>45583</v>
      </c>
      <c r="J304" s="403">
        <v>49293</v>
      </c>
      <c r="K304" s="324">
        <v>10</v>
      </c>
      <c r="L304" s="324">
        <v>0</v>
      </c>
      <c r="M304" s="97"/>
    </row>
    <row r="305" spans="1:13" s="96" customFormat="1" ht="17.100000000000001" customHeight="1" x14ac:dyDescent="0.25">
      <c r="A305" s="324">
        <v>346</v>
      </c>
      <c r="B305" s="324" t="s">
        <v>119</v>
      </c>
      <c r="C305" s="401" t="s">
        <v>660</v>
      </c>
      <c r="D305" s="402">
        <v>12275.827117439401</v>
      </c>
      <c r="E305" s="402">
        <v>12275.827117439401</v>
      </c>
      <c r="F305" s="402"/>
      <c r="G305" s="402">
        <v>12275.827117439401</v>
      </c>
      <c r="H305" s="403">
        <v>45001</v>
      </c>
      <c r="I305" s="403">
        <v>46202</v>
      </c>
      <c r="J305" s="403">
        <v>49125</v>
      </c>
      <c r="K305" s="324">
        <v>10</v>
      </c>
      <c r="L305" s="324">
        <v>0</v>
      </c>
      <c r="M305" s="97"/>
    </row>
    <row r="306" spans="1:13" s="96" customFormat="1" ht="17.100000000000001" customHeight="1" x14ac:dyDescent="0.25">
      <c r="A306" s="324">
        <v>347</v>
      </c>
      <c r="B306" s="324" t="s">
        <v>119</v>
      </c>
      <c r="C306" s="401" t="s">
        <v>215</v>
      </c>
      <c r="D306" s="402">
        <v>8192.9099268975988</v>
      </c>
      <c r="E306" s="402">
        <v>8192.9099268975988</v>
      </c>
      <c r="F306" s="402"/>
      <c r="G306" s="402">
        <v>8192.9099268975988</v>
      </c>
      <c r="H306" s="403">
        <v>44928</v>
      </c>
      <c r="I306" s="403">
        <v>45968</v>
      </c>
      <c r="J306" s="403">
        <v>49097</v>
      </c>
      <c r="K306" s="324">
        <v>9</v>
      </c>
      <c r="L306" s="324">
        <v>6</v>
      </c>
      <c r="M306" s="97"/>
    </row>
    <row r="307" spans="1:13" s="96" customFormat="1" ht="17.100000000000001" customHeight="1" x14ac:dyDescent="0.25">
      <c r="A307" s="324">
        <v>348</v>
      </c>
      <c r="B307" s="324" t="s">
        <v>133</v>
      </c>
      <c r="C307" s="401" t="s">
        <v>393</v>
      </c>
      <c r="D307" s="402">
        <v>1344.2056872702001</v>
      </c>
      <c r="E307" s="402">
        <v>1344.2056872702001</v>
      </c>
      <c r="F307" s="402"/>
      <c r="G307" s="402">
        <v>1344.2056872702001</v>
      </c>
      <c r="H307" s="403">
        <v>43995</v>
      </c>
      <c r="I307" s="403">
        <v>44910</v>
      </c>
      <c r="J307" s="403">
        <v>47694</v>
      </c>
      <c r="K307" s="324">
        <v>10</v>
      </c>
      <c r="L307" s="324">
        <v>0</v>
      </c>
      <c r="M307" s="97"/>
    </row>
    <row r="308" spans="1:13" s="96" customFormat="1" ht="17.100000000000001" customHeight="1" x14ac:dyDescent="0.25">
      <c r="A308" s="324">
        <v>349</v>
      </c>
      <c r="B308" s="324" t="s">
        <v>221</v>
      </c>
      <c r="C308" s="401" t="s">
        <v>394</v>
      </c>
      <c r="D308" s="402">
        <v>1461.3973518288001</v>
      </c>
      <c r="E308" s="402">
        <v>1461.3973518288001</v>
      </c>
      <c r="F308" s="402"/>
      <c r="G308" s="402">
        <v>1461.3973518288001</v>
      </c>
      <c r="H308" s="403">
        <v>43425</v>
      </c>
      <c r="I308" s="403">
        <v>46234</v>
      </c>
      <c r="J308" s="403">
        <v>54060</v>
      </c>
      <c r="K308" s="324">
        <v>29</v>
      </c>
      <c r="L308" s="324">
        <v>0</v>
      </c>
      <c r="M308" s="97"/>
    </row>
    <row r="309" spans="1:13" s="96" customFormat="1" ht="17.100000000000001" customHeight="1" x14ac:dyDescent="0.25">
      <c r="A309" s="324">
        <v>350</v>
      </c>
      <c r="B309" s="324" t="s">
        <v>221</v>
      </c>
      <c r="C309" s="401" t="s">
        <v>395</v>
      </c>
      <c r="D309" s="402">
        <v>4805.1155922508005</v>
      </c>
      <c r="E309" s="402">
        <v>4805.1155922508005</v>
      </c>
      <c r="F309" s="402"/>
      <c r="G309" s="402">
        <v>4805.1155922508005</v>
      </c>
      <c r="H309" s="403">
        <v>43261</v>
      </c>
      <c r="I309" s="403">
        <v>46185</v>
      </c>
      <c r="J309" s="403">
        <v>54254</v>
      </c>
      <c r="K309" s="324">
        <v>30</v>
      </c>
      <c r="L309" s="324">
        <v>0</v>
      </c>
      <c r="M309" s="97"/>
    </row>
    <row r="310" spans="1:13" s="96" customFormat="1" ht="17.100000000000001" customHeight="1" x14ac:dyDescent="0.25">
      <c r="A310" s="406" t="s">
        <v>659</v>
      </c>
      <c r="B310" s="324"/>
      <c r="C310" s="401"/>
      <c r="D310" s="404">
        <f>+D311</f>
        <v>3728.2692482795997</v>
      </c>
      <c r="E310" s="404">
        <f>+E311</f>
        <v>3728.2692482795997</v>
      </c>
      <c r="F310" s="404"/>
      <c r="G310" s="404">
        <f>+G311</f>
        <v>3728.2692482795997</v>
      </c>
      <c r="H310" s="403"/>
      <c r="I310" s="403"/>
      <c r="J310" s="403"/>
      <c r="K310" s="324"/>
      <c r="L310" s="324"/>
      <c r="M310" s="97"/>
    </row>
    <row r="311" spans="1:13" s="96" customFormat="1" ht="17.100000000000001" customHeight="1" x14ac:dyDescent="0.25">
      <c r="A311" s="324">
        <v>351</v>
      </c>
      <c r="B311" s="324" t="s">
        <v>121</v>
      </c>
      <c r="C311" s="401" t="s">
        <v>71</v>
      </c>
      <c r="D311" s="402">
        <v>3728.2692482795997</v>
      </c>
      <c r="E311" s="402">
        <v>3728.2692482795997</v>
      </c>
      <c r="F311" s="402"/>
      <c r="G311" s="402">
        <v>3728.2692482795997</v>
      </c>
      <c r="H311" s="403">
        <v>45294</v>
      </c>
      <c r="I311" s="403">
        <v>45660</v>
      </c>
      <c r="J311" s="403">
        <v>52749</v>
      </c>
      <c r="K311" s="324">
        <v>20</v>
      </c>
      <c r="L311" s="324">
        <v>0</v>
      </c>
      <c r="M311" s="97"/>
    </row>
    <row r="312" spans="1:13" s="96" customFormat="1" ht="17.100000000000001" customHeight="1" x14ac:dyDescent="0.25">
      <c r="A312" s="406" t="s">
        <v>658</v>
      </c>
      <c r="B312" s="324"/>
      <c r="C312" s="401"/>
      <c r="D312" s="404">
        <f>SUM(D313:D316)</f>
        <v>41853.014804846993</v>
      </c>
      <c r="E312" s="404">
        <f>SUM(E313:E316)</f>
        <v>41853.014804846993</v>
      </c>
      <c r="F312" s="404"/>
      <c r="G312" s="404">
        <f>SUM(G313:G316)</f>
        <v>41853.014804846993</v>
      </c>
      <c r="H312" s="403"/>
      <c r="I312" s="403"/>
      <c r="J312" s="403"/>
      <c r="K312" s="324"/>
      <c r="L312" s="324"/>
      <c r="M312" s="97"/>
    </row>
    <row r="313" spans="1:13" s="96" customFormat="1" ht="17.100000000000001" customHeight="1" x14ac:dyDescent="0.25">
      <c r="A313" s="324">
        <v>352</v>
      </c>
      <c r="B313" s="324" t="s">
        <v>221</v>
      </c>
      <c r="C313" s="401" t="s">
        <v>657</v>
      </c>
      <c r="D313" s="402">
        <v>18236.587435501799</v>
      </c>
      <c r="E313" s="402">
        <v>18236.587435501799</v>
      </c>
      <c r="F313" s="402"/>
      <c r="G313" s="402">
        <v>18236.587435501799</v>
      </c>
      <c r="H313" s="403">
        <v>45079</v>
      </c>
      <c r="I313" s="403">
        <v>45413</v>
      </c>
      <c r="J313" s="403">
        <v>56037</v>
      </c>
      <c r="K313" s="324">
        <v>30</v>
      </c>
      <c r="L313" s="324">
        <v>0</v>
      </c>
      <c r="M313" s="97"/>
    </row>
    <row r="314" spans="1:13" s="96" customFormat="1" ht="17.100000000000001" customHeight="1" x14ac:dyDescent="0.25">
      <c r="A314" s="324">
        <v>353</v>
      </c>
      <c r="B314" s="324" t="s">
        <v>129</v>
      </c>
      <c r="C314" s="401" t="s">
        <v>656</v>
      </c>
      <c r="D314" s="402">
        <v>1266.4362069617998</v>
      </c>
      <c r="E314" s="402">
        <v>1266.4362069617998</v>
      </c>
      <c r="F314" s="402"/>
      <c r="G314" s="402">
        <v>1266.4362069617998</v>
      </c>
      <c r="H314" s="403">
        <v>45233</v>
      </c>
      <c r="I314" s="403">
        <v>45232</v>
      </c>
      <c r="J314" s="403">
        <v>56189</v>
      </c>
      <c r="K314" s="324">
        <v>29</v>
      </c>
      <c r="L314" s="324">
        <v>6</v>
      </c>
      <c r="M314" s="97"/>
    </row>
    <row r="315" spans="1:13" s="96" customFormat="1" ht="17.100000000000001" customHeight="1" x14ac:dyDescent="0.25">
      <c r="A315" s="324">
        <v>354</v>
      </c>
      <c r="B315" s="324" t="s">
        <v>221</v>
      </c>
      <c r="C315" s="401" t="s">
        <v>655</v>
      </c>
      <c r="D315" s="402">
        <v>16673.2497149556</v>
      </c>
      <c r="E315" s="402">
        <v>16673.2497149556</v>
      </c>
      <c r="F315" s="402"/>
      <c r="G315" s="402">
        <v>16673.2497149556</v>
      </c>
      <c r="H315" s="403">
        <v>45414</v>
      </c>
      <c r="I315" s="403">
        <v>45414</v>
      </c>
      <c r="J315" s="403">
        <v>56371</v>
      </c>
      <c r="K315" s="324">
        <v>30</v>
      </c>
      <c r="L315" s="324">
        <v>0</v>
      </c>
      <c r="M315" s="97"/>
    </row>
    <row r="316" spans="1:13" s="96" customFormat="1" ht="17.100000000000001" customHeight="1" x14ac:dyDescent="0.25">
      <c r="A316" s="324">
        <v>355</v>
      </c>
      <c r="B316" s="324" t="s">
        <v>221</v>
      </c>
      <c r="C316" s="401" t="s">
        <v>654</v>
      </c>
      <c r="D316" s="402">
        <v>5676.7414474277994</v>
      </c>
      <c r="E316" s="402">
        <v>5676.7414474277994</v>
      </c>
      <c r="F316" s="402"/>
      <c r="G316" s="402">
        <v>5676.7414474277994</v>
      </c>
      <c r="H316" s="403">
        <v>45414</v>
      </c>
      <c r="I316" s="403">
        <v>45413</v>
      </c>
      <c r="J316" s="403">
        <v>56371</v>
      </c>
      <c r="K316" s="324">
        <v>30</v>
      </c>
      <c r="L316" s="324">
        <v>0</v>
      </c>
      <c r="M316" s="97"/>
    </row>
    <row r="317" spans="1:13" s="96" customFormat="1" ht="17.100000000000001" customHeight="1" x14ac:dyDescent="0.25">
      <c r="A317" s="406" t="s">
        <v>653</v>
      </c>
      <c r="B317" s="324"/>
      <c r="C317" s="398"/>
      <c r="D317" s="404">
        <f>SUM(D318:D321)</f>
        <v>74969.843838494009</v>
      </c>
      <c r="E317" s="404">
        <f>SUM(E318:E321)</f>
        <v>74969.843838494009</v>
      </c>
      <c r="F317" s="404"/>
      <c r="G317" s="404">
        <f>SUM(G318:G321)</f>
        <v>74969.843838494009</v>
      </c>
      <c r="H317" s="403"/>
      <c r="I317" s="403"/>
      <c r="J317" s="403"/>
      <c r="K317" s="324"/>
      <c r="L317" s="324"/>
      <c r="M317" s="97"/>
    </row>
    <row r="318" spans="1:13" s="96" customFormat="1" ht="32.25" customHeight="1" x14ac:dyDescent="0.25">
      <c r="A318" s="324">
        <v>356</v>
      </c>
      <c r="B318" s="398" t="s">
        <v>221</v>
      </c>
      <c r="C318" s="419" t="s">
        <v>652</v>
      </c>
      <c r="D318" s="402">
        <v>8143.5830358455996</v>
      </c>
      <c r="E318" s="402">
        <v>8143.5830358455996</v>
      </c>
      <c r="F318" s="402"/>
      <c r="G318" s="402">
        <v>8143.5830358455996</v>
      </c>
      <c r="H318" s="403">
        <v>45383</v>
      </c>
      <c r="I318" s="403">
        <v>45383</v>
      </c>
      <c r="J318" s="403">
        <v>56340</v>
      </c>
      <c r="K318" s="324">
        <v>30</v>
      </c>
      <c r="L318" s="324">
        <v>0</v>
      </c>
      <c r="M318" s="97"/>
    </row>
    <row r="319" spans="1:13" s="96" customFormat="1" ht="27" customHeight="1" x14ac:dyDescent="0.25">
      <c r="A319" s="324">
        <v>357</v>
      </c>
      <c r="B319" s="398" t="s">
        <v>221</v>
      </c>
      <c r="C319" s="419" t="s">
        <v>651</v>
      </c>
      <c r="D319" s="402">
        <v>19275.0231617834</v>
      </c>
      <c r="E319" s="402">
        <v>19275.0231617834</v>
      </c>
      <c r="F319" s="402"/>
      <c r="G319" s="402">
        <v>19275.0231617834</v>
      </c>
      <c r="H319" s="403">
        <v>45383</v>
      </c>
      <c r="I319" s="403">
        <v>45383</v>
      </c>
      <c r="J319" s="403">
        <v>56340</v>
      </c>
      <c r="K319" s="324">
        <v>30</v>
      </c>
      <c r="L319" s="324">
        <v>0</v>
      </c>
      <c r="M319" s="97"/>
    </row>
    <row r="320" spans="1:13" s="96" customFormat="1" ht="19.5" customHeight="1" x14ac:dyDescent="0.25">
      <c r="A320" s="324">
        <v>358</v>
      </c>
      <c r="B320" s="398" t="s">
        <v>221</v>
      </c>
      <c r="C320" s="419" t="s">
        <v>650</v>
      </c>
      <c r="D320" s="402">
        <v>33100.706150639402</v>
      </c>
      <c r="E320" s="402">
        <v>33100.706150639402</v>
      </c>
      <c r="F320" s="402"/>
      <c r="G320" s="402">
        <v>33100.706150639402</v>
      </c>
      <c r="H320" s="403">
        <v>45748</v>
      </c>
      <c r="I320" s="403">
        <v>45748</v>
      </c>
      <c r="J320" s="403">
        <v>56705</v>
      </c>
      <c r="K320" s="324">
        <v>30</v>
      </c>
      <c r="L320" s="324">
        <v>0</v>
      </c>
      <c r="M320" s="97"/>
    </row>
    <row r="321" spans="1:13" s="96" customFormat="1" ht="28.5" customHeight="1" thickBot="1" x14ac:dyDescent="0.3">
      <c r="A321" s="415">
        <v>359</v>
      </c>
      <c r="B321" s="416" t="s">
        <v>221</v>
      </c>
      <c r="C321" s="420" t="s">
        <v>930</v>
      </c>
      <c r="D321" s="417">
        <v>14450.5314902256</v>
      </c>
      <c r="E321" s="417">
        <v>14450.5314902256</v>
      </c>
      <c r="F321" s="417"/>
      <c r="G321" s="417">
        <v>14450.5314902256</v>
      </c>
      <c r="H321" s="418">
        <v>45748</v>
      </c>
      <c r="I321" s="418">
        <v>45748</v>
      </c>
      <c r="J321" s="418">
        <v>56705</v>
      </c>
      <c r="K321" s="415">
        <v>30</v>
      </c>
      <c r="L321" s="415">
        <v>0</v>
      </c>
      <c r="M321" s="97"/>
    </row>
    <row r="322" spans="1:13" ht="12.95" customHeight="1" x14ac:dyDescent="0.25">
      <c r="A322" s="393" t="s">
        <v>779</v>
      </c>
      <c r="B322" s="394"/>
      <c r="C322" s="394"/>
      <c r="D322" s="394"/>
      <c r="E322" s="394"/>
      <c r="F322" s="394"/>
      <c r="G322" s="394"/>
      <c r="H322" s="394"/>
      <c r="I322" s="394"/>
      <c r="J322" s="394"/>
      <c r="K322" s="394"/>
      <c r="L322" s="394"/>
    </row>
    <row r="323" spans="1:13" ht="12.95" customHeight="1" x14ac:dyDescent="0.25">
      <c r="A323" s="473" t="s">
        <v>649</v>
      </c>
      <c r="B323" s="473"/>
      <c r="C323" s="473"/>
      <c r="D323" s="473"/>
      <c r="E323" s="473"/>
      <c r="F323" s="473"/>
      <c r="G323" s="473"/>
      <c r="H323" s="473"/>
      <c r="I323" s="473"/>
      <c r="J323" s="473"/>
      <c r="K323" s="473"/>
      <c r="L323" s="473"/>
    </row>
    <row r="324" spans="1:13" ht="12.95" customHeight="1" x14ac:dyDescent="0.25">
      <c r="A324" s="474" t="s">
        <v>932</v>
      </c>
      <c r="B324" s="474"/>
      <c r="C324" s="474"/>
      <c r="D324" s="474"/>
      <c r="E324" s="474"/>
      <c r="F324" s="474"/>
      <c r="G324" s="474"/>
      <c r="H324" s="474"/>
      <c r="I324" s="474"/>
      <c r="J324" s="474"/>
      <c r="K324" s="474"/>
      <c r="L324" s="395"/>
    </row>
    <row r="325" spans="1:13" ht="12.95" customHeight="1" x14ac:dyDescent="0.25">
      <c r="A325" s="394" t="s">
        <v>933</v>
      </c>
      <c r="B325" s="395"/>
      <c r="C325" s="395"/>
      <c r="D325" s="395"/>
      <c r="E325" s="395"/>
      <c r="F325" s="395"/>
      <c r="G325" s="395"/>
      <c r="H325" s="395"/>
      <c r="I325" s="395"/>
      <c r="J325" s="395"/>
      <c r="K325" s="395"/>
      <c r="L325" s="395"/>
    </row>
    <row r="326" spans="1:13" ht="12.95" customHeight="1" x14ac:dyDescent="0.25">
      <c r="A326" s="473" t="s">
        <v>648</v>
      </c>
      <c r="B326" s="473"/>
      <c r="C326" s="473"/>
      <c r="D326" s="473"/>
      <c r="E326" s="473"/>
      <c r="F326" s="473"/>
      <c r="G326" s="473"/>
      <c r="H326" s="473"/>
      <c r="I326" s="473"/>
      <c r="J326" s="473"/>
      <c r="K326" s="473"/>
      <c r="L326" s="473"/>
    </row>
    <row r="327" spans="1:13" ht="11.65" customHeight="1" x14ac:dyDescent="0.25">
      <c r="A327" s="475" t="s">
        <v>88</v>
      </c>
      <c r="B327" s="475"/>
      <c r="C327" s="475"/>
      <c r="D327" s="475"/>
      <c r="E327" s="475"/>
      <c r="F327" s="475"/>
      <c r="G327" s="475"/>
      <c r="H327" s="475"/>
      <c r="I327" s="475"/>
      <c r="J327" s="475"/>
      <c r="K327" s="475"/>
      <c r="L327" s="395"/>
    </row>
    <row r="328" spans="1:13" ht="11.65" customHeight="1" x14ac:dyDescent="0.25">
      <c r="A328" s="95"/>
      <c r="B328" s="95"/>
      <c r="C328" s="94"/>
      <c r="D328" s="93"/>
      <c r="E328" s="92"/>
      <c r="F328" s="92"/>
      <c r="G328" s="92"/>
      <c r="H328" s="92"/>
      <c r="I328" s="92"/>
      <c r="J328" s="91"/>
      <c r="K328" s="91"/>
    </row>
    <row r="329" spans="1:13" ht="11.65" customHeight="1" x14ac:dyDescent="0.25">
      <c r="A329" s="95"/>
      <c r="B329" s="95"/>
      <c r="C329" s="94"/>
      <c r="D329" s="93"/>
      <c r="E329" s="92"/>
      <c r="F329" s="92"/>
      <c r="G329" s="92"/>
      <c r="H329" s="92"/>
      <c r="I329" s="92"/>
      <c r="J329" s="91"/>
      <c r="K329" s="91"/>
    </row>
    <row r="330" spans="1:13" ht="11.65" customHeight="1" x14ac:dyDescent="0.25">
      <c r="A330" s="95"/>
      <c r="B330" s="95"/>
      <c r="C330" s="94"/>
      <c r="D330" s="93"/>
      <c r="E330" s="92"/>
      <c r="F330" s="92"/>
      <c r="G330" s="92"/>
      <c r="H330" s="92"/>
      <c r="I330" s="92"/>
      <c r="J330" s="91"/>
      <c r="K330" s="91"/>
    </row>
    <row r="331" spans="1:13" ht="11.65" customHeight="1" x14ac:dyDescent="0.25">
      <c r="A331" s="95"/>
      <c r="B331" s="95"/>
      <c r="C331" s="94"/>
      <c r="D331" s="93"/>
      <c r="E331" s="92"/>
      <c r="F331" s="92"/>
      <c r="G331" s="92"/>
      <c r="H331" s="92"/>
      <c r="I331" s="92"/>
      <c r="J331" s="91"/>
      <c r="K331" s="91"/>
    </row>
    <row r="332" spans="1:13" ht="11.65" customHeight="1" x14ac:dyDescent="0.25">
      <c r="A332" s="95"/>
      <c r="B332" s="95"/>
      <c r="C332" s="94"/>
      <c r="D332" s="93"/>
      <c r="E332" s="92"/>
      <c r="F332" s="92"/>
      <c r="G332" s="92"/>
      <c r="H332" s="92"/>
      <c r="I332" s="92"/>
      <c r="J332" s="91"/>
      <c r="K332" s="91"/>
    </row>
    <row r="333" spans="1:13" ht="11.65" customHeight="1" x14ac:dyDescent="0.25"/>
    <row r="334" spans="1:13" ht="11.65" customHeight="1" x14ac:dyDescent="0.25"/>
    <row r="335" spans="1:13" ht="11.65" customHeight="1" x14ac:dyDescent="0.25"/>
    <row r="336" spans="1:13" ht="11.65" customHeight="1" x14ac:dyDescent="0.25"/>
    <row r="337" spans="1:11" ht="11.65" customHeight="1" x14ac:dyDescent="0.25"/>
    <row r="338" spans="1:11" ht="11.65" customHeight="1" x14ac:dyDescent="0.25"/>
    <row r="339" spans="1:11" ht="11.65" customHeight="1" x14ac:dyDescent="0.25"/>
    <row r="340" spans="1:11" ht="11.65" customHeight="1" x14ac:dyDescent="0.25">
      <c r="A340" s="95"/>
      <c r="B340" s="95"/>
      <c r="C340" s="94"/>
      <c r="D340" s="93"/>
      <c r="E340" s="92"/>
      <c r="F340" s="92"/>
      <c r="G340" s="92"/>
      <c r="H340" s="92"/>
      <c r="I340" s="92"/>
      <c r="J340" s="91"/>
      <c r="K340" s="91"/>
    </row>
    <row r="341" spans="1:11" ht="11.65" customHeight="1" x14ac:dyDescent="0.25">
      <c r="A341" s="95"/>
      <c r="B341" s="95"/>
      <c r="C341" s="94"/>
      <c r="D341" s="93"/>
      <c r="E341" s="92"/>
      <c r="F341" s="92"/>
      <c r="G341" s="92"/>
      <c r="H341" s="92"/>
      <c r="I341" s="92"/>
      <c r="J341" s="91"/>
      <c r="K341" s="91"/>
    </row>
    <row r="342" spans="1:11" ht="11.65" customHeight="1" x14ac:dyDescent="0.25">
      <c r="A342" s="95"/>
      <c r="B342" s="95"/>
      <c r="C342" s="94"/>
      <c r="D342" s="93"/>
      <c r="E342" s="92"/>
      <c r="F342" s="92"/>
      <c r="G342" s="92"/>
      <c r="H342" s="92"/>
      <c r="I342" s="92"/>
      <c r="J342" s="91"/>
      <c r="K342" s="91"/>
    </row>
    <row r="343" spans="1:11" ht="11.65" customHeight="1" x14ac:dyDescent="0.25">
      <c r="A343" s="95"/>
      <c r="B343" s="95"/>
      <c r="C343" s="94"/>
      <c r="D343" s="93"/>
      <c r="E343" s="92"/>
      <c r="F343" s="92"/>
      <c r="G343" s="92"/>
      <c r="H343" s="92"/>
      <c r="I343" s="92"/>
      <c r="J343" s="91"/>
      <c r="K343" s="91"/>
    </row>
    <row r="344" spans="1:11" ht="11.65" customHeight="1" x14ac:dyDescent="0.25">
      <c r="A344" s="95"/>
      <c r="B344" s="95"/>
      <c r="C344" s="94"/>
      <c r="D344" s="93"/>
      <c r="E344" s="92"/>
      <c r="F344" s="92"/>
      <c r="G344" s="92"/>
      <c r="H344" s="92"/>
      <c r="I344" s="92"/>
      <c r="J344" s="91"/>
      <c r="K344" s="91"/>
    </row>
    <row r="345" spans="1:11" ht="11.65" customHeight="1" x14ac:dyDescent="0.25">
      <c r="A345" s="95"/>
      <c r="B345" s="95"/>
      <c r="C345" s="94"/>
      <c r="D345" s="93"/>
      <c r="E345" s="92"/>
      <c r="F345" s="92"/>
      <c r="G345" s="92"/>
      <c r="H345" s="92"/>
      <c r="I345" s="92"/>
      <c r="J345" s="91"/>
      <c r="K345" s="91"/>
    </row>
    <row r="346" spans="1:11" ht="11.65" customHeight="1" x14ac:dyDescent="0.25">
      <c r="A346" s="95"/>
      <c r="B346" s="95"/>
      <c r="C346" s="94"/>
      <c r="D346" s="93"/>
      <c r="E346" s="92"/>
      <c r="F346" s="92"/>
      <c r="G346" s="92"/>
      <c r="H346" s="92"/>
      <c r="I346" s="92"/>
      <c r="J346" s="91"/>
      <c r="K346" s="91"/>
    </row>
    <row r="347" spans="1:11" ht="11.65" customHeight="1" x14ac:dyDescent="0.25">
      <c r="A347" s="95"/>
      <c r="B347" s="95"/>
      <c r="C347" s="94"/>
      <c r="D347" s="93"/>
      <c r="E347" s="92"/>
      <c r="F347" s="92"/>
      <c r="G347" s="92"/>
      <c r="H347" s="92"/>
      <c r="I347" s="92"/>
      <c r="J347" s="91"/>
      <c r="K347" s="91"/>
    </row>
    <row r="348" spans="1:11" ht="11.65" customHeight="1" x14ac:dyDescent="0.25">
      <c r="A348" s="95"/>
      <c r="B348" s="95"/>
      <c r="C348" s="94"/>
      <c r="D348" s="93"/>
      <c r="E348" s="92"/>
      <c r="F348" s="92"/>
      <c r="G348" s="92"/>
      <c r="H348" s="92"/>
      <c r="I348" s="92"/>
      <c r="J348" s="91"/>
      <c r="K348" s="91"/>
    </row>
    <row r="349" spans="1:11" ht="11.65" customHeight="1" x14ac:dyDescent="0.25">
      <c r="A349" s="95"/>
      <c r="B349" s="95"/>
      <c r="C349" s="94"/>
      <c r="D349" s="93"/>
      <c r="E349" s="92"/>
      <c r="F349" s="92"/>
      <c r="G349" s="92"/>
      <c r="H349" s="92"/>
      <c r="I349" s="92"/>
      <c r="J349" s="91"/>
      <c r="K349" s="91"/>
    </row>
    <row r="350" spans="1:11" ht="11.65" customHeight="1" x14ac:dyDescent="0.25">
      <c r="A350" s="95"/>
      <c r="B350" s="95"/>
      <c r="C350" s="94"/>
      <c r="D350" s="93"/>
      <c r="E350" s="92"/>
      <c r="F350" s="92"/>
      <c r="G350" s="92"/>
      <c r="H350" s="92"/>
      <c r="I350" s="92"/>
      <c r="J350" s="91"/>
      <c r="K350" s="91"/>
    </row>
    <row r="351" spans="1:11" ht="11.65" customHeight="1" x14ac:dyDescent="0.25">
      <c r="A351" s="95"/>
      <c r="B351" s="95"/>
      <c r="C351" s="94"/>
      <c r="D351" s="93"/>
      <c r="E351" s="92"/>
      <c r="F351" s="92"/>
      <c r="G351" s="92"/>
      <c r="H351" s="92"/>
      <c r="I351" s="92"/>
      <c r="J351" s="91"/>
      <c r="K351" s="91"/>
    </row>
    <row r="352" spans="1:11" ht="11.65" customHeight="1" x14ac:dyDescent="0.25">
      <c r="A352" s="95"/>
      <c r="B352" s="95"/>
      <c r="C352" s="94"/>
      <c r="D352" s="93"/>
      <c r="E352" s="92"/>
      <c r="F352" s="92"/>
      <c r="G352" s="92"/>
      <c r="H352" s="92"/>
      <c r="I352" s="92"/>
      <c r="J352" s="91"/>
      <c r="K352" s="91"/>
    </row>
    <row r="353" spans="1:12" ht="14.25" customHeight="1" x14ac:dyDescent="0.25">
      <c r="A353" s="477"/>
      <c r="B353" s="477"/>
      <c r="C353" s="477"/>
      <c r="D353" s="477"/>
      <c r="E353" s="477"/>
      <c r="F353" s="477"/>
      <c r="G353" s="477"/>
      <c r="H353" s="477"/>
      <c r="I353" s="477"/>
      <c r="J353" s="477"/>
      <c r="K353" s="477"/>
    </row>
    <row r="354" spans="1:12" ht="14.25" customHeight="1" x14ac:dyDescent="0.25">
      <c r="A354" s="471"/>
      <c r="B354" s="471"/>
      <c r="C354" s="471"/>
      <c r="D354" s="471"/>
      <c r="E354" s="471"/>
      <c r="F354" s="471"/>
      <c r="G354" s="471"/>
      <c r="H354" s="471"/>
      <c r="I354" s="471"/>
      <c r="J354" s="471"/>
      <c r="K354" s="471"/>
    </row>
    <row r="355" spans="1:12" ht="14.25" customHeight="1" x14ac:dyDescent="0.25">
      <c r="A355" s="90"/>
      <c r="B355" s="90"/>
      <c r="C355" s="90"/>
      <c r="D355" s="90"/>
      <c r="E355" s="90"/>
      <c r="F355" s="90"/>
      <c r="G355" s="90"/>
      <c r="H355" s="90"/>
      <c r="I355" s="90"/>
      <c r="J355" s="90"/>
      <c r="K355" s="90"/>
    </row>
    <row r="356" spans="1:12" ht="12.75" customHeight="1" x14ac:dyDescent="0.25">
      <c r="A356" s="472"/>
      <c r="B356" s="472"/>
      <c r="C356" s="472"/>
      <c r="D356" s="472"/>
      <c r="E356" s="472"/>
      <c r="F356" s="472"/>
      <c r="G356" s="472"/>
      <c r="H356" s="472"/>
      <c r="I356" s="472"/>
      <c r="J356" s="472"/>
      <c r="K356" s="472"/>
      <c r="L356" s="472"/>
    </row>
    <row r="357" spans="1:12" x14ac:dyDescent="0.25">
      <c r="A357" s="471"/>
      <c r="B357" s="471"/>
      <c r="C357" s="471"/>
      <c r="D357" s="471"/>
      <c r="E357" s="471"/>
      <c r="F357" s="471"/>
      <c r="G357" s="471"/>
      <c r="H357" s="471"/>
      <c r="I357" s="471"/>
      <c r="J357" s="471"/>
      <c r="K357" s="471"/>
    </row>
  </sheetData>
  <mergeCells count="45">
    <mergeCell ref="A1:C1"/>
    <mergeCell ref="A2:L2"/>
    <mergeCell ref="A3:G3"/>
    <mergeCell ref="H3:L3"/>
    <mergeCell ref="M3:O3"/>
    <mergeCell ref="A39:C39"/>
    <mergeCell ref="M6:P6"/>
    <mergeCell ref="M7:P7"/>
    <mergeCell ref="A9:A11"/>
    <mergeCell ref="B9:C11"/>
    <mergeCell ref="D9:E9"/>
    <mergeCell ref="H9:H11"/>
    <mergeCell ref="I9:I11"/>
    <mergeCell ref="J9:J11"/>
    <mergeCell ref="K9:L10"/>
    <mergeCell ref="D10:D11"/>
    <mergeCell ref="E10:E11"/>
    <mergeCell ref="G10:G11"/>
    <mergeCell ref="A14:C14"/>
    <mergeCell ref="A30:C30"/>
    <mergeCell ref="A53:C53"/>
    <mergeCell ref="A64:C64"/>
    <mergeCell ref="A77:C77"/>
    <mergeCell ref="A116:C116"/>
    <mergeCell ref="A353:K353"/>
    <mergeCell ref="A263:C263"/>
    <mergeCell ref="A277:C277"/>
    <mergeCell ref="A287:C287"/>
    <mergeCell ref="A300:C300"/>
    <mergeCell ref="A134:C134"/>
    <mergeCell ref="A354:K354"/>
    <mergeCell ref="A356:L356"/>
    <mergeCell ref="A357:K357"/>
    <mergeCell ref="A144:C144"/>
    <mergeCell ref="A166:C166"/>
    <mergeCell ref="A323:L323"/>
    <mergeCell ref="A324:K324"/>
    <mergeCell ref="A326:L326"/>
    <mergeCell ref="A327:K327"/>
    <mergeCell ref="A191:C191"/>
    <mergeCell ref="A213:C213"/>
    <mergeCell ref="A224:C224"/>
    <mergeCell ref="A234:C234"/>
    <mergeCell ref="A238:C238"/>
    <mergeCell ref="A248:C248"/>
  </mergeCells>
  <printOptions horizontalCentered="1"/>
  <pageMargins left="0.39370078740157483" right="0.59055118110236227" top="0.59055118110236227" bottom="0.59055118110236227" header="0.19685039370078741" footer="0.19685039370078741"/>
  <pageSetup scale="66"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2"/>
  <sheetViews>
    <sheetView showGridLines="0" zoomScale="90" zoomScaleNormal="90" zoomScaleSheetLayoutView="80" workbookViewId="0">
      <selection activeCell="Q11" sqref="Q11"/>
    </sheetView>
  </sheetViews>
  <sheetFormatPr baseColWidth="10" defaultColWidth="11.42578125" defaultRowHeight="12.75" x14ac:dyDescent="0.25"/>
  <cols>
    <col min="1" max="2" width="5" style="56" customWidth="1"/>
    <col min="3" max="3" width="47.28515625" style="56" customWidth="1"/>
    <col min="4" max="4" width="18.7109375" style="114" customWidth="1"/>
    <col min="5" max="5" width="18.7109375" style="56" customWidth="1"/>
    <col min="6" max="6" width="3.85546875" style="56" customWidth="1"/>
    <col min="7" max="7" width="18.7109375" style="56" customWidth="1"/>
    <col min="8" max="8" width="11.42578125" style="56" customWidth="1"/>
    <col min="9" max="9" width="13.7109375" style="56" customWidth="1"/>
    <col min="10" max="10" width="11.7109375" style="56" customWidth="1"/>
    <col min="11" max="11" width="7.28515625" style="113" customWidth="1"/>
    <col min="12" max="12" width="7" style="103" customWidth="1"/>
    <col min="13" max="13" width="11.28515625" style="97" bestFit="1" customWidth="1"/>
    <col min="14" max="14" width="12" style="98" bestFit="1" customWidth="1"/>
    <col min="15" max="15" width="11.42578125" style="98"/>
    <col min="16" max="17" width="9.140625" style="98" customWidth="1"/>
    <col min="18" max="18" width="9" style="98" customWidth="1"/>
    <col min="19" max="19" width="9.140625" style="98" customWidth="1"/>
    <col min="20" max="20" width="9.28515625" style="98" customWidth="1"/>
    <col min="21" max="23" width="9.140625" style="98" customWidth="1"/>
    <col min="24" max="26" width="11.42578125" style="98"/>
    <col min="27" max="16384" width="11.42578125" style="56"/>
  </cols>
  <sheetData>
    <row r="1" spans="1:26" s="242" customFormat="1" ht="43.5" customHeight="1" x14ac:dyDescent="0.2">
      <c r="A1" s="448" t="s">
        <v>755</v>
      </c>
      <c r="B1" s="448"/>
      <c r="C1" s="448"/>
      <c r="D1" s="135" t="s">
        <v>757</v>
      </c>
      <c r="E1" s="135"/>
      <c r="F1" s="135"/>
      <c r="G1" s="135"/>
      <c r="H1" s="333"/>
      <c r="I1" s="333"/>
      <c r="J1" s="333"/>
      <c r="K1" s="333"/>
      <c r="L1" s="333"/>
      <c r="M1" s="333"/>
    </row>
    <row r="2" spans="1:26" s="1" customFormat="1" ht="36" customHeight="1" thickBot="1" x14ac:dyDescent="0.45">
      <c r="A2" s="457" t="s">
        <v>756</v>
      </c>
      <c r="B2" s="457"/>
      <c r="C2" s="457"/>
      <c r="D2" s="457"/>
      <c r="E2" s="457"/>
      <c r="F2" s="457"/>
      <c r="G2" s="457"/>
      <c r="H2" s="457"/>
      <c r="I2" s="457"/>
      <c r="J2" s="457"/>
      <c r="K2" s="457"/>
      <c r="L2" s="457"/>
      <c r="N2" s="335"/>
      <c r="O2" s="335"/>
    </row>
    <row r="3" spans="1:26" customFormat="1" ht="6" customHeight="1" x14ac:dyDescent="0.4">
      <c r="A3" s="446"/>
      <c r="B3" s="446"/>
      <c r="C3" s="446"/>
      <c r="D3" s="446"/>
      <c r="E3" s="446"/>
      <c r="F3" s="446"/>
      <c r="G3" s="446"/>
      <c r="H3" s="446"/>
      <c r="I3" s="446"/>
      <c r="J3" s="446"/>
      <c r="K3" s="446"/>
      <c r="L3" s="446"/>
      <c r="M3" s="447"/>
      <c r="N3" s="447"/>
      <c r="O3" s="447"/>
    </row>
    <row r="4" spans="1:26" s="132" customFormat="1" ht="17.100000000000001" customHeight="1" x14ac:dyDescent="0.25">
      <c r="A4" s="284" t="s">
        <v>934</v>
      </c>
      <c r="B4" s="284"/>
      <c r="C4" s="284"/>
      <c r="D4" s="284"/>
      <c r="E4" s="284"/>
      <c r="F4" s="284"/>
      <c r="G4" s="284"/>
      <c r="H4" s="284"/>
      <c r="I4" s="284"/>
      <c r="J4" s="284"/>
      <c r="K4" s="284"/>
      <c r="L4" s="284"/>
      <c r="M4" s="134"/>
      <c r="N4" s="133"/>
      <c r="O4" s="133"/>
      <c r="P4" s="133"/>
      <c r="Q4" s="133"/>
      <c r="R4" s="133"/>
      <c r="S4" s="133"/>
      <c r="T4" s="133"/>
      <c r="U4" s="133"/>
      <c r="V4" s="133"/>
      <c r="W4" s="133"/>
      <c r="X4" s="133"/>
      <c r="Y4" s="133"/>
      <c r="Z4" s="133"/>
    </row>
    <row r="5" spans="1:26" s="132" customFormat="1" ht="17.100000000000001" customHeight="1" x14ac:dyDescent="0.25">
      <c r="A5" s="284" t="s">
        <v>936</v>
      </c>
      <c r="B5" s="284"/>
      <c r="C5" s="284"/>
      <c r="D5" s="284"/>
      <c r="E5" s="284"/>
      <c r="F5" s="284"/>
      <c r="G5" s="284"/>
      <c r="H5" s="284"/>
      <c r="I5" s="284"/>
      <c r="J5" s="284"/>
      <c r="K5" s="284"/>
      <c r="L5" s="284"/>
      <c r="M5" s="112">
        <v>19.994199999999999</v>
      </c>
      <c r="N5" s="133"/>
      <c r="O5" s="133"/>
      <c r="P5" s="133"/>
      <c r="Q5" s="133"/>
      <c r="R5" s="133"/>
      <c r="S5" s="133"/>
      <c r="T5" s="133"/>
      <c r="U5" s="133"/>
      <c r="V5" s="133"/>
      <c r="W5" s="133"/>
      <c r="X5" s="133"/>
      <c r="Y5" s="133"/>
      <c r="Z5" s="133"/>
    </row>
    <row r="6" spans="1:26" s="132" customFormat="1" ht="17.100000000000001" customHeight="1" x14ac:dyDescent="0.25">
      <c r="A6" s="283" t="s">
        <v>1</v>
      </c>
      <c r="B6" s="283"/>
      <c r="C6" s="283"/>
      <c r="D6" s="283"/>
      <c r="E6" s="283"/>
      <c r="F6" s="283"/>
      <c r="G6" s="283"/>
      <c r="H6" s="283"/>
      <c r="I6" s="283"/>
      <c r="J6" s="283"/>
      <c r="K6" s="283"/>
      <c r="L6" s="283"/>
      <c r="M6" s="134"/>
      <c r="N6" s="133"/>
      <c r="O6" s="133"/>
      <c r="P6" s="133"/>
      <c r="Q6" s="133"/>
      <c r="R6" s="133"/>
      <c r="S6" s="133"/>
      <c r="T6" s="133"/>
      <c r="U6" s="133"/>
      <c r="V6" s="133"/>
      <c r="W6" s="133"/>
      <c r="X6" s="133"/>
      <c r="Y6" s="133"/>
      <c r="Z6" s="133"/>
    </row>
    <row r="7" spans="1:26" s="132" customFormat="1" ht="17.100000000000001" customHeight="1" x14ac:dyDescent="0.25">
      <c r="A7" s="283" t="s">
        <v>758</v>
      </c>
      <c r="B7" s="283"/>
      <c r="C7" s="283"/>
      <c r="D7" s="283"/>
      <c r="E7" s="283"/>
      <c r="F7" s="283"/>
      <c r="G7" s="283"/>
      <c r="H7" s="283"/>
      <c r="I7" s="283"/>
      <c r="J7" s="283"/>
      <c r="K7" s="283"/>
      <c r="L7" s="283"/>
      <c r="M7" s="134"/>
      <c r="N7" s="133"/>
      <c r="O7" s="133"/>
      <c r="P7" s="133"/>
      <c r="Q7" s="133"/>
      <c r="R7" s="133"/>
      <c r="S7" s="133"/>
      <c r="T7" s="133"/>
      <c r="U7" s="133"/>
      <c r="V7" s="133"/>
      <c r="W7" s="133"/>
      <c r="X7" s="133"/>
      <c r="Y7" s="133"/>
      <c r="Z7" s="133"/>
    </row>
    <row r="8" spans="1:26" s="132" customFormat="1" ht="17.100000000000001" customHeight="1" x14ac:dyDescent="0.25">
      <c r="A8" s="284" t="s">
        <v>759</v>
      </c>
      <c r="B8" s="284"/>
      <c r="C8" s="284"/>
      <c r="D8" s="284"/>
      <c r="E8" s="284"/>
      <c r="F8" s="284"/>
      <c r="G8" s="284"/>
      <c r="H8" s="284"/>
      <c r="I8" s="284"/>
      <c r="J8" s="284"/>
      <c r="K8" s="284"/>
      <c r="L8" s="284"/>
      <c r="M8" s="134"/>
      <c r="N8" s="133"/>
      <c r="O8" s="133"/>
      <c r="P8" s="133"/>
      <c r="Q8" s="133"/>
      <c r="R8" s="133"/>
      <c r="S8" s="133"/>
      <c r="T8" s="133"/>
      <c r="U8" s="133"/>
      <c r="V8" s="133"/>
      <c r="W8" s="133"/>
      <c r="X8" s="133"/>
      <c r="Y8" s="133"/>
      <c r="Z8" s="133"/>
    </row>
    <row r="9" spans="1:26" ht="24" customHeight="1" x14ac:dyDescent="0.25">
      <c r="A9" s="479"/>
      <c r="B9" s="462" t="s">
        <v>927</v>
      </c>
      <c r="C9" s="462"/>
      <c r="D9" s="480" t="s">
        <v>729</v>
      </c>
      <c r="E9" s="480"/>
      <c r="F9" s="348"/>
      <c r="G9" s="390" t="s">
        <v>728</v>
      </c>
      <c r="H9" s="479" t="s">
        <v>928</v>
      </c>
      <c r="I9" s="479" t="s">
        <v>727</v>
      </c>
      <c r="J9" s="479" t="s">
        <v>929</v>
      </c>
      <c r="K9" s="479" t="s">
        <v>726</v>
      </c>
      <c r="L9" s="479"/>
      <c r="M9" s="131"/>
      <c r="N9" s="130"/>
      <c r="O9" s="130"/>
      <c r="P9" s="130"/>
      <c r="Q9" s="130"/>
      <c r="R9" s="130"/>
      <c r="S9" s="130"/>
      <c r="T9" s="130"/>
      <c r="U9" s="130"/>
      <c r="V9" s="130"/>
      <c r="W9" s="130"/>
    </row>
    <row r="10" spans="1:26" s="47" customFormat="1" ht="4.9000000000000004" customHeight="1" x14ac:dyDescent="0.25">
      <c r="A10" s="479"/>
      <c r="B10" s="462"/>
      <c r="C10" s="462"/>
      <c r="D10" s="479" t="s">
        <v>725</v>
      </c>
      <c r="E10" s="479" t="s">
        <v>724</v>
      </c>
      <c r="F10" s="348"/>
      <c r="G10" s="479" t="s">
        <v>724</v>
      </c>
      <c r="H10" s="479"/>
      <c r="I10" s="479"/>
      <c r="J10" s="479"/>
      <c r="K10" s="480"/>
      <c r="L10" s="480"/>
      <c r="M10" s="97"/>
      <c r="N10" s="52"/>
      <c r="O10" s="52"/>
      <c r="P10" s="52"/>
      <c r="Q10" s="52"/>
      <c r="R10" s="52"/>
      <c r="S10" s="52"/>
      <c r="T10" s="52"/>
      <c r="U10" s="52"/>
      <c r="V10" s="52"/>
      <c r="W10" s="52"/>
      <c r="X10" s="52"/>
      <c r="Y10" s="52"/>
      <c r="Z10" s="52"/>
    </row>
    <row r="11" spans="1:26" s="47" customFormat="1" ht="52.5" customHeight="1" thickBot="1" x14ac:dyDescent="0.3">
      <c r="A11" s="480"/>
      <c r="B11" s="463"/>
      <c r="C11" s="463"/>
      <c r="D11" s="480"/>
      <c r="E11" s="480"/>
      <c r="F11" s="390"/>
      <c r="G11" s="480"/>
      <c r="H11" s="480"/>
      <c r="I11" s="480"/>
      <c r="J11" s="480"/>
      <c r="K11" s="349" t="s">
        <v>723</v>
      </c>
      <c r="L11" s="349" t="s">
        <v>722</v>
      </c>
      <c r="M11" s="97"/>
      <c r="N11" s="52"/>
      <c r="O11" s="52"/>
      <c r="P11" s="52"/>
      <c r="Q11" s="52"/>
      <c r="R11" s="52"/>
      <c r="S11" s="52"/>
      <c r="T11" s="52"/>
      <c r="U11" s="52"/>
      <c r="V11" s="52"/>
      <c r="W11" s="52"/>
      <c r="X11" s="52"/>
      <c r="Y11" s="52"/>
      <c r="Z11" s="52"/>
    </row>
    <row r="12" spans="1:26" s="88" customFormat="1" ht="4.5" customHeight="1" thickBot="1" x14ac:dyDescent="0.3">
      <c r="A12" s="396"/>
      <c r="B12" s="397"/>
      <c r="C12" s="397"/>
      <c r="D12" s="396"/>
      <c r="E12" s="396"/>
      <c r="F12" s="396"/>
      <c r="G12" s="396"/>
      <c r="H12" s="396"/>
      <c r="I12" s="396"/>
      <c r="J12" s="396"/>
      <c r="K12" s="396"/>
      <c r="L12" s="397"/>
    </row>
    <row r="13" spans="1:26" s="52" customFormat="1" ht="17.100000000000001" customHeight="1" x14ac:dyDescent="0.25">
      <c r="A13" s="414"/>
      <c r="B13" s="414"/>
      <c r="C13" s="409" t="s">
        <v>753</v>
      </c>
      <c r="D13" s="429">
        <f>D14+D16+D29+D35+D38+D41+D43+D46+D48+D50+D53+D56+D59</f>
        <v>657311.06111638027</v>
      </c>
      <c r="E13" s="429">
        <f>E14+E16+E29+E35+E38+E41+E43+E46+E48+E50+E53+E56+E59</f>
        <v>657311.06111638027</v>
      </c>
      <c r="F13" s="429"/>
      <c r="G13" s="429">
        <f>G14+G16+G29+G35+G38+G41+G43+G46+G48+G50+G53+G56+G59</f>
        <v>657311.06111638027</v>
      </c>
      <c r="H13" s="430"/>
      <c r="I13" s="431"/>
      <c r="J13" s="431"/>
      <c r="K13" s="431"/>
      <c r="L13" s="431"/>
      <c r="M13" s="97"/>
      <c r="N13" s="129"/>
    </row>
    <row r="14" spans="1:26" s="52" customFormat="1" ht="17.100000000000001" customHeight="1" x14ac:dyDescent="0.25">
      <c r="A14" s="406" t="s">
        <v>935</v>
      </c>
      <c r="B14" s="401"/>
      <c r="C14" s="398"/>
      <c r="D14" s="404">
        <f>SUM(D15)</f>
        <v>2474.2523386767998</v>
      </c>
      <c r="E14" s="404">
        <f>SUM(E15)</f>
        <v>2474.2523386767998</v>
      </c>
      <c r="F14" s="404"/>
      <c r="G14" s="404">
        <f>SUM(G15)</f>
        <v>2474.2523386767998</v>
      </c>
      <c r="H14" s="324"/>
      <c r="I14" s="324"/>
      <c r="J14" s="324"/>
      <c r="K14" s="324"/>
      <c r="L14" s="324"/>
      <c r="M14" s="97"/>
    </row>
    <row r="15" spans="1:26" s="52" customFormat="1" ht="17.100000000000001" customHeight="1" x14ac:dyDescent="0.25">
      <c r="A15" s="426">
        <v>1</v>
      </c>
      <c r="B15" s="324" t="s">
        <v>613</v>
      </c>
      <c r="C15" s="398" t="s">
        <v>614</v>
      </c>
      <c r="D15" s="402">
        <v>2474.2523386767998</v>
      </c>
      <c r="E15" s="402">
        <v>2474.2523386767998</v>
      </c>
      <c r="F15" s="402"/>
      <c r="G15" s="402">
        <v>2474.2523386767998</v>
      </c>
      <c r="H15" s="403">
        <v>36274</v>
      </c>
      <c r="I15" s="403">
        <v>36274</v>
      </c>
      <c r="J15" s="403">
        <v>47446</v>
      </c>
      <c r="K15" s="427">
        <v>30</v>
      </c>
      <c r="L15" s="427">
        <v>6</v>
      </c>
      <c r="M15" s="97"/>
    </row>
    <row r="16" spans="1:26" s="52" customFormat="1" ht="17.100000000000001" customHeight="1" x14ac:dyDescent="0.25">
      <c r="A16" s="406" t="s">
        <v>719</v>
      </c>
      <c r="B16" s="401"/>
      <c r="C16" s="398"/>
      <c r="D16" s="404">
        <f>SUM(D17:D28)</f>
        <v>159539.43446284722</v>
      </c>
      <c r="E16" s="404">
        <f>SUM(E17:E28)</f>
        <v>159539.43446284722</v>
      </c>
      <c r="F16" s="404"/>
      <c r="G16" s="404">
        <f>SUM(G17:G28)</f>
        <v>159539.43446284722</v>
      </c>
      <c r="H16" s="324"/>
      <c r="I16" s="324"/>
      <c r="J16" s="324"/>
      <c r="K16" s="324"/>
      <c r="L16" s="324"/>
      <c r="M16" s="97"/>
    </row>
    <row r="17" spans="1:13" s="52" customFormat="1" ht="17.100000000000001" customHeight="1" x14ac:dyDescent="0.25">
      <c r="A17" s="426">
        <v>2</v>
      </c>
      <c r="B17" s="324" t="s">
        <v>119</v>
      </c>
      <c r="C17" s="401" t="s">
        <v>615</v>
      </c>
      <c r="D17" s="402">
        <v>20080.7644490276</v>
      </c>
      <c r="E17" s="402">
        <v>20080.7644490276</v>
      </c>
      <c r="F17" s="402"/>
      <c r="G17" s="402">
        <v>20080.7644490276</v>
      </c>
      <c r="H17" s="403">
        <v>37390</v>
      </c>
      <c r="I17" s="403">
        <v>37390</v>
      </c>
      <c r="J17" s="403">
        <v>46552</v>
      </c>
      <c r="K17" s="427">
        <v>25</v>
      </c>
      <c r="L17" s="427">
        <v>0</v>
      </c>
      <c r="M17" s="97"/>
    </row>
    <row r="18" spans="1:13" s="52" customFormat="1" ht="17.100000000000001" customHeight="1" x14ac:dyDescent="0.25">
      <c r="A18" s="426">
        <v>3</v>
      </c>
      <c r="B18" s="324" t="s">
        <v>119</v>
      </c>
      <c r="C18" s="401" t="s">
        <v>616</v>
      </c>
      <c r="D18" s="402">
        <v>22629.838403141599</v>
      </c>
      <c r="E18" s="402">
        <v>22629.838403141599</v>
      </c>
      <c r="F18" s="402"/>
      <c r="G18" s="402">
        <v>22629.838403141599</v>
      </c>
      <c r="H18" s="403">
        <v>37324</v>
      </c>
      <c r="I18" s="403">
        <v>37324</v>
      </c>
      <c r="J18" s="403">
        <v>46486</v>
      </c>
      <c r="K18" s="427">
        <v>25</v>
      </c>
      <c r="L18" s="427">
        <v>0</v>
      </c>
      <c r="M18" s="97"/>
    </row>
    <row r="19" spans="1:13" s="52" customFormat="1" ht="17.100000000000001" customHeight="1" x14ac:dyDescent="0.25">
      <c r="A19" s="426">
        <v>4</v>
      </c>
      <c r="B19" s="324" t="s">
        <v>119</v>
      </c>
      <c r="C19" s="401" t="s">
        <v>617</v>
      </c>
      <c r="D19" s="402">
        <v>6743.9194760237997</v>
      </c>
      <c r="E19" s="402">
        <v>6743.9194760237997</v>
      </c>
      <c r="F19" s="402"/>
      <c r="G19" s="402">
        <v>6743.9194760237997</v>
      </c>
      <c r="H19" s="403">
        <v>37799</v>
      </c>
      <c r="I19" s="403">
        <v>37769</v>
      </c>
      <c r="J19" s="403">
        <v>46932</v>
      </c>
      <c r="K19" s="427">
        <v>25</v>
      </c>
      <c r="L19" s="427">
        <v>0</v>
      </c>
      <c r="M19" s="97"/>
    </row>
    <row r="20" spans="1:13" s="52" customFormat="1" ht="17.100000000000001" customHeight="1" x14ac:dyDescent="0.25">
      <c r="A20" s="426">
        <v>5</v>
      </c>
      <c r="B20" s="324" t="s">
        <v>119</v>
      </c>
      <c r="C20" s="401" t="s">
        <v>752</v>
      </c>
      <c r="D20" s="402">
        <v>8549.4708342390004</v>
      </c>
      <c r="E20" s="402">
        <v>8549.4708342390004</v>
      </c>
      <c r="F20" s="402"/>
      <c r="G20" s="402">
        <v>8549.4708342390004</v>
      </c>
      <c r="H20" s="403">
        <v>37165</v>
      </c>
      <c r="I20" s="403">
        <v>37165</v>
      </c>
      <c r="J20" s="403">
        <v>46328</v>
      </c>
      <c r="K20" s="427">
        <v>25</v>
      </c>
      <c r="L20" s="427">
        <v>0</v>
      </c>
      <c r="M20" s="128"/>
    </row>
    <row r="21" spans="1:13" s="52" customFormat="1" ht="17.100000000000001" customHeight="1" x14ac:dyDescent="0.25">
      <c r="A21" s="426">
        <v>6</v>
      </c>
      <c r="B21" s="324" t="s">
        <v>127</v>
      </c>
      <c r="C21" s="401" t="s">
        <v>619</v>
      </c>
      <c r="D21" s="402">
        <v>12245.530605976401</v>
      </c>
      <c r="E21" s="402">
        <v>12245.530605976401</v>
      </c>
      <c r="F21" s="402"/>
      <c r="G21" s="402">
        <v>12245.530605976401</v>
      </c>
      <c r="H21" s="403">
        <v>36686</v>
      </c>
      <c r="I21" s="403">
        <v>36686</v>
      </c>
      <c r="J21" s="403">
        <v>45992</v>
      </c>
      <c r="K21" s="427">
        <v>25</v>
      </c>
      <c r="L21" s="427">
        <v>0</v>
      </c>
      <c r="M21" s="97"/>
    </row>
    <row r="22" spans="1:13" s="52" customFormat="1" ht="17.100000000000001" customHeight="1" x14ac:dyDescent="0.25">
      <c r="A22" s="426">
        <v>7</v>
      </c>
      <c r="B22" s="324" t="s">
        <v>119</v>
      </c>
      <c r="C22" s="401" t="s">
        <v>751</v>
      </c>
      <c r="D22" s="402">
        <v>20659.924403919198</v>
      </c>
      <c r="E22" s="402">
        <v>20659.924403919198</v>
      </c>
      <c r="F22" s="402"/>
      <c r="G22" s="402">
        <v>20659.924403919198</v>
      </c>
      <c r="H22" s="403">
        <v>37342</v>
      </c>
      <c r="I22" s="403">
        <v>37342</v>
      </c>
      <c r="J22" s="403">
        <v>46504</v>
      </c>
      <c r="K22" s="427">
        <v>25</v>
      </c>
      <c r="L22" s="427">
        <v>0</v>
      </c>
      <c r="M22" s="97"/>
    </row>
    <row r="23" spans="1:13" s="52" customFormat="1" ht="17.100000000000001" customHeight="1" x14ac:dyDescent="0.25">
      <c r="A23" s="426">
        <v>8</v>
      </c>
      <c r="B23" s="324" t="s">
        <v>119</v>
      </c>
      <c r="C23" s="401" t="s">
        <v>750</v>
      </c>
      <c r="D23" s="402">
        <v>11456.618376889599</v>
      </c>
      <c r="E23" s="402">
        <v>11456.618376889599</v>
      </c>
      <c r="F23" s="402"/>
      <c r="G23" s="402">
        <v>11456.618376889599</v>
      </c>
      <c r="H23" s="403">
        <v>37898</v>
      </c>
      <c r="I23" s="403">
        <v>37898</v>
      </c>
      <c r="J23" s="403">
        <v>47063</v>
      </c>
      <c r="K23" s="427">
        <v>25</v>
      </c>
      <c r="L23" s="427">
        <v>0</v>
      </c>
      <c r="M23" s="97"/>
    </row>
    <row r="24" spans="1:13" s="52" customFormat="1" ht="17.100000000000001" customHeight="1" x14ac:dyDescent="0.25">
      <c r="A24" s="426">
        <v>9</v>
      </c>
      <c r="B24" s="324" t="s">
        <v>119</v>
      </c>
      <c r="C24" s="401" t="s">
        <v>749</v>
      </c>
      <c r="D24" s="402">
        <v>15105.660367738799</v>
      </c>
      <c r="E24" s="402">
        <v>15105.660367738799</v>
      </c>
      <c r="F24" s="402"/>
      <c r="G24" s="402">
        <v>15105.660367738799</v>
      </c>
      <c r="H24" s="403">
        <v>37274</v>
      </c>
      <c r="I24" s="403">
        <v>37274</v>
      </c>
      <c r="J24" s="403">
        <v>46405</v>
      </c>
      <c r="K24" s="427">
        <v>24</v>
      </c>
      <c r="L24" s="427">
        <v>11</v>
      </c>
      <c r="M24" s="97"/>
    </row>
    <row r="25" spans="1:13" s="52" customFormat="1" ht="17.100000000000001" customHeight="1" x14ac:dyDescent="0.25">
      <c r="A25" s="426">
        <v>10</v>
      </c>
      <c r="B25" s="324" t="s">
        <v>119</v>
      </c>
      <c r="C25" s="401" t="s">
        <v>748</v>
      </c>
      <c r="D25" s="402">
        <v>9119.7083973747995</v>
      </c>
      <c r="E25" s="402">
        <v>9119.7083973747995</v>
      </c>
      <c r="F25" s="402"/>
      <c r="G25" s="402">
        <v>9119.7083973747995</v>
      </c>
      <c r="H25" s="403">
        <v>37822</v>
      </c>
      <c r="I25" s="403">
        <v>37822</v>
      </c>
      <c r="J25" s="403">
        <v>46954</v>
      </c>
      <c r="K25" s="427">
        <v>24</v>
      </c>
      <c r="L25" s="427">
        <v>11</v>
      </c>
      <c r="M25" s="97"/>
    </row>
    <row r="26" spans="1:13" s="52" customFormat="1" ht="17.100000000000001" customHeight="1" x14ac:dyDescent="0.25">
      <c r="A26" s="426">
        <v>11</v>
      </c>
      <c r="B26" s="324" t="s">
        <v>119</v>
      </c>
      <c r="C26" s="401" t="s">
        <v>624</v>
      </c>
      <c r="D26" s="402">
        <v>8585.1274508206006</v>
      </c>
      <c r="E26" s="402">
        <v>8585.1274508206006</v>
      </c>
      <c r="F26" s="402"/>
      <c r="G26" s="402">
        <v>8585.1274508206006</v>
      </c>
      <c r="H26" s="403">
        <v>37214</v>
      </c>
      <c r="I26" s="403">
        <v>37214</v>
      </c>
      <c r="J26" s="403">
        <v>46345</v>
      </c>
      <c r="K26" s="427">
        <v>24</v>
      </c>
      <c r="L26" s="427">
        <v>11</v>
      </c>
      <c r="M26" s="97"/>
    </row>
    <row r="27" spans="1:13" s="52" customFormat="1" ht="17.100000000000001" customHeight="1" x14ac:dyDescent="0.25">
      <c r="A27" s="426">
        <v>12</v>
      </c>
      <c r="B27" s="324" t="s">
        <v>119</v>
      </c>
      <c r="C27" s="401" t="s">
        <v>625</v>
      </c>
      <c r="D27" s="402">
        <v>22089.841487674003</v>
      </c>
      <c r="E27" s="402">
        <v>22089.841487674003</v>
      </c>
      <c r="F27" s="402"/>
      <c r="G27" s="402">
        <v>22089.841487674003</v>
      </c>
      <c r="H27" s="403">
        <v>37240</v>
      </c>
      <c r="I27" s="403">
        <v>37240</v>
      </c>
      <c r="J27" s="403">
        <v>46371</v>
      </c>
      <c r="K27" s="427">
        <v>25</v>
      </c>
      <c r="L27" s="427">
        <v>0</v>
      </c>
      <c r="M27" s="97"/>
    </row>
    <row r="28" spans="1:13" s="52" customFormat="1" ht="17.100000000000001" customHeight="1" x14ac:dyDescent="0.25">
      <c r="A28" s="426">
        <v>13</v>
      </c>
      <c r="B28" s="324" t="s">
        <v>613</v>
      </c>
      <c r="C28" s="401" t="s">
        <v>747</v>
      </c>
      <c r="D28" s="402">
        <v>2273.0302100218</v>
      </c>
      <c r="E28" s="402">
        <v>2273.0302100218</v>
      </c>
      <c r="F28" s="402"/>
      <c r="G28" s="402">
        <v>2273.0302100218</v>
      </c>
      <c r="H28" s="403">
        <v>36433</v>
      </c>
      <c r="I28" s="403">
        <v>36433</v>
      </c>
      <c r="J28" s="403">
        <v>45756</v>
      </c>
      <c r="K28" s="427">
        <v>25</v>
      </c>
      <c r="L28" s="427">
        <v>7</v>
      </c>
      <c r="M28" s="97"/>
    </row>
    <row r="29" spans="1:13" s="52" customFormat="1" ht="17.100000000000001" customHeight="1" x14ac:dyDescent="0.25">
      <c r="A29" s="406" t="s">
        <v>718</v>
      </c>
      <c r="B29" s="401"/>
      <c r="C29" s="398"/>
      <c r="D29" s="404">
        <f>SUM(D30:D34)</f>
        <v>126561.80540949581</v>
      </c>
      <c r="E29" s="404">
        <f>SUM(E30:E34)</f>
        <v>126561.80540949581</v>
      </c>
      <c r="F29" s="404"/>
      <c r="G29" s="404">
        <f>SUM(G30:G34)</f>
        <v>126561.80540949581</v>
      </c>
      <c r="H29" s="324"/>
      <c r="I29" s="324"/>
      <c r="J29" s="324"/>
      <c r="K29" s="324"/>
      <c r="L29" s="324"/>
      <c r="M29" s="97"/>
    </row>
    <row r="30" spans="1:13" s="52" customFormat="1" ht="17.100000000000001" customHeight="1" x14ac:dyDescent="0.25">
      <c r="A30" s="426">
        <v>15</v>
      </c>
      <c r="B30" s="324" t="s">
        <v>119</v>
      </c>
      <c r="C30" s="398" t="s">
        <v>627</v>
      </c>
      <c r="D30" s="402">
        <v>42773.432066411602</v>
      </c>
      <c r="E30" s="402">
        <v>42773.432066411602</v>
      </c>
      <c r="F30" s="402"/>
      <c r="G30" s="402">
        <v>42773.432066411602</v>
      </c>
      <c r="H30" s="403">
        <v>37979</v>
      </c>
      <c r="I30" s="403">
        <v>37979</v>
      </c>
      <c r="J30" s="403">
        <v>47116</v>
      </c>
      <c r="K30" s="427">
        <v>24</v>
      </c>
      <c r="L30" s="427">
        <v>11</v>
      </c>
      <c r="M30" s="97"/>
    </row>
    <row r="31" spans="1:13" s="52" customFormat="1" ht="17.100000000000001" customHeight="1" x14ac:dyDescent="0.25">
      <c r="A31" s="426">
        <v>16</v>
      </c>
      <c r="B31" s="324" t="s">
        <v>119</v>
      </c>
      <c r="C31" s="398" t="s">
        <v>746</v>
      </c>
      <c r="D31" s="402">
        <v>9768.4662830115994</v>
      </c>
      <c r="E31" s="402">
        <v>9768.4662830115994</v>
      </c>
      <c r="F31" s="402"/>
      <c r="G31" s="402">
        <v>9768.4662830115994</v>
      </c>
      <c r="H31" s="403">
        <v>37873</v>
      </c>
      <c r="I31" s="403">
        <v>37873</v>
      </c>
      <c r="J31" s="403">
        <v>47035</v>
      </c>
      <c r="K31" s="427">
        <v>25</v>
      </c>
      <c r="L31" s="427">
        <v>0</v>
      </c>
      <c r="M31" s="97"/>
    </row>
    <row r="32" spans="1:13" s="52" customFormat="1" ht="17.100000000000001" customHeight="1" x14ac:dyDescent="0.25">
      <c r="A32" s="426">
        <v>17</v>
      </c>
      <c r="B32" s="324" t="s">
        <v>119</v>
      </c>
      <c r="C32" s="398" t="s">
        <v>629</v>
      </c>
      <c r="D32" s="402">
        <v>21839.189917715201</v>
      </c>
      <c r="E32" s="402">
        <v>21839.189917715201</v>
      </c>
      <c r="F32" s="402"/>
      <c r="G32" s="402">
        <v>21839.189917715201</v>
      </c>
      <c r="H32" s="403">
        <v>38464</v>
      </c>
      <c r="I32" s="403">
        <v>38464</v>
      </c>
      <c r="J32" s="403">
        <v>47625</v>
      </c>
      <c r="K32" s="427">
        <v>25</v>
      </c>
      <c r="L32" s="427">
        <v>0</v>
      </c>
      <c r="M32" s="97"/>
    </row>
    <row r="33" spans="1:16" s="52" customFormat="1" ht="17.100000000000001" customHeight="1" x14ac:dyDescent="0.25">
      <c r="A33" s="426">
        <v>18</v>
      </c>
      <c r="B33" s="324" t="s">
        <v>119</v>
      </c>
      <c r="C33" s="398" t="s">
        <v>630</v>
      </c>
      <c r="D33" s="402">
        <v>15108.922241520999</v>
      </c>
      <c r="E33" s="402">
        <v>15108.922241520999</v>
      </c>
      <c r="F33" s="402"/>
      <c r="G33" s="402">
        <v>15108.922241520999</v>
      </c>
      <c r="H33" s="403">
        <v>38078</v>
      </c>
      <c r="I33" s="403">
        <v>38078</v>
      </c>
      <c r="J33" s="403">
        <v>47239</v>
      </c>
      <c r="K33" s="427">
        <v>25</v>
      </c>
      <c r="L33" s="427">
        <v>0</v>
      </c>
      <c r="M33" s="97"/>
      <c r="N33" s="98"/>
      <c r="O33" s="98"/>
      <c r="P33" s="98"/>
    </row>
    <row r="34" spans="1:16" s="52" customFormat="1" ht="17.100000000000001" customHeight="1" x14ac:dyDescent="0.25">
      <c r="A34" s="426">
        <v>19</v>
      </c>
      <c r="B34" s="324" t="s">
        <v>119</v>
      </c>
      <c r="C34" s="398" t="s">
        <v>745</v>
      </c>
      <c r="D34" s="402">
        <v>37071.794900836401</v>
      </c>
      <c r="E34" s="402">
        <v>37071.794900836401</v>
      </c>
      <c r="F34" s="402"/>
      <c r="G34" s="402">
        <v>37071.794900836401</v>
      </c>
      <c r="H34" s="403">
        <v>37764</v>
      </c>
      <c r="I34" s="403">
        <v>37764</v>
      </c>
      <c r="J34" s="403">
        <v>46927</v>
      </c>
      <c r="K34" s="427">
        <v>25</v>
      </c>
      <c r="L34" s="427">
        <v>0</v>
      </c>
      <c r="M34" s="97"/>
    </row>
    <row r="35" spans="1:16" s="52" customFormat="1" ht="17.100000000000001" customHeight="1" x14ac:dyDescent="0.25">
      <c r="A35" s="406" t="s">
        <v>717</v>
      </c>
      <c r="B35" s="401"/>
      <c r="C35" s="398"/>
      <c r="D35" s="404">
        <f>SUM(D36:D37)</f>
        <v>87447.168104809389</v>
      </c>
      <c r="E35" s="404">
        <f>SUM(E36:E37)</f>
        <v>87447.168104809389</v>
      </c>
      <c r="F35" s="404"/>
      <c r="G35" s="404">
        <f>SUM(G36:G37)</f>
        <v>87447.168104809389</v>
      </c>
      <c r="H35" s="324"/>
      <c r="I35" s="324"/>
      <c r="J35" s="324"/>
      <c r="K35" s="324"/>
      <c r="L35" s="324"/>
      <c r="M35" s="97"/>
      <c r="N35" s="98"/>
      <c r="O35" s="98"/>
      <c r="P35" s="98"/>
    </row>
    <row r="36" spans="1:16" s="52" customFormat="1" ht="17.100000000000001" customHeight="1" x14ac:dyDescent="0.25">
      <c r="A36" s="426">
        <v>20</v>
      </c>
      <c r="B36" s="324" t="s">
        <v>119</v>
      </c>
      <c r="C36" s="398" t="s">
        <v>632</v>
      </c>
      <c r="D36" s="402">
        <v>34738.393683485396</v>
      </c>
      <c r="E36" s="402">
        <v>34738.393683485396</v>
      </c>
      <c r="F36" s="402"/>
      <c r="G36" s="402">
        <v>34738.393683485396</v>
      </c>
      <c r="H36" s="403">
        <v>39022</v>
      </c>
      <c r="I36" s="403">
        <v>39022</v>
      </c>
      <c r="J36" s="403">
        <v>48182</v>
      </c>
      <c r="K36" s="427">
        <v>25</v>
      </c>
      <c r="L36" s="427">
        <v>0</v>
      </c>
      <c r="M36" s="97"/>
    </row>
    <row r="37" spans="1:16" s="52" customFormat="1" ht="17.100000000000001" customHeight="1" x14ac:dyDescent="0.25">
      <c r="A37" s="426">
        <v>21</v>
      </c>
      <c r="B37" s="324" t="s">
        <v>119</v>
      </c>
      <c r="C37" s="398" t="s">
        <v>633</v>
      </c>
      <c r="D37" s="402">
        <v>52708.774421323993</v>
      </c>
      <c r="E37" s="402">
        <v>52708.774421323993</v>
      </c>
      <c r="F37" s="402"/>
      <c r="G37" s="402">
        <v>52708.774421323993</v>
      </c>
      <c r="H37" s="403">
        <v>39234</v>
      </c>
      <c r="I37" s="403">
        <v>39234</v>
      </c>
      <c r="J37" s="403">
        <v>48396</v>
      </c>
      <c r="K37" s="427">
        <v>25</v>
      </c>
      <c r="L37" s="427">
        <v>0</v>
      </c>
      <c r="M37" s="97"/>
    </row>
    <row r="38" spans="1:16" s="52" customFormat="1" ht="17.100000000000001" customHeight="1" x14ac:dyDescent="0.25">
      <c r="A38" s="406" t="s">
        <v>716</v>
      </c>
      <c r="B38" s="401"/>
      <c r="C38" s="398"/>
      <c r="D38" s="404">
        <f>SUM(D39:D40)</f>
        <v>43597.454270652001</v>
      </c>
      <c r="E38" s="404">
        <f>SUM(E39:E40)</f>
        <v>43597.454270652001</v>
      </c>
      <c r="F38" s="404"/>
      <c r="G38" s="404">
        <f>SUM(G39:G40)</f>
        <v>43597.454270652001</v>
      </c>
      <c r="H38" s="324"/>
      <c r="I38" s="324"/>
      <c r="J38" s="324"/>
      <c r="K38" s="324"/>
      <c r="L38" s="324"/>
      <c r="M38" s="97"/>
    </row>
    <row r="39" spans="1:16" s="52" customFormat="1" ht="17.100000000000001" customHeight="1" x14ac:dyDescent="0.25">
      <c r="A39" s="426">
        <v>24</v>
      </c>
      <c r="B39" s="324" t="s">
        <v>119</v>
      </c>
      <c r="C39" s="398" t="s">
        <v>634</v>
      </c>
      <c r="D39" s="402">
        <v>17748.231219886999</v>
      </c>
      <c r="E39" s="402">
        <v>17748.231219886999</v>
      </c>
      <c r="F39" s="402"/>
      <c r="G39" s="402">
        <v>17748.231219886999</v>
      </c>
      <c r="H39" s="403">
        <v>38443</v>
      </c>
      <c r="I39" s="403">
        <v>38443</v>
      </c>
      <c r="J39" s="403">
        <v>47604</v>
      </c>
      <c r="K39" s="427">
        <v>25</v>
      </c>
      <c r="L39" s="427">
        <v>0</v>
      </c>
      <c r="M39" s="97"/>
      <c r="N39" s="98"/>
      <c r="O39" s="98"/>
      <c r="P39" s="98"/>
    </row>
    <row r="40" spans="1:16" s="52" customFormat="1" ht="17.100000000000001" customHeight="1" x14ac:dyDescent="0.25">
      <c r="A40" s="426">
        <v>25</v>
      </c>
      <c r="B40" s="324" t="s">
        <v>119</v>
      </c>
      <c r="C40" s="398" t="s">
        <v>744</v>
      </c>
      <c r="D40" s="402">
        <v>25849.223050764998</v>
      </c>
      <c r="E40" s="402">
        <v>25849.223050764998</v>
      </c>
      <c r="F40" s="402"/>
      <c r="G40" s="402">
        <v>25849.223050764998</v>
      </c>
      <c r="H40" s="403">
        <v>38961</v>
      </c>
      <c r="I40" s="403">
        <v>38961</v>
      </c>
      <c r="J40" s="403">
        <v>48122</v>
      </c>
      <c r="K40" s="427">
        <v>25</v>
      </c>
      <c r="L40" s="427">
        <v>0</v>
      </c>
      <c r="M40" s="97"/>
    </row>
    <row r="41" spans="1:16" s="52" customFormat="1" ht="17.100000000000001" customHeight="1" x14ac:dyDescent="0.25">
      <c r="A41" s="406" t="s">
        <v>714</v>
      </c>
      <c r="B41" s="401"/>
      <c r="C41" s="398"/>
      <c r="D41" s="404">
        <f>SUM(D42)</f>
        <v>24371.9751169384</v>
      </c>
      <c r="E41" s="404">
        <f>SUM(E42)</f>
        <v>24371.9751169384</v>
      </c>
      <c r="F41" s="404"/>
      <c r="G41" s="404">
        <f>SUM(G42)</f>
        <v>24371.9751169384</v>
      </c>
      <c r="H41" s="324"/>
      <c r="I41" s="324"/>
      <c r="J41" s="324"/>
      <c r="K41" s="324"/>
      <c r="L41" s="324"/>
      <c r="M41" s="97"/>
      <c r="N41" s="98"/>
      <c r="O41" s="98"/>
      <c r="P41" s="98"/>
    </row>
    <row r="42" spans="1:16" s="52" customFormat="1" ht="17.100000000000001" customHeight="1" x14ac:dyDescent="0.25">
      <c r="A42" s="426">
        <v>26</v>
      </c>
      <c r="B42" s="324" t="s">
        <v>119</v>
      </c>
      <c r="C42" s="398" t="s">
        <v>743</v>
      </c>
      <c r="D42" s="402">
        <v>24371.9751169384</v>
      </c>
      <c r="E42" s="402">
        <v>24371.9751169384</v>
      </c>
      <c r="F42" s="402"/>
      <c r="G42" s="402">
        <v>24371.9751169384</v>
      </c>
      <c r="H42" s="403">
        <v>38869</v>
      </c>
      <c r="I42" s="403">
        <v>38869</v>
      </c>
      <c r="J42" s="403">
        <v>48030</v>
      </c>
      <c r="K42" s="427">
        <v>25</v>
      </c>
      <c r="L42" s="427">
        <v>0</v>
      </c>
      <c r="M42" s="97"/>
    </row>
    <row r="43" spans="1:16" s="52" customFormat="1" ht="17.100000000000001" customHeight="1" x14ac:dyDescent="0.25">
      <c r="A43" s="406" t="s">
        <v>709</v>
      </c>
      <c r="B43" s="398"/>
      <c r="C43" s="398"/>
      <c r="D43" s="399">
        <f>SUM(D44:D45)</f>
        <v>43407.930148590996</v>
      </c>
      <c r="E43" s="399">
        <f>SUM(E44:E45)</f>
        <v>43407.930148590996</v>
      </c>
      <c r="F43" s="399"/>
      <c r="G43" s="399">
        <f>SUM(G44:G45)</f>
        <v>43407.930148590996</v>
      </c>
      <c r="H43" s="324"/>
      <c r="I43" s="324"/>
      <c r="J43" s="324"/>
      <c r="K43" s="324"/>
      <c r="L43" s="324"/>
      <c r="M43" s="97"/>
    </row>
    <row r="44" spans="1:16" s="52" customFormat="1" ht="17.100000000000001" customHeight="1" x14ac:dyDescent="0.25">
      <c r="A44" s="426">
        <v>28</v>
      </c>
      <c r="B44" s="324" t="s">
        <v>185</v>
      </c>
      <c r="C44" s="398" t="s">
        <v>742</v>
      </c>
      <c r="D44" s="402">
        <v>13621.231616953199</v>
      </c>
      <c r="E44" s="402">
        <v>13621.231616953199</v>
      </c>
      <c r="F44" s="402"/>
      <c r="G44" s="402">
        <v>13621.231616953199</v>
      </c>
      <c r="H44" s="403">
        <v>41487</v>
      </c>
      <c r="I44" s="403">
        <v>41486</v>
      </c>
      <c r="J44" s="403">
        <v>50587</v>
      </c>
      <c r="K44" s="427">
        <v>24</v>
      </c>
      <c r="L44" s="427">
        <v>11</v>
      </c>
      <c r="M44" s="97"/>
      <c r="N44" s="98"/>
      <c r="O44" s="98"/>
      <c r="P44" s="98"/>
    </row>
    <row r="45" spans="1:16" s="52" customFormat="1" ht="17.100000000000001" customHeight="1" x14ac:dyDescent="0.25">
      <c r="A45" s="426">
        <v>29</v>
      </c>
      <c r="B45" s="324" t="s">
        <v>185</v>
      </c>
      <c r="C45" s="398" t="s">
        <v>218</v>
      </c>
      <c r="D45" s="402">
        <v>29786.698531637801</v>
      </c>
      <c r="E45" s="402">
        <v>29786.698531637801</v>
      </c>
      <c r="F45" s="402"/>
      <c r="G45" s="402">
        <v>29786.698531637801</v>
      </c>
      <c r="H45" s="403">
        <v>40392</v>
      </c>
      <c r="I45" s="403">
        <v>40389</v>
      </c>
      <c r="J45" s="403">
        <v>49151</v>
      </c>
      <c r="K45" s="427">
        <v>23</v>
      </c>
      <c r="L45" s="427">
        <v>10</v>
      </c>
      <c r="M45" s="97"/>
    </row>
    <row r="46" spans="1:16" s="52" customFormat="1" ht="17.100000000000001" customHeight="1" x14ac:dyDescent="0.25">
      <c r="A46" s="406" t="s">
        <v>703</v>
      </c>
      <c r="B46" s="398"/>
      <c r="C46" s="398"/>
      <c r="D46" s="428">
        <f>SUM(D47)</f>
        <v>1533.9780573184</v>
      </c>
      <c r="E46" s="428">
        <f>SUM(E47)</f>
        <v>1533.9780573184</v>
      </c>
      <c r="F46" s="428"/>
      <c r="G46" s="428">
        <f>SUM(G47)</f>
        <v>1533.9780573184</v>
      </c>
      <c r="H46" s="324"/>
      <c r="I46" s="324"/>
      <c r="J46" s="324"/>
      <c r="K46" s="324"/>
      <c r="L46" s="324"/>
      <c r="M46" s="97"/>
    </row>
    <row r="47" spans="1:16" s="52" customFormat="1" ht="17.100000000000001" customHeight="1" x14ac:dyDescent="0.25">
      <c r="A47" s="426">
        <v>31</v>
      </c>
      <c r="B47" s="324" t="s">
        <v>638</v>
      </c>
      <c r="C47" s="398" t="s">
        <v>741</v>
      </c>
      <c r="D47" s="402">
        <v>1533.9780573184</v>
      </c>
      <c r="E47" s="402">
        <v>1533.9780573184</v>
      </c>
      <c r="F47" s="402"/>
      <c r="G47" s="402">
        <v>1533.9780573184</v>
      </c>
      <c r="H47" s="403">
        <v>41186</v>
      </c>
      <c r="I47" s="403">
        <v>41185</v>
      </c>
      <c r="J47" s="403">
        <v>50041</v>
      </c>
      <c r="K47" s="427">
        <v>24</v>
      </c>
      <c r="L47" s="427">
        <v>2</v>
      </c>
      <c r="M47" s="97"/>
    </row>
    <row r="48" spans="1:16" s="52" customFormat="1" ht="17.100000000000001" customHeight="1" x14ac:dyDescent="0.25">
      <c r="A48" s="406" t="s">
        <v>702</v>
      </c>
      <c r="B48" s="398"/>
      <c r="C48" s="398"/>
      <c r="D48" s="428">
        <f>SUM(D49)</f>
        <v>2296.1665785286</v>
      </c>
      <c r="E48" s="428">
        <f>SUM(E49)</f>
        <v>2296.1665785286</v>
      </c>
      <c r="F48" s="428"/>
      <c r="G48" s="428">
        <f>SUM(G49)</f>
        <v>2296.1665785286</v>
      </c>
      <c r="H48" s="324"/>
      <c r="I48" s="324"/>
      <c r="J48" s="324"/>
      <c r="K48" s="324"/>
      <c r="L48" s="324"/>
      <c r="M48" s="97"/>
    </row>
    <row r="49" spans="1:26" s="52" customFormat="1" ht="17.100000000000001" customHeight="1" x14ac:dyDescent="0.25">
      <c r="A49" s="426">
        <v>33</v>
      </c>
      <c r="B49" s="324" t="s">
        <v>638</v>
      </c>
      <c r="C49" s="401" t="s">
        <v>740</v>
      </c>
      <c r="D49" s="402">
        <v>2296.1665785286</v>
      </c>
      <c r="E49" s="402">
        <v>2296.1665785286</v>
      </c>
      <c r="F49" s="402"/>
      <c r="G49" s="402">
        <v>2296.1665785286</v>
      </c>
      <c r="H49" s="403">
        <v>41179</v>
      </c>
      <c r="I49" s="403">
        <v>41178</v>
      </c>
      <c r="J49" s="403">
        <v>47774</v>
      </c>
      <c r="K49" s="427">
        <v>18</v>
      </c>
      <c r="L49" s="427">
        <v>0</v>
      </c>
      <c r="M49" s="97"/>
    </row>
    <row r="50" spans="1:26" s="52" customFormat="1" ht="17.100000000000001" customHeight="1" x14ac:dyDescent="0.25">
      <c r="A50" s="406" t="s">
        <v>699</v>
      </c>
      <c r="B50" s="398"/>
      <c r="C50" s="398"/>
      <c r="D50" s="399">
        <f>SUM(D51:D52)</f>
        <v>12215.932032052799</v>
      </c>
      <c r="E50" s="399">
        <f>SUM(E51:E52)</f>
        <v>12215.932032052799</v>
      </c>
      <c r="F50" s="399"/>
      <c r="G50" s="399">
        <f>SUM(G51:G52)</f>
        <v>12215.932032052799</v>
      </c>
      <c r="H50" s="324"/>
      <c r="I50" s="324"/>
      <c r="J50" s="324"/>
      <c r="K50" s="324"/>
      <c r="L50" s="324"/>
      <c r="M50" s="97"/>
    </row>
    <row r="51" spans="1:26" s="52" customFormat="1" ht="17.100000000000001" customHeight="1" x14ac:dyDescent="0.25">
      <c r="A51" s="426">
        <v>34</v>
      </c>
      <c r="B51" s="324" t="s">
        <v>638</v>
      </c>
      <c r="C51" s="398" t="s">
        <v>739</v>
      </c>
      <c r="D51" s="402">
        <v>5468.7789540455997</v>
      </c>
      <c r="E51" s="402">
        <v>5468.7789540455997</v>
      </c>
      <c r="F51" s="402"/>
      <c r="G51" s="402">
        <v>5468.7789540455997</v>
      </c>
      <c r="H51" s="403">
        <v>40939</v>
      </c>
      <c r="I51" s="403">
        <v>40938</v>
      </c>
      <c r="J51" s="403">
        <v>48579</v>
      </c>
      <c r="K51" s="427">
        <v>20</v>
      </c>
      <c r="L51" s="427">
        <v>10</v>
      </c>
      <c r="M51" s="97"/>
    </row>
    <row r="52" spans="1:26" s="52" customFormat="1" ht="17.100000000000001" customHeight="1" x14ac:dyDescent="0.25">
      <c r="A52" s="426">
        <v>36</v>
      </c>
      <c r="B52" s="324" t="s">
        <v>119</v>
      </c>
      <c r="C52" s="398" t="s">
        <v>738</v>
      </c>
      <c r="D52" s="402">
        <v>6747.1530780071998</v>
      </c>
      <c r="E52" s="402">
        <v>6747.1530780071998</v>
      </c>
      <c r="F52" s="402"/>
      <c r="G52" s="402">
        <v>6747.1530780071998</v>
      </c>
      <c r="H52" s="403">
        <v>42751</v>
      </c>
      <c r="I52" s="403">
        <v>42749</v>
      </c>
      <c r="J52" s="403">
        <v>51517</v>
      </c>
      <c r="K52" s="427">
        <v>24</v>
      </c>
      <c r="L52" s="427">
        <v>0</v>
      </c>
      <c r="M52" s="97"/>
    </row>
    <row r="53" spans="1:26" s="52" customFormat="1" ht="17.100000000000001" customHeight="1" x14ac:dyDescent="0.25">
      <c r="A53" s="406" t="s">
        <v>687</v>
      </c>
      <c r="B53" s="398"/>
      <c r="C53" s="398"/>
      <c r="D53" s="399">
        <f>SUM(D54:D55)</f>
        <v>27594.910754475997</v>
      </c>
      <c r="E53" s="399">
        <f>SUM(E54:E55)</f>
        <v>27594.910754475997</v>
      </c>
      <c r="F53" s="399"/>
      <c r="G53" s="399">
        <f>SUM(G54:G55)</f>
        <v>27594.910754475997</v>
      </c>
      <c r="H53" s="324"/>
      <c r="I53" s="324"/>
      <c r="J53" s="324"/>
      <c r="K53" s="324"/>
      <c r="L53" s="324"/>
      <c r="M53" s="97"/>
    </row>
    <row r="54" spans="1:26" s="52" customFormat="1" ht="17.100000000000001" customHeight="1" x14ac:dyDescent="0.25">
      <c r="A54" s="426">
        <v>38</v>
      </c>
      <c r="B54" s="324" t="s">
        <v>119</v>
      </c>
      <c r="C54" s="398" t="s">
        <v>737</v>
      </c>
      <c r="D54" s="402">
        <v>23497.014889009999</v>
      </c>
      <c r="E54" s="402">
        <v>23497.014889009999</v>
      </c>
      <c r="F54" s="402"/>
      <c r="G54" s="402">
        <v>23497.014889009999</v>
      </c>
      <c r="H54" s="403">
        <v>44166</v>
      </c>
      <c r="I54" s="403">
        <v>44165</v>
      </c>
      <c r="J54" s="403">
        <v>54056</v>
      </c>
      <c r="K54" s="427">
        <v>27</v>
      </c>
      <c r="L54" s="427">
        <v>0</v>
      </c>
      <c r="M54" s="97"/>
    </row>
    <row r="55" spans="1:26" s="52" customFormat="1" ht="17.100000000000001" customHeight="1" x14ac:dyDescent="0.25">
      <c r="A55" s="426">
        <v>40</v>
      </c>
      <c r="B55" s="324" t="s">
        <v>638</v>
      </c>
      <c r="C55" s="398" t="s">
        <v>736</v>
      </c>
      <c r="D55" s="402">
        <v>4097.895865466</v>
      </c>
      <c r="E55" s="402">
        <v>4097.895865466</v>
      </c>
      <c r="F55" s="402"/>
      <c r="G55" s="402">
        <v>4097.895865466</v>
      </c>
      <c r="H55" s="403">
        <v>43099</v>
      </c>
      <c r="I55" s="403">
        <v>43069</v>
      </c>
      <c r="J55" s="403">
        <v>50769</v>
      </c>
      <c r="K55" s="427">
        <v>21</v>
      </c>
      <c r="L55" s="427">
        <v>0</v>
      </c>
      <c r="M55" s="97"/>
    </row>
    <row r="56" spans="1:26" s="52" customFormat="1" ht="17.100000000000001" customHeight="1" x14ac:dyDescent="0.25">
      <c r="A56" s="406" t="s">
        <v>686</v>
      </c>
      <c r="B56" s="398"/>
      <c r="C56" s="398"/>
      <c r="D56" s="399">
        <f>SUM(D57:D58)</f>
        <v>45484.594001375597</v>
      </c>
      <c r="E56" s="399">
        <f>SUM(E57:E58)</f>
        <v>45484.594001375597</v>
      </c>
      <c r="F56" s="399"/>
      <c r="G56" s="399">
        <f>SUM(G57:G58)</f>
        <v>45484.594001375597</v>
      </c>
      <c r="H56" s="324"/>
      <c r="I56" s="324"/>
      <c r="J56" s="324"/>
      <c r="K56" s="324"/>
      <c r="L56" s="324"/>
      <c r="M56" s="97"/>
    </row>
    <row r="57" spans="1:26" s="52" customFormat="1" ht="17.100000000000001" customHeight="1" x14ac:dyDescent="0.25">
      <c r="A57" s="426">
        <v>42</v>
      </c>
      <c r="B57" s="324" t="s">
        <v>119</v>
      </c>
      <c r="C57" s="398" t="s">
        <v>645</v>
      </c>
      <c r="D57" s="402">
        <v>25225.3842764896</v>
      </c>
      <c r="E57" s="402">
        <v>25225.3842764896</v>
      </c>
      <c r="F57" s="402"/>
      <c r="G57" s="402">
        <v>25225.3842764896</v>
      </c>
      <c r="H57" s="403">
        <v>43861</v>
      </c>
      <c r="I57" s="403">
        <v>43832</v>
      </c>
      <c r="J57" s="403">
        <v>53695</v>
      </c>
      <c r="K57" s="427">
        <v>27</v>
      </c>
      <c r="L57" s="427">
        <v>0</v>
      </c>
      <c r="M57" s="97"/>
    </row>
    <row r="58" spans="1:26" s="52" customFormat="1" ht="17.100000000000001" customHeight="1" x14ac:dyDescent="0.25">
      <c r="A58" s="426">
        <v>43</v>
      </c>
      <c r="B58" s="324" t="s">
        <v>119</v>
      </c>
      <c r="C58" s="398" t="s">
        <v>646</v>
      </c>
      <c r="D58" s="402">
        <v>20259.209724885997</v>
      </c>
      <c r="E58" s="402">
        <v>20259.209724885997</v>
      </c>
      <c r="F58" s="402"/>
      <c r="G58" s="402">
        <v>20259.209724885997</v>
      </c>
      <c r="H58" s="403">
        <v>43922</v>
      </c>
      <c r="I58" s="403">
        <v>43920</v>
      </c>
      <c r="J58" s="403">
        <v>53812</v>
      </c>
      <c r="K58" s="427">
        <v>27</v>
      </c>
      <c r="L58" s="427">
        <v>0</v>
      </c>
      <c r="M58" s="97"/>
    </row>
    <row r="59" spans="1:26" s="52" customFormat="1" ht="17.100000000000001" customHeight="1" x14ac:dyDescent="0.25">
      <c r="A59" s="406" t="s">
        <v>684</v>
      </c>
      <c r="B59" s="401"/>
      <c r="C59" s="398"/>
      <c r="D59" s="404">
        <f>SUM(D60:D61)</f>
        <v>80785.459840618205</v>
      </c>
      <c r="E59" s="404">
        <f>SUM(E60:E61)</f>
        <v>80785.459840618205</v>
      </c>
      <c r="F59" s="404"/>
      <c r="G59" s="404">
        <f>SUM(G60:G61)</f>
        <v>80785.459840618205</v>
      </c>
      <c r="H59" s="324"/>
      <c r="I59" s="324"/>
      <c r="J59" s="324"/>
      <c r="K59" s="324"/>
      <c r="L59" s="324"/>
      <c r="M59" s="97"/>
    </row>
    <row r="60" spans="1:26" s="52" customFormat="1" ht="17.100000000000001" customHeight="1" x14ac:dyDescent="0.25">
      <c r="A60" s="426">
        <v>45</v>
      </c>
      <c r="B60" s="324" t="s">
        <v>119</v>
      </c>
      <c r="C60" s="401" t="s">
        <v>647</v>
      </c>
      <c r="D60" s="402">
        <v>9301.1493842250002</v>
      </c>
      <c r="E60" s="402">
        <v>9301.1493842250002</v>
      </c>
      <c r="F60" s="402"/>
      <c r="G60" s="402">
        <v>9301.1493842250002</v>
      </c>
      <c r="H60" s="403">
        <v>44075</v>
      </c>
      <c r="I60" s="403">
        <v>44073</v>
      </c>
      <c r="J60" s="403">
        <v>53571</v>
      </c>
      <c r="K60" s="427">
        <v>26</v>
      </c>
      <c r="L60" s="427">
        <v>0</v>
      </c>
      <c r="M60" s="97"/>
    </row>
    <row r="61" spans="1:26" s="52" customFormat="1" ht="17.100000000000001" customHeight="1" thickBot="1" x14ac:dyDescent="0.3">
      <c r="A61" s="415">
        <v>303</v>
      </c>
      <c r="B61" s="415" t="s">
        <v>682</v>
      </c>
      <c r="C61" s="432" t="s">
        <v>735</v>
      </c>
      <c r="D61" s="417">
        <v>71484.310456393199</v>
      </c>
      <c r="E61" s="417">
        <v>71484.310456393199</v>
      </c>
      <c r="F61" s="417"/>
      <c r="G61" s="417">
        <v>71484.310456393199</v>
      </c>
      <c r="H61" s="418">
        <v>45076</v>
      </c>
      <c r="I61" s="418">
        <v>45075</v>
      </c>
      <c r="J61" s="418">
        <v>53841</v>
      </c>
      <c r="K61" s="433">
        <v>24</v>
      </c>
      <c r="L61" s="433">
        <v>0</v>
      </c>
      <c r="M61" s="97"/>
    </row>
    <row r="62" spans="1:26" s="52" customFormat="1" ht="13.5" customHeight="1" x14ac:dyDescent="0.25">
      <c r="A62" s="393" t="s">
        <v>779</v>
      </c>
      <c r="B62" s="394"/>
      <c r="C62" s="394"/>
      <c r="D62" s="421"/>
      <c r="E62" s="421"/>
      <c r="F62" s="421"/>
      <c r="G62" s="421"/>
      <c r="H62" s="392"/>
      <c r="I62" s="392"/>
      <c r="J62" s="422"/>
      <c r="K62" s="423"/>
      <c r="L62" s="423"/>
      <c r="M62" s="97"/>
    </row>
    <row r="63" spans="1:26" s="46" customFormat="1" ht="12.95" customHeight="1" x14ac:dyDescent="0.25">
      <c r="A63" s="473" t="s">
        <v>734</v>
      </c>
      <c r="B63" s="473"/>
      <c r="C63" s="473"/>
      <c r="D63" s="473"/>
      <c r="E63" s="473"/>
      <c r="F63" s="473"/>
      <c r="G63" s="473"/>
      <c r="H63" s="473"/>
      <c r="I63" s="473"/>
      <c r="J63" s="473"/>
      <c r="K63" s="473"/>
      <c r="L63" s="473"/>
      <c r="M63" s="127"/>
      <c r="N63" s="50"/>
      <c r="O63" s="50"/>
      <c r="P63" s="50"/>
      <c r="Q63" s="50"/>
      <c r="R63" s="50"/>
      <c r="S63" s="50"/>
      <c r="T63" s="50"/>
      <c r="U63" s="50"/>
      <c r="V63" s="50"/>
      <c r="W63" s="50"/>
      <c r="X63" s="50"/>
      <c r="Y63" s="50"/>
      <c r="Z63" s="50"/>
    </row>
    <row r="64" spans="1:26" s="46" customFormat="1" ht="12.95" customHeight="1" x14ac:dyDescent="0.25">
      <c r="A64" s="474" t="s">
        <v>932</v>
      </c>
      <c r="B64" s="474"/>
      <c r="C64" s="474"/>
      <c r="D64" s="474"/>
      <c r="E64" s="474"/>
      <c r="F64" s="474"/>
      <c r="G64" s="474"/>
      <c r="H64" s="474"/>
      <c r="I64" s="474"/>
      <c r="J64" s="474"/>
      <c r="K64" s="474"/>
      <c r="L64" s="150"/>
      <c r="M64" s="127"/>
      <c r="N64" s="50"/>
      <c r="O64" s="50"/>
      <c r="P64" s="50"/>
      <c r="Q64" s="50"/>
      <c r="R64" s="50"/>
      <c r="S64" s="50"/>
      <c r="T64" s="50"/>
      <c r="U64" s="50"/>
      <c r="V64" s="50"/>
      <c r="W64" s="50"/>
      <c r="X64" s="50"/>
      <c r="Y64" s="50"/>
      <c r="Z64" s="50"/>
    </row>
    <row r="65" spans="1:26" s="46" customFormat="1" ht="12.95" customHeight="1" x14ac:dyDescent="0.25">
      <c r="A65" s="394" t="s">
        <v>937</v>
      </c>
      <c r="B65" s="394"/>
      <c r="C65" s="394"/>
      <c r="D65" s="394"/>
      <c r="E65" s="394"/>
      <c r="F65" s="394"/>
      <c r="G65" s="394"/>
      <c r="H65" s="394"/>
      <c r="I65" s="394"/>
      <c r="J65" s="394"/>
      <c r="K65" s="391"/>
      <c r="L65" s="150"/>
      <c r="M65" s="127"/>
      <c r="N65" s="50"/>
      <c r="O65" s="50"/>
      <c r="P65" s="50"/>
      <c r="Q65" s="50"/>
      <c r="R65" s="50"/>
      <c r="S65" s="50"/>
      <c r="T65" s="50"/>
      <c r="U65" s="50"/>
      <c r="V65" s="50"/>
      <c r="W65" s="50"/>
      <c r="X65" s="50"/>
      <c r="Y65" s="50"/>
      <c r="Z65" s="50"/>
    </row>
    <row r="66" spans="1:26" s="46" customFormat="1" ht="12.95" customHeight="1" x14ac:dyDescent="0.25">
      <c r="A66" s="473" t="s">
        <v>733</v>
      </c>
      <c r="B66" s="473"/>
      <c r="C66" s="473"/>
      <c r="D66" s="473"/>
      <c r="E66" s="473"/>
      <c r="F66" s="473"/>
      <c r="G66" s="473"/>
      <c r="H66" s="473"/>
      <c r="I66" s="473"/>
      <c r="J66" s="473"/>
      <c r="K66" s="473"/>
      <c r="L66" s="473"/>
      <c r="M66" s="127"/>
      <c r="N66" s="50"/>
      <c r="O66" s="50"/>
      <c r="P66" s="50"/>
      <c r="Q66" s="50"/>
      <c r="R66" s="50"/>
      <c r="S66" s="50"/>
      <c r="T66" s="50"/>
      <c r="U66" s="50"/>
      <c r="V66" s="50"/>
      <c r="W66" s="50"/>
      <c r="X66" s="50"/>
      <c r="Y66" s="50"/>
      <c r="Z66" s="50"/>
    </row>
    <row r="67" spans="1:26" s="46" customFormat="1" ht="12.95" customHeight="1" x14ac:dyDescent="0.25">
      <c r="A67" s="475" t="s">
        <v>88</v>
      </c>
      <c r="B67" s="475"/>
      <c r="C67" s="475"/>
      <c r="D67" s="475"/>
      <c r="E67" s="475"/>
      <c r="F67" s="475"/>
      <c r="G67" s="475"/>
      <c r="H67" s="475"/>
      <c r="I67" s="475"/>
      <c r="J67" s="475"/>
      <c r="K67" s="475"/>
      <c r="L67" s="299"/>
      <c r="M67" s="127"/>
      <c r="N67" s="50"/>
      <c r="O67" s="50"/>
      <c r="P67" s="50"/>
      <c r="Q67" s="50"/>
      <c r="R67" s="50"/>
      <c r="S67" s="50"/>
      <c r="T67" s="50"/>
      <c r="U67" s="50"/>
      <c r="V67" s="50"/>
      <c r="W67" s="50"/>
      <c r="X67" s="50"/>
      <c r="Y67" s="50"/>
      <c r="Z67" s="50"/>
    </row>
    <row r="68" spans="1:26" s="47" customFormat="1" ht="12.75" customHeight="1" x14ac:dyDescent="0.25">
      <c r="A68" s="290"/>
      <c r="B68" s="286"/>
      <c r="C68" s="286"/>
      <c r="D68" s="424"/>
      <c r="E68" s="392"/>
      <c r="F68" s="392"/>
      <c r="G68" s="392"/>
      <c r="H68" s="392"/>
      <c r="I68" s="392"/>
      <c r="J68" s="298"/>
      <c r="K68" s="298"/>
      <c r="L68" s="299"/>
      <c r="M68" s="97"/>
      <c r="N68" s="52"/>
      <c r="O68" s="52"/>
      <c r="P68" s="52"/>
      <c r="Q68" s="52"/>
      <c r="R68" s="52"/>
      <c r="S68" s="52"/>
      <c r="T68" s="52"/>
      <c r="U68" s="52"/>
      <c r="V68" s="52"/>
      <c r="W68" s="52"/>
      <c r="X68" s="52"/>
      <c r="Y68" s="52"/>
      <c r="Z68" s="52"/>
    </row>
    <row r="69" spans="1:26" s="47" customFormat="1" ht="12.75" customHeight="1" x14ac:dyDescent="0.25">
      <c r="A69" s="425"/>
      <c r="B69" s="286"/>
      <c r="C69" s="286"/>
      <c r="D69" s="424"/>
      <c r="E69" s="392"/>
      <c r="F69" s="392"/>
      <c r="G69" s="392"/>
      <c r="H69" s="392"/>
      <c r="I69" s="392"/>
      <c r="J69" s="298"/>
      <c r="K69" s="298"/>
      <c r="L69" s="299"/>
      <c r="M69" s="97"/>
      <c r="N69" s="52"/>
      <c r="O69" s="52"/>
      <c r="P69" s="52"/>
      <c r="Q69" s="52"/>
      <c r="R69" s="52"/>
      <c r="S69" s="52"/>
      <c r="T69" s="52"/>
      <c r="U69" s="52"/>
      <c r="V69" s="52"/>
      <c r="W69" s="52"/>
      <c r="X69" s="52"/>
      <c r="Y69" s="52"/>
      <c r="Z69" s="52"/>
    </row>
    <row r="70" spans="1:26" s="47" customFormat="1" ht="12.75" customHeight="1" x14ac:dyDescent="0.25">
      <c r="A70" s="125"/>
      <c r="B70" s="52"/>
      <c r="C70" s="52"/>
      <c r="D70" s="123"/>
      <c r="E70" s="99"/>
      <c r="F70" s="99"/>
      <c r="G70" s="99"/>
      <c r="H70" s="99"/>
      <c r="I70" s="99"/>
      <c r="J70" s="126"/>
      <c r="K70" s="126"/>
      <c r="L70" s="100"/>
      <c r="M70" s="97"/>
      <c r="N70" s="52"/>
      <c r="O70" s="52"/>
      <c r="P70" s="52"/>
      <c r="Q70" s="52"/>
      <c r="R70" s="52"/>
      <c r="S70" s="52"/>
      <c r="T70" s="52"/>
      <c r="U70" s="52"/>
      <c r="V70" s="52"/>
      <c r="W70" s="52"/>
      <c r="X70" s="52"/>
      <c r="Y70" s="52"/>
      <c r="Z70" s="52"/>
    </row>
    <row r="71" spans="1:26" s="47" customFormat="1" ht="12.75" customHeight="1" x14ac:dyDescent="0.25">
      <c r="A71" s="125"/>
      <c r="B71" s="52"/>
      <c r="C71" s="52"/>
      <c r="D71" s="123"/>
      <c r="E71" s="99"/>
      <c r="F71" s="99"/>
      <c r="G71" s="99"/>
      <c r="H71" s="99"/>
      <c r="I71" s="99"/>
      <c r="J71" s="126"/>
      <c r="K71" s="126"/>
      <c r="L71" s="100"/>
      <c r="M71" s="97"/>
      <c r="N71" s="52"/>
      <c r="O71" s="52"/>
      <c r="P71" s="52"/>
      <c r="Q71" s="52"/>
      <c r="R71" s="52"/>
      <c r="S71" s="52"/>
      <c r="T71" s="52"/>
      <c r="U71" s="52"/>
      <c r="V71" s="52"/>
      <c r="W71" s="52"/>
      <c r="X71" s="52"/>
      <c r="Y71" s="52"/>
      <c r="Z71" s="52"/>
    </row>
    <row r="72" spans="1:26" s="47" customFormat="1" ht="12.75" customHeight="1" x14ac:dyDescent="0.25">
      <c r="A72" s="125"/>
      <c r="B72" s="52"/>
      <c r="C72" s="52"/>
      <c r="D72" s="123"/>
      <c r="E72" s="99"/>
      <c r="F72" s="99"/>
      <c r="G72" s="99"/>
      <c r="H72" s="99"/>
      <c r="I72" s="99"/>
      <c r="J72" s="126"/>
      <c r="K72" s="126"/>
      <c r="L72" s="100"/>
      <c r="M72" s="97"/>
      <c r="N72" s="52"/>
      <c r="O72" s="52"/>
      <c r="P72" s="52"/>
      <c r="Q72" s="52"/>
      <c r="R72" s="52"/>
      <c r="S72" s="52"/>
      <c r="T72" s="52"/>
      <c r="U72" s="52"/>
      <c r="V72" s="52"/>
      <c r="W72" s="52"/>
      <c r="X72" s="52"/>
      <c r="Y72" s="52"/>
      <c r="Z72" s="52"/>
    </row>
    <row r="73" spans="1:26" s="47" customFormat="1" ht="12.75" customHeight="1" x14ac:dyDescent="0.25">
      <c r="A73" s="125"/>
      <c r="B73" s="52"/>
      <c r="C73" s="52"/>
      <c r="D73" s="123"/>
      <c r="E73" s="99"/>
      <c r="F73" s="99"/>
      <c r="G73" s="99"/>
      <c r="H73" s="99"/>
      <c r="I73" s="99"/>
      <c r="J73" s="126"/>
      <c r="K73" s="126"/>
      <c r="L73" s="100"/>
      <c r="M73" s="97"/>
      <c r="N73" s="52"/>
      <c r="O73" s="52"/>
      <c r="P73" s="52"/>
      <c r="Q73" s="52"/>
      <c r="R73" s="52"/>
      <c r="S73" s="52"/>
      <c r="T73" s="52"/>
      <c r="U73" s="52"/>
      <c r="V73" s="52"/>
      <c r="W73" s="52"/>
      <c r="X73" s="52"/>
      <c r="Y73" s="52"/>
      <c r="Z73" s="52"/>
    </row>
    <row r="74" spans="1:26" s="47" customFormat="1" x14ac:dyDescent="0.25">
      <c r="A74" s="125"/>
      <c r="B74" s="52"/>
      <c r="C74" s="52"/>
      <c r="D74" s="123"/>
      <c r="E74" s="99"/>
      <c r="F74" s="99"/>
      <c r="G74" s="99"/>
      <c r="H74" s="99"/>
      <c r="I74" s="99"/>
      <c r="J74" s="126"/>
      <c r="K74" s="126"/>
      <c r="L74" s="100"/>
      <c r="M74" s="97"/>
      <c r="N74" s="52"/>
      <c r="O74" s="52"/>
      <c r="P74" s="52"/>
      <c r="Q74" s="52"/>
      <c r="R74" s="52"/>
      <c r="S74" s="52"/>
      <c r="T74" s="52"/>
      <c r="U74" s="52"/>
      <c r="V74" s="52"/>
      <c r="W74" s="52"/>
      <c r="X74" s="52"/>
      <c r="Y74" s="52"/>
      <c r="Z74" s="52"/>
    </row>
    <row r="75" spans="1:26" s="47" customFormat="1" x14ac:dyDescent="0.25">
      <c r="A75" s="125"/>
      <c r="B75" s="125"/>
      <c r="C75" s="52"/>
      <c r="D75" s="123"/>
      <c r="E75" s="124"/>
      <c r="F75" s="124"/>
      <c r="G75" s="124"/>
      <c r="H75" s="124"/>
      <c r="I75" s="124"/>
      <c r="J75" s="124"/>
      <c r="K75" s="108"/>
      <c r="L75" s="100"/>
      <c r="M75" s="97"/>
      <c r="N75" s="52"/>
      <c r="O75" s="52"/>
      <c r="P75" s="52"/>
      <c r="Q75" s="52"/>
      <c r="R75" s="52"/>
      <c r="S75" s="52"/>
      <c r="T75" s="52"/>
      <c r="U75" s="52"/>
      <c r="V75" s="52"/>
      <c r="W75" s="52"/>
      <c r="X75" s="52"/>
      <c r="Y75" s="52"/>
      <c r="Z75" s="52"/>
    </row>
    <row r="76" spans="1:26" s="47" customFormat="1" x14ac:dyDescent="0.25">
      <c r="A76" s="481"/>
      <c r="B76" s="481"/>
      <c r="C76" s="482"/>
      <c r="D76" s="482"/>
      <c r="E76" s="482"/>
      <c r="F76" s="482"/>
      <c r="G76" s="482"/>
      <c r="H76" s="482"/>
      <c r="I76" s="482"/>
      <c r="J76" s="482"/>
      <c r="K76" s="482"/>
      <c r="L76" s="100"/>
      <c r="M76" s="97"/>
      <c r="N76" s="52"/>
      <c r="O76" s="52"/>
      <c r="P76" s="52"/>
      <c r="Q76" s="52"/>
      <c r="R76" s="52"/>
      <c r="S76" s="52"/>
      <c r="T76" s="52"/>
      <c r="U76" s="52"/>
      <c r="V76" s="52"/>
      <c r="W76" s="52"/>
      <c r="X76" s="52"/>
      <c r="Y76" s="52"/>
      <c r="Z76" s="52"/>
    </row>
    <row r="77" spans="1:26" s="47" customFormat="1" x14ac:dyDescent="0.25">
      <c r="C77" s="52"/>
      <c r="D77" s="123"/>
      <c r="E77" s="52"/>
      <c r="F77" s="52"/>
      <c r="G77" s="52"/>
      <c r="H77" s="52"/>
      <c r="I77" s="52"/>
      <c r="J77" s="52"/>
      <c r="K77" s="100"/>
      <c r="L77" s="100"/>
      <c r="M77" s="97"/>
      <c r="N77" s="52"/>
      <c r="O77" s="52"/>
      <c r="P77" s="52"/>
      <c r="Q77" s="52"/>
      <c r="R77" s="52"/>
      <c r="S77" s="52"/>
      <c r="T77" s="52"/>
      <c r="U77" s="52"/>
      <c r="V77" s="52"/>
      <c r="W77" s="52"/>
      <c r="X77" s="52"/>
      <c r="Y77" s="52"/>
      <c r="Z77" s="52"/>
    </row>
    <row r="78" spans="1:26" s="47" customFormat="1" x14ac:dyDescent="0.25">
      <c r="D78" s="122"/>
      <c r="K78" s="121"/>
      <c r="L78" s="100"/>
      <c r="M78" s="97"/>
      <c r="N78" s="52"/>
      <c r="O78" s="52"/>
      <c r="P78" s="52"/>
      <c r="Q78" s="52"/>
      <c r="R78" s="52"/>
      <c r="S78" s="52"/>
      <c r="T78" s="52"/>
      <c r="U78" s="52"/>
      <c r="V78" s="52"/>
      <c r="W78" s="52"/>
      <c r="X78" s="52"/>
      <c r="Y78" s="52"/>
      <c r="Z78" s="52"/>
    </row>
    <row r="79" spans="1:26" s="47" customFormat="1" x14ac:dyDescent="0.25">
      <c r="D79" s="122"/>
      <c r="K79" s="121"/>
      <c r="L79" s="100"/>
      <c r="M79" s="97"/>
      <c r="N79" s="52"/>
      <c r="O79" s="52"/>
      <c r="P79" s="52"/>
      <c r="Q79" s="52"/>
      <c r="R79" s="52"/>
      <c r="S79" s="52"/>
      <c r="T79" s="52"/>
      <c r="U79" s="52"/>
      <c r="V79" s="52"/>
      <c r="W79" s="52"/>
      <c r="X79" s="52"/>
      <c r="Y79" s="52"/>
      <c r="Z79" s="52"/>
    </row>
    <row r="80" spans="1:26" s="47" customFormat="1" x14ac:dyDescent="0.25">
      <c r="D80" s="122"/>
      <c r="K80" s="121"/>
      <c r="L80" s="100"/>
      <c r="M80" s="97"/>
      <c r="N80" s="52"/>
      <c r="O80" s="52"/>
      <c r="P80" s="52"/>
      <c r="Q80" s="52"/>
      <c r="R80" s="52"/>
      <c r="S80" s="52"/>
      <c r="T80" s="52"/>
      <c r="U80" s="52"/>
      <c r="V80" s="52"/>
      <c r="W80" s="52"/>
      <c r="X80" s="52"/>
      <c r="Y80" s="52"/>
      <c r="Z80" s="52"/>
    </row>
    <row r="81" spans="1:26" s="47" customFormat="1" x14ac:dyDescent="0.25">
      <c r="D81" s="122"/>
      <c r="K81" s="121"/>
      <c r="L81" s="100"/>
      <c r="M81" s="97"/>
      <c r="N81" s="52"/>
      <c r="O81" s="52"/>
      <c r="P81" s="52"/>
      <c r="Q81" s="52"/>
      <c r="R81" s="52"/>
      <c r="S81" s="52"/>
      <c r="T81" s="52"/>
      <c r="U81" s="52"/>
      <c r="V81" s="52"/>
      <c r="W81" s="52"/>
      <c r="X81" s="52"/>
      <c r="Y81" s="52"/>
      <c r="Z81" s="52"/>
    </row>
    <row r="82" spans="1:26" s="47" customFormat="1" x14ac:dyDescent="0.25">
      <c r="D82" s="122"/>
      <c r="K82" s="121"/>
      <c r="L82" s="100"/>
      <c r="M82" s="97"/>
      <c r="N82" s="52"/>
      <c r="O82" s="52"/>
      <c r="P82" s="52"/>
      <c r="Q82" s="52"/>
      <c r="R82" s="52"/>
      <c r="S82" s="52"/>
      <c r="T82" s="52"/>
      <c r="U82" s="52"/>
      <c r="V82" s="52"/>
      <c r="W82" s="52"/>
      <c r="X82" s="52"/>
      <c r="Y82" s="52"/>
      <c r="Z82" s="52"/>
    </row>
    <row r="83" spans="1:26" s="47" customFormat="1" x14ac:dyDescent="0.25">
      <c r="D83" s="122"/>
      <c r="K83" s="121"/>
      <c r="L83" s="100"/>
      <c r="M83" s="97"/>
      <c r="N83" s="52"/>
      <c r="O83" s="52"/>
      <c r="P83" s="52"/>
      <c r="Q83" s="52"/>
      <c r="R83" s="52"/>
      <c r="S83" s="52"/>
      <c r="T83" s="52"/>
      <c r="U83" s="52"/>
      <c r="V83" s="52"/>
      <c r="W83" s="52"/>
      <c r="X83" s="52"/>
      <c r="Y83" s="52"/>
      <c r="Z83" s="52"/>
    </row>
    <row r="84" spans="1:26" s="47" customFormat="1" ht="12.75" customHeight="1" x14ac:dyDescent="0.25">
      <c r="D84" s="122"/>
      <c r="K84" s="121"/>
      <c r="L84" s="100"/>
      <c r="M84" s="97"/>
      <c r="N84" s="52"/>
      <c r="O84" s="52"/>
      <c r="P84" s="52"/>
      <c r="Q84" s="52"/>
      <c r="R84" s="52"/>
      <c r="S84" s="52"/>
      <c r="T84" s="52"/>
      <c r="U84" s="52"/>
      <c r="V84" s="52"/>
      <c r="W84" s="52"/>
      <c r="X84" s="52"/>
      <c r="Y84" s="52"/>
      <c r="Z84" s="52"/>
    </row>
    <row r="85" spans="1:26" s="47" customFormat="1" ht="12.75" customHeight="1" x14ac:dyDescent="0.25">
      <c r="D85" s="122"/>
      <c r="K85" s="121"/>
      <c r="L85" s="100"/>
      <c r="M85" s="97"/>
      <c r="N85" s="52"/>
      <c r="O85" s="52"/>
      <c r="P85" s="52"/>
      <c r="Q85" s="52"/>
      <c r="R85" s="52"/>
      <c r="S85" s="52"/>
      <c r="T85" s="52"/>
      <c r="U85" s="52"/>
      <c r="V85" s="52"/>
      <c r="W85" s="52"/>
      <c r="X85" s="52"/>
      <c r="Y85" s="52"/>
      <c r="Z85" s="52"/>
    </row>
    <row r="86" spans="1:26" s="47" customFormat="1" ht="12.75" customHeight="1" x14ac:dyDescent="0.25">
      <c r="D86" s="122"/>
      <c r="K86" s="121"/>
      <c r="L86" s="100"/>
      <c r="M86" s="97"/>
      <c r="N86" s="52"/>
      <c r="O86" s="52"/>
      <c r="P86" s="52"/>
      <c r="Q86" s="52"/>
      <c r="R86" s="52"/>
      <c r="S86" s="52"/>
      <c r="T86" s="52"/>
      <c r="U86" s="52"/>
      <c r="V86" s="52"/>
      <c r="W86" s="52"/>
      <c r="X86" s="52"/>
      <c r="Y86" s="52"/>
      <c r="Z86" s="52"/>
    </row>
    <row r="87" spans="1:26" s="47" customFormat="1" ht="12.75" customHeight="1" x14ac:dyDescent="0.25">
      <c r="D87" s="122"/>
      <c r="K87" s="121"/>
      <c r="L87" s="100"/>
      <c r="M87" s="97"/>
      <c r="N87" s="52"/>
      <c r="O87" s="52"/>
      <c r="P87" s="52"/>
      <c r="Q87" s="52"/>
      <c r="R87" s="52"/>
      <c r="S87" s="52"/>
      <c r="T87" s="52"/>
      <c r="U87" s="52"/>
      <c r="V87" s="52"/>
      <c r="W87" s="52"/>
      <c r="X87" s="52"/>
      <c r="Y87" s="52"/>
      <c r="Z87" s="52"/>
    </row>
    <row r="88" spans="1:26" s="47" customFormat="1" ht="12.75" customHeight="1" x14ac:dyDescent="0.25">
      <c r="A88" s="66"/>
      <c r="B88" s="66"/>
      <c r="C88" s="66"/>
      <c r="D88" s="120"/>
      <c r="E88" s="66"/>
      <c r="F88" s="66"/>
      <c r="G88" s="66"/>
      <c r="H88" s="66"/>
      <c r="I88" s="66"/>
      <c r="J88" s="66"/>
      <c r="K88" s="119"/>
      <c r="L88" s="78"/>
      <c r="M88" s="97"/>
      <c r="N88" s="52"/>
      <c r="O88" s="52"/>
      <c r="P88" s="52"/>
      <c r="Q88" s="52"/>
      <c r="R88" s="52"/>
      <c r="S88" s="52"/>
      <c r="T88" s="52"/>
      <c r="U88" s="52"/>
      <c r="V88" s="52"/>
      <c r="W88" s="52"/>
      <c r="X88" s="52"/>
      <c r="Y88" s="52"/>
      <c r="Z88" s="52"/>
    </row>
    <row r="89" spans="1:26" s="47" customFormat="1" ht="12.75" customHeight="1" x14ac:dyDescent="0.25">
      <c r="A89" s="66"/>
      <c r="B89" s="66"/>
      <c r="C89" s="66"/>
      <c r="D89" s="120"/>
      <c r="E89" s="66"/>
      <c r="F89" s="66"/>
      <c r="G89" s="66"/>
      <c r="H89" s="66"/>
      <c r="I89" s="66"/>
      <c r="J89" s="66"/>
      <c r="K89" s="119"/>
      <c r="L89" s="78"/>
      <c r="M89" s="97"/>
      <c r="N89" s="52"/>
      <c r="O89" s="52"/>
      <c r="P89" s="52"/>
      <c r="Q89" s="52"/>
      <c r="R89" s="52"/>
      <c r="S89" s="52"/>
      <c r="T89" s="52"/>
      <c r="U89" s="52"/>
      <c r="V89" s="52"/>
      <c r="W89" s="52"/>
      <c r="X89" s="52"/>
      <c r="Y89" s="52"/>
      <c r="Z89" s="52"/>
    </row>
    <row r="90" spans="1:26" s="47" customFormat="1" ht="12.75" customHeight="1" x14ac:dyDescent="0.25">
      <c r="A90" s="66"/>
      <c r="B90" s="46"/>
      <c r="C90" s="46"/>
      <c r="D90" s="120"/>
      <c r="E90" s="66"/>
      <c r="F90" s="66"/>
      <c r="G90" s="66"/>
      <c r="H90" s="66"/>
      <c r="I90" s="66"/>
      <c r="J90" s="66"/>
      <c r="K90" s="119"/>
      <c r="L90" s="78"/>
      <c r="M90" s="97"/>
      <c r="N90" s="52"/>
      <c r="O90" s="52"/>
      <c r="P90" s="52"/>
      <c r="Q90" s="52"/>
      <c r="R90" s="52"/>
      <c r="S90" s="52"/>
      <c r="T90" s="52"/>
      <c r="U90" s="52"/>
      <c r="V90" s="52"/>
      <c r="W90" s="52"/>
      <c r="X90" s="52"/>
      <c r="Y90" s="52"/>
      <c r="Z90" s="52"/>
    </row>
    <row r="91" spans="1:26" s="47" customFormat="1" ht="12.75" customHeight="1" x14ac:dyDescent="0.25">
      <c r="A91" s="66"/>
      <c r="B91" s="46"/>
      <c r="C91" s="46"/>
      <c r="D91" s="120"/>
      <c r="E91" s="66"/>
      <c r="F91" s="66"/>
      <c r="G91" s="66"/>
      <c r="H91" s="66"/>
      <c r="I91" s="66"/>
      <c r="J91" s="66"/>
      <c r="K91" s="119"/>
      <c r="L91" s="78"/>
      <c r="M91" s="97"/>
      <c r="N91" s="52"/>
      <c r="O91" s="52"/>
      <c r="P91" s="52"/>
      <c r="Q91" s="52"/>
      <c r="R91" s="52"/>
      <c r="S91" s="52"/>
      <c r="T91" s="52"/>
      <c r="U91" s="52"/>
      <c r="V91" s="52"/>
      <c r="W91" s="52"/>
      <c r="X91" s="52"/>
      <c r="Y91" s="52"/>
      <c r="Z91" s="52"/>
    </row>
    <row r="92" spans="1:26" s="47" customFormat="1" ht="12.75" customHeight="1" x14ac:dyDescent="0.25">
      <c r="A92" s="66"/>
      <c r="B92" s="46"/>
      <c r="C92" s="46"/>
      <c r="D92" s="120"/>
      <c r="E92" s="66"/>
      <c r="F92" s="66"/>
      <c r="G92" s="66"/>
      <c r="H92" s="66"/>
      <c r="I92" s="66"/>
      <c r="J92" s="66"/>
      <c r="K92" s="119"/>
      <c r="L92" s="78"/>
      <c r="M92" s="97"/>
      <c r="N92" s="52"/>
      <c r="O92" s="52"/>
      <c r="P92" s="52"/>
      <c r="Q92" s="52"/>
      <c r="R92" s="52"/>
      <c r="S92" s="52"/>
      <c r="T92" s="52"/>
      <c r="U92" s="52"/>
      <c r="V92" s="52"/>
      <c r="W92" s="52"/>
      <c r="X92" s="52"/>
      <c r="Y92" s="52"/>
      <c r="Z92" s="52"/>
    </row>
    <row r="93" spans="1:26" s="47" customFormat="1" ht="12.75" customHeight="1" x14ac:dyDescent="0.25">
      <c r="A93" s="66"/>
      <c r="B93" s="46"/>
      <c r="C93" s="46"/>
      <c r="D93" s="120"/>
      <c r="E93" s="66"/>
      <c r="F93" s="66"/>
      <c r="G93" s="66"/>
      <c r="H93" s="66"/>
      <c r="I93" s="66"/>
      <c r="J93" s="66"/>
      <c r="K93" s="119"/>
      <c r="L93" s="78"/>
      <c r="M93" s="97"/>
      <c r="N93" s="52"/>
      <c r="O93" s="52"/>
      <c r="P93" s="52"/>
      <c r="Q93" s="52"/>
      <c r="R93" s="52"/>
      <c r="S93" s="52"/>
      <c r="T93" s="52"/>
      <c r="U93" s="52"/>
      <c r="V93" s="52"/>
      <c r="W93" s="52"/>
      <c r="X93" s="52"/>
      <c r="Y93" s="52"/>
      <c r="Z93" s="52"/>
    </row>
    <row r="94" spans="1:26" s="47" customFormat="1" ht="12.75" customHeight="1" x14ac:dyDescent="0.25">
      <c r="A94" s="66"/>
      <c r="B94" s="46"/>
      <c r="C94" s="46"/>
      <c r="D94" s="120"/>
      <c r="E94" s="66"/>
      <c r="F94" s="66"/>
      <c r="G94" s="66"/>
      <c r="H94" s="66"/>
      <c r="I94" s="66"/>
      <c r="J94" s="66"/>
      <c r="K94" s="119"/>
      <c r="L94" s="78"/>
      <c r="M94" s="97"/>
      <c r="N94" s="52"/>
      <c r="O94" s="52"/>
      <c r="P94" s="52"/>
      <c r="Q94" s="52"/>
      <c r="R94" s="52"/>
      <c r="S94" s="52"/>
      <c r="T94" s="52"/>
      <c r="U94" s="52"/>
      <c r="V94" s="52"/>
      <c r="W94" s="52"/>
      <c r="X94" s="52"/>
      <c r="Y94" s="52"/>
      <c r="Z94" s="52"/>
    </row>
    <row r="95" spans="1:26" ht="12.75" customHeight="1" x14ac:dyDescent="0.25">
      <c r="A95" s="66"/>
      <c r="B95" s="46"/>
      <c r="C95" s="46"/>
      <c r="D95" s="120"/>
      <c r="E95" s="66"/>
      <c r="F95" s="66"/>
      <c r="G95" s="66"/>
      <c r="H95" s="66"/>
      <c r="I95" s="66"/>
      <c r="J95" s="66"/>
      <c r="K95" s="119"/>
      <c r="L95" s="78"/>
    </row>
    <row r="96" spans="1:26" ht="12.75" customHeight="1" x14ac:dyDescent="0.25">
      <c r="A96" s="66"/>
      <c r="B96" s="46"/>
      <c r="C96" s="46"/>
      <c r="D96" s="120"/>
      <c r="E96" s="66"/>
      <c r="F96" s="66"/>
      <c r="G96" s="66"/>
      <c r="H96" s="66"/>
      <c r="I96" s="66"/>
      <c r="J96" s="66"/>
      <c r="K96" s="119"/>
      <c r="L96" s="78"/>
    </row>
    <row r="97" spans="1:12" ht="12.75" customHeight="1" x14ac:dyDescent="0.25">
      <c r="A97" s="66"/>
      <c r="B97" s="46"/>
      <c r="C97" s="46"/>
      <c r="D97" s="120"/>
      <c r="E97" s="66"/>
      <c r="F97" s="66"/>
      <c r="G97" s="66"/>
      <c r="H97" s="66"/>
      <c r="I97" s="66"/>
      <c r="J97" s="66"/>
      <c r="K97" s="119"/>
      <c r="L97" s="78"/>
    </row>
    <row r="98" spans="1:12" ht="12.75" customHeight="1" x14ac:dyDescent="0.25">
      <c r="A98" s="66"/>
      <c r="B98" s="46"/>
      <c r="C98" s="46"/>
      <c r="D98" s="120"/>
      <c r="E98" s="66"/>
      <c r="F98" s="66"/>
      <c r="G98" s="66"/>
      <c r="H98" s="66"/>
      <c r="I98" s="66"/>
      <c r="J98" s="66"/>
      <c r="K98" s="119"/>
      <c r="L98" s="78"/>
    </row>
    <row r="99" spans="1:12" ht="12.75" customHeight="1" x14ac:dyDescent="0.25">
      <c r="A99" s="66"/>
      <c r="B99" s="46"/>
      <c r="C99" s="46"/>
      <c r="D99" s="120"/>
      <c r="E99" s="66"/>
      <c r="F99" s="66"/>
      <c r="G99" s="66"/>
      <c r="H99" s="66"/>
      <c r="I99" s="66"/>
      <c r="J99" s="66"/>
      <c r="K99" s="119"/>
      <c r="L99" s="78"/>
    </row>
    <row r="100" spans="1:12" ht="12.75" customHeight="1" x14ac:dyDescent="0.25">
      <c r="A100" s="66"/>
      <c r="B100" s="46"/>
      <c r="C100" s="46"/>
      <c r="D100" s="120"/>
      <c r="E100" s="66"/>
      <c r="F100" s="66"/>
      <c r="G100" s="66"/>
      <c r="H100" s="66"/>
      <c r="I100" s="66"/>
      <c r="J100" s="66"/>
      <c r="K100" s="119"/>
      <c r="L100" s="78"/>
    </row>
    <row r="101" spans="1:12" ht="12.75" customHeight="1" x14ac:dyDescent="0.25">
      <c r="A101" s="117"/>
      <c r="B101" s="86"/>
      <c r="C101" s="86"/>
      <c r="D101" s="118"/>
      <c r="E101" s="117"/>
      <c r="F101" s="117"/>
      <c r="G101" s="117"/>
      <c r="H101" s="117"/>
      <c r="I101" s="117"/>
      <c r="J101" s="117"/>
      <c r="K101" s="116"/>
      <c r="L101" s="115"/>
    </row>
    <row r="102" spans="1:12" ht="12.75" customHeight="1" x14ac:dyDescent="0.25">
      <c r="A102" s="117"/>
      <c r="B102" s="86"/>
      <c r="C102" s="86"/>
      <c r="D102" s="118"/>
      <c r="E102" s="117"/>
      <c r="F102" s="117"/>
      <c r="G102" s="117"/>
      <c r="H102" s="117"/>
      <c r="I102" s="117"/>
      <c r="J102" s="117"/>
      <c r="K102" s="116"/>
      <c r="L102" s="115"/>
    </row>
    <row r="103" spans="1:12" ht="12.75" customHeight="1" x14ac:dyDescent="0.25">
      <c r="A103" s="117"/>
      <c r="B103" s="86"/>
      <c r="C103" s="86"/>
      <c r="D103" s="118"/>
      <c r="E103" s="117"/>
      <c r="F103" s="117"/>
      <c r="G103" s="117"/>
      <c r="H103" s="117"/>
      <c r="I103" s="117"/>
      <c r="J103" s="117"/>
      <c r="K103" s="116"/>
      <c r="L103" s="115"/>
    </row>
    <row r="104" spans="1:12" ht="12.75" customHeight="1" x14ac:dyDescent="0.25">
      <c r="A104" s="117"/>
      <c r="B104" s="86"/>
      <c r="C104" s="86"/>
      <c r="D104" s="118"/>
      <c r="E104" s="117"/>
      <c r="F104" s="117"/>
      <c r="G104" s="117"/>
      <c r="H104" s="117"/>
      <c r="I104" s="117"/>
      <c r="J104" s="117"/>
      <c r="K104" s="116"/>
      <c r="L104" s="115"/>
    </row>
    <row r="105" spans="1:12" ht="12.75" customHeight="1" x14ac:dyDescent="0.25">
      <c r="A105" s="117"/>
      <c r="B105" s="86"/>
      <c r="C105" s="86"/>
      <c r="D105" s="118"/>
      <c r="E105" s="117"/>
      <c r="F105" s="117"/>
      <c r="G105" s="117"/>
      <c r="H105" s="117"/>
      <c r="I105" s="117"/>
      <c r="J105" s="117"/>
      <c r="K105" s="116"/>
      <c r="L105" s="115"/>
    </row>
    <row r="106" spans="1:12" ht="12.75" customHeight="1" x14ac:dyDescent="0.25">
      <c r="A106" s="117"/>
      <c r="B106" s="86"/>
      <c r="C106" s="86"/>
      <c r="D106" s="118"/>
      <c r="E106" s="117"/>
      <c r="F106" s="117"/>
      <c r="G106" s="117"/>
      <c r="H106" s="117"/>
      <c r="I106" s="117"/>
      <c r="J106" s="117"/>
      <c r="K106" s="116"/>
      <c r="L106" s="115"/>
    </row>
    <row r="107" spans="1:12" ht="12.75" customHeight="1" x14ac:dyDescent="0.25">
      <c r="A107" s="117"/>
      <c r="B107" s="86"/>
      <c r="C107" s="86"/>
      <c r="D107" s="118"/>
      <c r="E107" s="117"/>
      <c r="F107" s="117"/>
      <c r="G107" s="117"/>
      <c r="H107" s="117"/>
      <c r="I107" s="117"/>
      <c r="J107" s="117"/>
      <c r="K107" s="116"/>
      <c r="L107" s="115"/>
    </row>
    <row r="108" spans="1:12" ht="12.75" customHeight="1" x14ac:dyDescent="0.25">
      <c r="A108" s="117"/>
      <c r="B108" s="86"/>
      <c r="C108" s="86"/>
      <c r="D108" s="118"/>
      <c r="E108" s="117"/>
      <c r="F108" s="117"/>
      <c r="G108" s="117"/>
      <c r="H108" s="117"/>
      <c r="I108" s="117"/>
      <c r="J108" s="117"/>
      <c r="K108" s="116"/>
      <c r="L108" s="115"/>
    </row>
    <row r="109" spans="1:12" ht="12.75" customHeight="1" x14ac:dyDescent="0.25">
      <c r="A109" s="117"/>
      <c r="B109" s="86"/>
      <c r="C109" s="86"/>
      <c r="D109" s="118"/>
      <c r="E109" s="117"/>
      <c r="F109" s="117"/>
      <c r="G109" s="117"/>
      <c r="H109" s="117"/>
      <c r="I109" s="117"/>
      <c r="J109" s="117"/>
      <c r="K109" s="116"/>
      <c r="L109" s="115"/>
    </row>
    <row r="110" spans="1:12" ht="12.75" customHeight="1" x14ac:dyDescent="0.25">
      <c r="A110" s="117"/>
      <c r="B110" s="86"/>
      <c r="C110" s="86"/>
      <c r="D110" s="118"/>
      <c r="E110" s="117"/>
      <c r="F110" s="117"/>
      <c r="G110" s="117"/>
      <c r="H110" s="117"/>
      <c r="I110" s="117"/>
      <c r="J110" s="117"/>
      <c r="K110" s="116"/>
      <c r="L110" s="115"/>
    </row>
    <row r="111" spans="1:12" ht="12.75" customHeight="1" x14ac:dyDescent="0.25">
      <c r="A111" s="117"/>
      <c r="B111" s="86"/>
      <c r="C111" s="86"/>
      <c r="D111" s="118"/>
      <c r="E111" s="117"/>
      <c r="F111" s="117"/>
      <c r="G111" s="117"/>
      <c r="H111" s="117"/>
      <c r="I111" s="117"/>
      <c r="J111" s="117"/>
      <c r="K111" s="116"/>
      <c r="L111" s="115"/>
    </row>
    <row r="112" spans="1:12" ht="12.75" customHeight="1" x14ac:dyDescent="0.25">
      <c r="A112" s="117"/>
      <c r="B112" s="86"/>
      <c r="C112" s="86"/>
      <c r="D112" s="118"/>
      <c r="E112" s="117"/>
      <c r="F112" s="117"/>
      <c r="G112" s="117"/>
      <c r="H112" s="117"/>
      <c r="I112" s="117"/>
      <c r="J112" s="117"/>
      <c r="K112" s="116"/>
      <c r="L112" s="115"/>
    </row>
    <row r="113" spans="1:12" ht="12.75" customHeight="1" x14ac:dyDescent="0.25">
      <c r="A113" s="117"/>
      <c r="B113" s="86"/>
      <c r="C113" s="86"/>
      <c r="D113" s="118"/>
      <c r="E113" s="117"/>
      <c r="F113" s="117"/>
      <c r="G113" s="117"/>
      <c r="H113" s="117"/>
      <c r="I113" s="117"/>
      <c r="J113" s="117"/>
      <c r="K113" s="116"/>
      <c r="L113" s="115"/>
    </row>
    <row r="114" spans="1:12" ht="12.75" customHeight="1" x14ac:dyDescent="0.25">
      <c r="A114" s="117"/>
      <c r="B114" s="86"/>
      <c r="C114" s="86"/>
      <c r="D114" s="118"/>
      <c r="E114" s="117"/>
      <c r="F114" s="117"/>
      <c r="G114" s="117"/>
      <c r="H114" s="117"/>
      <c r="I114" s="117"/>
      <c r="J114" s="117"/>
      <c r="K114" s="116"/>
      <c r="L114" s="115"/>
    </row>
    <row r="115" spans="1:12" ht="12.75" customHeight="1" x14ac:dyDescent="0.25">
      <c r="A115" s="117"/>
      <c r="B115" s="86"/>
      <c r="C115" s="86"/>
      <c r="D115" s="118"/>
      <c r="E115" s="117"/>
      <c r="F115" s="117"/>
      <c r="G115" s="117"/>
      <c r="H115" s="117"/>
      <c r="I115" s="117"/>
      <c r="J115" s="117"/>
      <c r="K115" s="116"/>
      <c r="L115" s="115"/>
    </row>
    <row r="116" spans="1:12" ht="12.75" customHeight="1" x14ac:dyDescent="0.25">
      <c r="A116" s="117"/>
      <c r="B116" s="86"/>
      <c r="C116" s="86"/>
      <c r="D116" s="118"/>
      <c r="E116" s="117"/>
      <c r="F116" s="117"/>
      <c r="G116" s="117"/>
      <c r="H116" s="117"/>
      <c r="I116" s="117"/>
      <c r="J116" s="117"/>
      <c r="K116" s="116"/>
      <c r="L116" s="115"/>
    </row>
    <row r="117" spans="1:12" ht="12.75" customHeight="1" x14ac:dyDescent="0.25">
      <c r="A117" s="117"/>
      <c r="B117" s="86"/>
      <c r="C117" s="86"/>
      <c r="D117" s="118"/>
      <c r="E117" s="117"/>
      <c r="F117" s="117"/>
      <c r="G117" s="117"/>
      <c r="H117" s="117"/>
      <c r="I117" s="117"/>
      <c r="J117" s="117"/>
      <c r="K117" s="116"/>
      <c r="L117" s="115"/>
    </row>
    <row r="118" spans="1:12" ht="12.75" customHeight="1" x14ac:dyDescent="0.25">
      <c r="A118" s="117"/>
      <c r="B118" s="86"/>
      <c r="C118" s="86"/>
      <c r="D118" s="118"/>
      <c r="E118" s="117"/>
      <c r="F118" s="117"/>
      <c r="G118" s="117"/>
      <c r="H118" s="117"/>
      <c r="I118" s="117"/>
      <c r="J118" s="117"/>
      <c r="K118" s="116"/>
      <c r="L118" s="115"/>
    </row>
    <row r="119" spans="1:12" ht="12.75" customHeight="1" x14ac:dyDescent="0.25">
      <c r="A119" s="117"/>
      <c r="B119" s="86"/>
      <c r="C119" s="86"/>
      <c r="D119" s="118"/>
      <c r="E119" s="117"/>
      <c r="F119" s="117"/>
      <c r="G119" s="117"/>
      <c r="H119" s="117"/>
      <c r="I119" s="117"/>
      <c r="J119" s="117"/>
      <c r="K119" s="116"/>
      <c r="L119" s="115"/>
    </row>
    <row r="120" spans="1:12" ht="12.75" customHeight="1" x14ac:dyDescent="0.25">
      <c r="A120" s="117"/>
      <c r="B120" s="86"/>
      <c r="C120" s="86"/>
      <c r="D120" s="118"/>
      <c r="E120" s="117"/>
      <c r="F120" s="117"/>
      <c r="G120" s="117"/>
      <c r="H120" s="117"/>
      <c r="I120" s="117"/>
      <c r="J120" s="117"/>
      <c r="K120" s="116"/>
      <c r="L120" s="115"/>
    </row>
    <row r="121" spans="1:12" ht="12.75" customHeight="1" x14ac:dyDescent="0.25">
      <c r="A121" s="117"/>
      <c r="B121" s="86"/>
      <c r="C121" s="86"/>
      <c r="D121" s="118"/>
      <c r="E121" s="117"/>
      <c r="F121" s="117"/>
      <c r="G121" s="117"/>
      <c r="H121" s="117"/>
      <c r="I121" s="117"/>
      <c r="J121" s="117"/>
      <c r="K121" s="116"/>
      <c r="L121" s="115"/>
    </row>
    <row r="122" spans="1:12" x14ac:dyDescent="0.25">
      <c r="A122" s="117"/>
      <c r="B122" s="86"/>
      <c r="C122" s="86"/>
      <c r="D122" s="118"/>
      <c r="E122" s="117"/>
      <c r="F122" s="117"/>
      <c r="G122" s="117"/>
      <c r="H122" s="117"/>
      <c r="I122" s="117"/>
      <c r="J122" s="117"/>
      <c r="K122" s="116"/>
      <c r="L122" s="115"/>
    </row>
    <row r="123" spans="1:12" x14ac:dyDescent="0.25">
      <c r="A123" s="117"/>
      <c r="B123" s="86"/>
      <c r="C123" s="86"/>
      <c r="D123" s="118"/>
      <c r="E123" s="117"/>
      <c r="F123" s="117"/>
      <c r="G123" s="117"/>
      <c r="H123" s="117"/>
      <c r="I123" s="117"/>
      <c r="J123" s="117"/>
      <c r="K123" s="116"/>
      <c r="L123" s="115"/>
    </row>
    <row r="124" spans="1:12" ht="12.75" customHeight="1" x14ac:dyDescent="0.25">
      <c r="A124" s="117"/>
      <c r="B124" s="86"/>
      <c r="C124" s="86"/>
      <c r="D124" s="118"/>
      <c r="E124" s="117"/>
      <c r="F124" s="117"/>
      <c r="G124" s="117"/>
      <c r="H124" s="117"/>
      <c r="I124" s="117"/>
      <c r="J124" s="117"/>
      <c r="K124" s="116"/>
      <c r="L124" s="115"/>
    </row>
    <row r="125" spans="1:12" ht="12.75" customHeight="1" x14ac:dyDescent="0.25">
      <c r="A125" s="117"/>
      <c r="B125" s="86"/>
      <c r="C125" s="86"/>
      <c r="D125" s="118"/>
      <c r="E125" s="117"/>
      <c r="F125" s="117"/>
      <c r="G125" s="117"/>
      <c r="H125" s="117"/>
      <c r="I125" s="117"/>
      <c r="J125" s="117"/>
      <c r="K125" s="116"/>
      <c r="L125" s="115"/>
    </row>
    <row r="126" spans="1:12" ht="12.75" customHeight="1" x14ac:dyDescent="0.25">
      <c r="A126" s="117"/>
      <c r="B126" s="86"/>
      <c r="C126" s="86"/>
      <c r="D126" s="118"/>
      <c r="E126" s="117"/>
      <c r="F126" s="117"/>
      <c r="G126" s="117"/>
      <c r="H126" s="117"/>
      <c r="I126" s="117"/>
      <c r="J126" s="117"/>
      <c r="K126" s="116"/>
      <c r="L126" s="115"/>
    </row>
    <row r="127" spans="1:12" ht="12.75" customHeight="1" x14ac:dyDescent="0.25">
      <c r="A127" s="117"/>
      <c r="B127" s="86"/>
      <c r="C127" s="86"/>
      <c r="D127" s="118"/>
      <c r="E127" s="117"/>
      <c r="F127" s="117"/>
      <c r="G127" s="117"/>
      <c r="H127" s="117"/>
      <c r="I127" s="117"/>
      <c r="J127" s="117"/>
      <c r="K127" s="116"/>
      <c r="L127" s="115"/>
    </row>
    <row r="128" spans="1:12" ht="12.75" customHeight="1" x14ac:dyDescent="0.25">
      <c r="A128" s="117"/>
      <c r="B128" s="117"/>
      <c r="C128" s="117"/>
      <c r="D128" s="118"/>
      <c r="E128" s="117"/>
      <c r="F128" s="117"/>
      <c r="G128" s="117"/>
      <c r="H128" s="117"/>
      <c r="I128" s="117"/>
      <c r="J128" s="117"/>
      <c r="K128" s="116"/>
      <c r="L128" s="115"/>
    </row>
    <row r="129" spans="1:12" ht="12.75" customHeight="1" x14ac:dyDescent="0.25">
      <c r="A129" s="117"/>
      <c r="B129" s="117"/>
      <c r="C129" s="117"/>
      <c r="D129" s="118"/>
      <c r="E129" s="117"/>
      <c r="F129" s="117"/>
      <c r="G129" s="117"/>
      <c r="H129" s="117"/>
      <c r="I129" s="117"/>
      <c r="J129" s="117"/>
      <c r="K129" s="116"/>
      <c r="L129" s="115"/>
    </row>
    <row r="130" spans="1:12" ht="12.75" customHeight="1" x14ac:dyDescent="0.25">
      <c r="A130" s="117"/>
      <c r="B130" s="86"/>
      <c r="C130" s="86"/>
      <c r="D130" s="118"/>
      <c r="E130" s="117"/>
      <c r="F130" s="117"/>
      <c r="G130" s="117"/>
      <c r="H130" s="117"/>
      <c r="I130" s="117"/>
      <c r="J130" s="117"/>
      <c r="K130" s="116"/>
      <c r="L130" s="115"/>
    </row>
    <row r="131" spans="1:12" ht="12.75" customHeight="1" x14ac:dyDescent="0.25">
      <c r="A131" s="117"/>
      <c r="B131" s="86"/>
      <c r="C131" s="86"/>
      <c r="D131" s="118"/>
      <c r="E131" s="117"/>
      <c r="F131" s="117"/>
      <c r="G131" s="117"/>
      <c r="H131" s="117"/>
      <c r="I131" s="117"/>
      <c r="J131" s="117"/>
      <c r="K131" s="116"/>
      <c r="L131" s="115"/>
    </row>
    <row r="132" spans="1:12" ht="12.75" customHeight="1" x14ac:dyDescent="0.25">
      <c r="A132" s="117"/>
      <c r="B132" s="86"/>
      <c r="C132" s="86"/>
      <c r="D132" s="118"/>
      <c r="E132" s="117"/>
      <c r="F132" s="117"/>
      <c r="G132" s="117"/>
      <c r="H132" s="117"/>
      <c r="I132" s="117"/>
      <c r="J132" s="117"/>
      <c r="K132" s="116"/>
      <c r="L132" s="115"/>
    </row>
    <row r="133" spans="1:12" ht="12.75" customHeight="1" x14ac:dyDescent="0.25">
      <c r="A133" s="117"/>
      <c r="B133" s="86"/>
      <c r="C133" s="86"/>
      <c r="D133" s="118"/>
      <c r="E133" s="117"/>
      <c r="F133" s="117"/>
      <c r="G133" s="117"/>
      <c r="H133" s="117"/>
      <c r="I133" s="117"/>
      <c r="J133" s="117"/>
      <c r="K133" s="116"/>
      <c r="L133" s="115"/>
    </row>
    <row r="134" spans="1:12" ht="12.75" customHeight="1" x14ac:dyDescent="0.25">
      <c r="A134" s="117"/>
      <c r="B134" s="86"/>
      <c r="C134" s="86"/>
      <c r="D134" s="118"/>
      <c r="E134" s="117"/>
      <c r="F134" s="117"/>
      <c r="G134" s="117"/>
      <c r="H134" s="117"/>
      <c r="I134" s="117"/>
      <c r="J134" s="117"/>
      <c r="K134" s="116"/>
      <c r="L134" s="115"/>
    </row>
    <row r="135" spans="1:12" ht="12.75" customHeight="1" x14ac:dyDescent="0.25">
      <c r="A135" s="117"/>
      <c r="B135" s="86"/>
      <c r="C135" s="86"/>
      <c r="D135" s="118"/>
      <c r="E135" s="117"/>
      <c r="F135" s="117"/>
      <c r="G135" s="117"/>
      <c r="H135" s="117"/>
      <c r="I135" s="117"/>
      <c r="J135" s="117"/>
      <c r="K135" s="116"/>
      <c r="L135" s="115"/>
    </row>
    <row r="136" spans="1:12" ht="12.75" customHeight="1" x14ac:dyDescent="0.25">
      <c r="A136" s="117"/>
      <c r="B136" s="86"/>
      <c r="C136" s="86"/>
      <c r="D136" s="118"/>
      <c r="E136" s="117"/>
      <c r="F136" s="117"/>
      <c r="G136" s="117"/>
      <c r="H136" s="117"/>
      <c r="I136" s="117"/>
      <c r="J136" s="117"/>
      <c r="K136" s="116"/>
      <c r="L136" s="115"/>
    </row>
    <row r="137" spans="1:12" ht="12.75" customHeight="1" x14ac:dyDescent="0.25">
      <c r="A137" s="117"/>
      <c r="B137" s="86"/>
      <c r="C137" s="86"/>
      <c r="D137" s="118"/>
      <c r="E137" s="117"/>
      <c r="F137" s="117"/>
      <c r="G137" s="117"/>
      <c r="H137" s="117"/>
      <c r="I137" s="117"/>
      <c r="J137" s="117"/>
      <c r="K137" s="116"/>
      <c r="L137" s="115"/>
    </row>
    <row r="138" spans="1:12" ht="12.75" customHeight="1" x14ac:dyDescent="0.25">
      <c r="A138" s="117"/>
      <c r="B138" s="86"/>
      <c r="C138" s="86"/>
      <c r="D138" s="118"/>
      <c r="E138" s="117"/>
      <c r="F138" s="117"/>
      <c r="G138" s="117"/>
      <c r="H138" s="117"/>
      <c r="I138" s="117"/>
      <c r="J138" s="117"/>
      <c r="K138" s="116"/>
      <c r="L138" s="115"/>
    </row>
    <row r="139" spans="1:12" ht="12.75" customHeight="1" x14ac:dyDescent="0.25">
      <c r="A139" s="117"/>
      <c r="B139" s="86"/>
      <c r="C139" s="86"/>
      <c r="D139" s="118"/>
      <c r="E139" s="117"/>
      <c r="F139" s="117"/>
      <c r="G139" s="117"/>
      <c r="H139" s="117"/>
      <c r="I139" s="117"/>
      <c r="J139" s="117"/>
      <c r="K139" s="116"/>
      <c r="L139" s="115"/>
    </row>
    <row r="140" spans="1:12" ht="12.75" customHeight="1" x14ac:dyDescent="0.25">
      <c r="A140" s="117"/>
      <c r="B140" s="86"/>
      <c r="C140" s="86"/>
      <c r="D140" s="118"/>
      <c r="E140" s="117"/>
      <c r="F140" s="117"/>
      <c r="G140" s="117"/>
      <c r="H140" s="117"/>
      <c r="I140" s="117"/>
      <c r="J140" s="117"/>
      <c r="K140" s="116"/>
      <c r="L140" s="115"/>
    </row>
    <row r="141" spans="1:12" ht="12.75" customHeight="1" x14ac:dyDescent="0.25">
      <c r="A141" s="117"/>
      <c r="B141" s="86"/>
      <c r="C141" s="86"/>
      <c r="D141" s="118"/>
      <c r="E141" s="117"/>
      <c r="F141" s="117"/>
      <c r="G141" s="117"/>
      <c r="H141" s="117"/>
      <c r="I141" s="117"/>
      <c r="J141" s="117"/>
      <c r="K141" s="116"/>
      <c r="L141" s="115"/>
    </row>
    <row r="142" spans="1:12" ht="12.75" customHeight="1" x14ac:dyDescent="0.25">
      <c r="A142" s="117"/>
      <c r="B142" s="86"/>
      <c r="C142" s="86"/>
      <c r="D142" s="118"/>
      <c r="E142" s="117"/>
      <c r="F142" s="117"/>
      <c r="G142" s="117"/>
      <c r="H142" s="117"/>
      <c r="I142" s="117"/>
      <c r="J142" s="117"/>
      <c r="K142" s="116"/>
      <c r="L142" s="115"/>
    </row>
    <row r="143" spans="1:12" ht="12.75" customHeight="1" x14ac:dyDescent="0.25">
      <c r="A143" s="117"/>
      <c r="B143" s="86"/>
      <c r="C143" s="86"/>
      <c r="D143" s="118"/>
      <c r="E143" s="117"/>
      <c r="F143" s="117"/>
      <c r="G143" s="117"/>
      <c r="H143" s="117"/>
      <c r="I143" s="117"/>
      <c r="J143" s="117"/>
      <c r="K143" s="116"/>
      <c r="L143" s="115"/>
    </row>
    <row r="144" spans="1:12" ht="12.75" customHeight="1" x14ac:dyDescent="0.25">
      <c r="A144" s="117"/>
      <c r="B144" s="86"/>
      <c r="C144" s="86"/>
      <c r="D144" s="118"/>
      <c r="E144" s="117"/>
      <c r="F144" s="117"/>
      <c r="G144" s="117"/>
      <c r="H144" s="117"/>
      <c r="I144" s="117"/>
      <c r="J144" s="117"/>
      <c r="K144" s="116"/>
      <c r="L144" s="115"/>
    </row>
    <row r="145" spans="1:12" ht="12.75" customHeight="1" x14ac:dyDescent="0.25">
      <c r="A145" s="117"/>
      <c r="B145" s="86"/>
      <c r="C145" s="86"/>
      <c r="D145" s="118"/>
      <c r="E145" s="117"/>
      <c r="F145" s="117"/>
      <c r="G145" s="117"/>
      <c r="H145" s="117"/>
      <c r="I145" s="117"/>
      <c r="J145" s="117"/>
      <c r="K145" s="116"/>
      <c r="L145" s="115"/>
    </row>
    <row r="146" spans="1:12" x14ac:dyDescent="0.25">
      <c r="A146" s="117"/>
      <c r="B146" s="86"/>
      <c r="C146" s="86"/>
      <c r="D146" s="118"/>
      <c r="E146" s="117"/>
      <c r="F146" s="117"/>
      <c r="G146" s="117"/>
      <c r="H146" s="117"/>
      <c r="I146" s="117"/>
      <c r="J146" s="117"/>
      <c r="K146" s="116"/>
      <c r="L146" s="115"/>
    </row>
    <row r="147" spans="1:12" x14ac:dyDescent="0.25">
      <c r="A147" s="117"/>
      <c r="B147" s="86"/>
      <c r="C147" s="86"/>
      <c r="D147" s="118"/>
      <c r="E147" s="117"/>
      <c r="F147" s="117"/>
      <c r="G147" s="117"/>
      <c r="H147" s="117"/>
      <c r="I147" s="117"/>
      <c r="J147" s="117"/>
      <c r="K147" s="116"/>
      <c r="L147" s="115"/>
    </row>
    <row r="148" spans="1:12" x14ac:dyDescent="0.25">
      <c r="A148" s="117"/>
      <c r="B148" s="86"/>
      <c r="C148" s="86"/>
      <c r="D148" s="118"/>
      <c r="E148" s="117"/>
      <c r="F148" s="117"/>
      <c r="G148" s="117"/>
      <c r="H148" s="117"/>
      <c r="I148" s="117"/>
      <c r="J148" s="117"/>
      <c r="K148" s="116"/>
      <c r="L148" s="115"/>
    </row>
    <row r="149" spans="1:12" x14ac:dyDescent="0.25">
      <c r="A149" s="117" t="s">
        <v>732</v>
      </c>
      <c r="B149" s="86"/>
      <c r="C149" s="86"/>
      <c r="D149" s="118"/>
      <c r="E149" s="117"/>
      <c r="F149" s="117"/>
      <c r="G149" s="117"/>
      <c r="H149" s="117"/>
      <c r="I149" s="117"/>
      <c r="J149" s="117"/>
      <c r="K149" s="116"/>
      <c r="L149" s="115"/>
    </row>
    <row r="150" spans="1:12" x14ac:dyDescent="0.25">
      <c r="A150" s="117"/>
      <c r="B150" s="86"/>
      <c r="C150" s="86"/>
      <c r="D150" s="118"/>
      <c r="E150" s="117"/>
      <c r="F150" s="117"/>
      <c r="G150" s="117"/>
      <c r="H150" s="117"/>
      <c r="I150" s="117"/>
      <c r="J150" s="117"/>
      <c r="K150" s="116"/>
      <c r="L150" s="115"/>
    </row>
    <row r="151" spans="1:12" x14ac:dyDescent="0.25">
      <c r="A151" s="117"/>
      <c r="B151" s="86"/>
      <c r="C151" s="86"/>
      <c r="D151" s="118"/>
      <c r="E151" s="117"/>
      <c r="F151" s="117"/>
      <c r="G151" s="117"/>
      <c r="H151" s="117"/>
      <c r="I151" s="117"/>
      <c r="J151" s="117"/>
      <c r="K151" s="116"/>
      <c r="L151" s="115"/>
    </row>
    <row r="156" spans="1:12" ht="12.75" customHeight="1" x14ac:dyDescent="0.25"/>
    <row r="157" spans="1:12" ht="12.75" customHeight="1" x14ac:dyDescent="0.25"/>
    <row r="158" spans="1:12" ht="12.75" customHeight="1" x14ac:dyDescent="0.25"/>
    <row r="159" spans="1:12" ht="12.75" customHeight="1" x14ac:dyDescent="0.25"/>
    <row r="160" spans="1:12" ht="12.75" customHeight="1" x14ac:dyDescent="0.25">
      <c r="A160" s="117"/>
      <c r="B160" s="117"/>
      <c r="C160" s="117"/>
      <c r="D160" s="118"/>
      <c r="E160" s="117"/>
      <c r="F160" s="117"/>
      <c r="G160" s="117"/>
      <c r="H160" s="117"/>
      <c r="I160" s="117"/>
      <c r="J160" s="117"/>
      <c r="K160" s="116"/>
      <c r="L160" s="115"/>
    </row>
    <row r="161" spans="1:12" ht="12.75" customHeight="1" x14ac:dyDescent="0.25">
      <c r="A161" s="117"/>
      <c r="B161" s="117"/>
      <c r="C161" s="117"/>
      <c r="D161" s="118"/>
      <c r="E161" s="117"/>
      <c r="F161" s="117"/>
      <c r="G161" s="117"/>
      <c r="H161" s="117"/>
      <c r="I161" s="117"/>
      <c r="J161" s="117"/>
      <c r="K161" s="116"/>
      <c r="L161" s="115"/>
    </row>
    <row r="162" spans="1:12" ht="12.75" customHeight="1" x14ac:dyDescent="0.25">
      <c r="A162" s="117"/>
      <c r="B162" s="86"/>
      <c r="C162" s="86"/>
      <c r="D162" s="118"/>
      <c r="E162" s="117"/>
      <c r="F162" s="117"/>
      <c r="G162" s="117"/>
      <c r="H162" s="117"/>
      <c r="I162" s="117"/>
      <c r="J162" s="117"/>
      <c r="K162" s="116"/>
      <c r="L162" s="115"/>
    </row>
    <row r="163" spans="1:12" ht="12.75" customHeight="1" x14ac:dyDescent="0.25">
      <c r="A163" s="117"/>
      <c r="B163" s="86"/>
      <c r="C163" s="86"/>
      <c r="D163" s="118"/>
      <c r="E163" s="117"/>
      <c r="F163" s="117"/>
      <c r="G163" s="117"/>
      <c r="H163" s="117"/>
      <c r="I163" s="117"/>
      <c r="J163" s="117"/>
      <c r="K163" s="116"/>
      <c r="L163" s="115"/>
    </row>
    <row r="164" spans="1:12" ht="12.75" customHeight="1" x14ac:dyDescent="0.25">
      <c r="A164" s="117"/>
      <c r="B164" s="86"/>
      <c r="C164" s="86"/>
      <c r="D164" s="118"/>
      <c r="E164" s="117"/>
      <c r="F164" s="117"/>
      <c r="G164" s="117"/>
      <c r="H164" s="117"/>
      <c r="I164" s="117"/>
      <c r="J164" s="117"/>
      <c r="K164" s="116"/>
      <c r="L164" s="115"/>
    </row>
    <row r="165" spans="1:12" ht="12.75" customHeight="1" x14ac:dyDescent="0.25">
      <c r="A165" s="117"/>
      <c r="B165" s="86"/>
      <c r="C165" s="86"/>
      <c r="D165" s="118"/>
      <c r="E165" s="117"/>
      <c r="F165" s="117"/>
      <c r="G165" s="117"/>
      <c r="H165" s="117"/>
      <c r="I165" s="117"/>
      <c r="J165" s="117"/>
      <c r="K165" s="116"/>
      <c r="L165" s="115"/>
    </row>
    <row r="166" spans="1:12" ht="12.75" customHeight="1" x14ac:dyDescent="0.25">
      <c r="A166" s="117"/>
      <c r="B166" s="86"/>
      <c r="C166" s="86"/>
      <c r="D166" s="118"/>
      <c r="E166" s="117"/>
      <c r="F166" s="117"/>
      <c r="G166" s="117"/>
      <c r="H166" s="117"/>
      <c r="I166" s="117"/>
      <c r="J166" s="117"/>
      <c r="K166" s="116"/>
      <c r="L166" s="115"/>
    </row>
    <row r="167" spans="1:12" ht="12.75" customHeight="1" x14ac:dyDescent="0.25">
      <c r="A167" s="117"/>
      <c r="B167" s="86"/>
      <c r="C167" s="86"/>
      <c r="D167" s="118"/>
      <c r="E167" s="117"/>
      <c r="F167" s="117"/>
      <c r="G167" s="117"/>
      <c r="H167" s="117"/>
      <c r="I167" s="117"/>
      <c r="J167" s="117"/>
      <c r="K167" s="116"/>
      <c r="L167" s="115"/>
    </row>
    <row r="168" spans="1:12" ht="12.75" customHeight="1" x14ac:dyDescent="0.25">
      <c r="A168" s="117"/>
      <c r="B168" s="86"/>
      <c r="C168" s="86"/>
      <c r="D168" s="118"/>
      <c r="E168" s="117"/>
      <c r="F168" s="117"/>
      <c r="G168" s="117"/>
      <c r="H168" s="117"/>
      <c r="I168" s="117"/>
      <c r="J168" s="117"/>
      <c r="K168" s="116"/>
      <c r="L168" s="115"/>
    </row>
    <row r="169" spans="1:12" ht="12.75" customHeight="1" x14ac:dyDescent="0.25">
      <c r="A169" s="117"/>
      <c r="B169" s="86"/>
      <c r="C169" s="86"/>
      <c r="D169" s="118"/>
      <c r="E169" s="117"/>
      <c r="F169" s="117"/>
      <c r="G169" s="117"/>
      <c r="H169" s="117"/>
      <c r="I169" s="117"/>
      <c r="J169" s="117"/>
      <c r="K169" s="116"/>
      <c r="L169" s="115"/>
    </row>
    <row r="170" spans="1:12" x14ac:dyDescent="0.25">
      <c r="A170" s="117"/>
      <c r="B170" s="86"/>
      <c r="C170" s="86"/>
      <c r="D170" s="118"/>
      <c r="E170" s="117"/>
      <c r="F170" s="117"/>
      <c r="G170" s="117"/>
      <c r="H170" s="117"/>
      <c r="I170" s="117"/>
      <c r="J170" s="117"/>
      <c r="K170" s="116"/>
      <c r="L170" s="115"/>
    </row>
    <row r="171" spans="1:12" x14ac:dyDescent="0.25">
      <c r="A171" s="117"/>
      <c r="B171" s="86"/>
      <c r="C171" s="86"/>
      <c r="D171" s="118"/>
      <c r="E171" s="117"/>
      <c r="F171" s="117"/>
      <c r="G171" s="117"/>
      <c r="H171" s="117"/>
      <c r="I171" s="117"/>
      <c r="J171" s="117"/>
      <c r="K171" s="116"/>
      <c r="L171" s="115"/>
    </row>
    <row r="172" spans="1:12" ht="12.75" customHeight="1" x14ac:dyDescent="0.25">
      <c r="A172" s="117"/>
      <c r="B172" s="86"/>
      <c r="C172" s="86"/>
      <c r="D172" s="118"/>
      <c r="E172" s="117"/>
      <c r="F172" s="117"/>
      <c r="G172" s="117"/>
      <c r="H172" s="117"/>
      <c r="I172" s="117"/>
      <c r="J172" s="117"/>
      <c r="K172" s="116"/>
      <c r="L172" s="115"/>
    </row>
    <row r="173" spans="1:12" ht="12.75" customHeight="1" x14ac:dyDescent="0.25">
      <c r="A173" s="117"/>
      <c r="B173" s="86"/>
      <c r="C173" s="86"/>
      <c r="D173" s="118"/>
      <c r="E173" s="117"/>
      <c r="F173" s="117"/>
      <c r="G173" s="117"/>
      <c r="H173" s="117"/>
      <c r="I173" s="117"/>
      <c r="J173" s="117"/>
      <c r="K173" s="116"/>
      <c r="L173" s="115"/>
    </row>
    <row r="174" spans="1:12" ht="12.75" customHeight="1" x14ac:dyDescent="0.25">
      <c r="A174" s="117"/>
      <c r="B174" s="86"/>
      <c r="C174" s="86"/>
      <c r="D174" s="118"/>
      <c r="E174" s="117"/>
      <c r="F174" s="117"/>
      <c r="G174" s="117"/>
      <c r="H174" s="117"/>
      <c r="I174" s="117"/>
      <c r="J174" s="117"/>
      <c r="K174" s="116"/>
      <c r="L174" s="115"/>
    </row>
    <row r="175" spans="1:12" ht="12.75" customHeight="1" x14ac:dyDescent="0.25">
      <c r="A175" s="117"/>
      <c r="B175" s="86"/>
      <c r="C175" s="86"/>
      <c r="D175" s="118"/>
      <c r="E175" s="117"/>
      <c r="F175" s="117"/>
      <c r="G175" s="117"/>
      <c r="H175" s="117"/>
      <c r="I175" s="117"/>
      <c r="J175" s="117"/>
      <c r="K175" s="116"/>
      <c r="L175" s="115"/>
    </row>
    <row r="176" spans="1:12" ht="12.75" customHeight="1" x14ac:dyDescent="0.25">
      <c r="A176" s="117"/>
      <c r="B176" s="117"/>
      <c r="C176" s="117"/>
      <c r="D176" s="118"/>
      <c r="E176" s="117"/>
      <c r="F176" s="117"/>
      <c r="G176" s="117"/>
      <c r="H176" s="117"/>
      <c r="I176" s="117"/>
      <c r="J176" s="117"/>
      <c r="K176" s="116"/>
      <c r="L176" s="115"/>
    </row>
    <row r="177" spans="1:12" ht="12.75" customHeight="1" x14ac:dyDescent="0.25">
      <c r="A177" s="117"/>
      <c r="B177" s="117"/>
      <c r="C177" s="117"/>
      <c r="D177" s="118"/>
      <c r="E177" s="117"/>
      <c r="F177" s="117"/>
      <c r="G177" s="117"/>
      <c r="H177" s="117"/>
      <c r="I177" s="117"/>
      <c r="J177" s="117"/>
      <c r="K177" s="116"/>
      <c r="L177" s="115"/>
    </row>
    <row r="178" spans="1:12" ht="12.75" customHeight="1" x14ac:dyDescent="0.25">
      <c r="A178" s="117"/>
      <c r="B178" s="86"/>
      <c r="C178" s="86"/>
      <c r="D178" s="118"/>
      <c r="E178" s="117"/>
      <c r="F178" s="117"/>
      <c r="G178" s="117"/>
      <c r="H178" s="117"/>
      <c r="I178" s="117"/>
      <c r="J178" s="117"/>
      <c r="K178" s="116"/>
      <c r="L178" s="115"/>
    </row>
    <row r="179" spans="1:12" ht="12.75" customHeight="1" x14ac:dyDescent="0.25">
      <c r="A179" s="117"/>
      <c r="B179" s="86"/>
      <c r="C179" s="86"/>
      <c r="D179" s="118"/>
      <c r="E179" s="117"/>
      <c r="F179" s="117"/>
      <c r="G179" s="117"/>
      <c r="H179" s="117"/>
      <c r="I179" s="117"/>
      <c r="J179" s="117"/>
      <c r="K179" s="116"/>
      <c r="L179" s="115"/>
    </row>
    <row r="180" spans="1:12" ht="12.75" customHeight="1" x14ac:dyDescent="0.25">
      <c r="A180" s="117"/>
      <c r="B180" s="86"/>
      <c r="C180" s="86"/>
      <c r="D180" s="118"/>
      <c r="E180" s="117"/>
      <c r="F180" s="117"/>
      <c r="G180" s="117"/>
      <c r="H180" s="117"/>
      <c r="I180" s="117"/>
      <c r="J180" s="117"/>
      <c r="K180" s="116"/>
      <c r="L180" s="115"/>
    </row>
    <row r="181" spans="1:12" ht="12.75" customHeight="1" x14ac:dyDescent="0.25">
      <c r="A181" s="117"/>
      <c r="B181" s="86"/>
      <c r="C181" s="86"/>
      <c r="D181" s="118"/>
      <c r="E181" s="117"/>
      <c r="F181" s="117"/>
      <c r="G181" s="117"/>
      <c r="H181" s="117"/>
      <c r="I181" s="117"/>
      <c r="J181" s="117"/>
      <c r="K181" s="116"/>
      <c r="L181" s="115"/>
    </row>
    <row r="182" spans="1:12" ht="12.75" customHeight="1" x14ac:dyDescent="0.25">
      <c r="A182" s="117"/>
      <c r="B182" s="86"/>
      <c r="C182" s="86"/>
      <c r="D182" s="118"/>
      <c r="E182" s="117"/>
      <c r="F182" s="117"/>
      <c r="G182" s="117"/>
      <c r="H182" s="117"/>
      <c r="I182" s="117"/>
      <c r="J182" s="117"/>
      <c r="K182" s="116"/>
      <c r="L182" s="115"/>
    </row>
    <row r="183" spans="1:12" ht="12.75" customHeight="1" x14ac:dyDescent="0.25">
      <c r="A183" s="117"/>
      <c r="B183" s="86"/>
      <c r="C183" s="86"/>
      <c r="D183" s="118"/>
      <c r="E183" s="117"/>
      <c r="F183" s="117"/>
      <c r="G183" s="117"/>
      <c r="H183" s="117"/>
      <c r="I183" s="117"/>
      <c r="J183" s="117"/>
      <c r="K183" s="116"/>
      <c r="L183" s="115"/>
    </row>
    <row r="184" spans="1:12" ht="12.75" customHeight="1" x14ac:dyDescent="0.25">
      <c r="A184" s="117"/>
      <c r="B184" s="86"/>
      <c r="C184" s="86"/>
      <c r="D184" s="118"/>
      <c r="E184" s="117"/>
      <c r="F184" s="117"/>
      <c r="G184" s="117"/>
      <c r="H184" s="117"/>
      <c r="I184" s="117"/>
      <c r="J184" s="117"/>
      <c r="K184" s="116"/>
      <c r="L184" s="115"/>
    </row>
    <row r="185" spans="1:12" ht="12.75" customHeight="1" x14ac:dyDescent="0.25">
      <c r="A185" s="117"/>
      <c r="B185" s="86"/>
      <c r="C185" s="86"/>
      <c r="D185" s="118"/>
      <c r="E185" s="117"/>
      <c r="F185" s="117"/>
      <c r="G185" s="117"/>
      <c r="H185" s="117"/>
      <c r="I185" s="117"/>
      <c r="J185" s="117"/>
      <c r="K185" s="116"/>
      <c r="L185" s="115"/>
    </row>
    <row r="186" spans="1:12" ht="12.75" customHeight="1" x14ac:dyDescent="0.25">
      <c r="A186" s="117"/>
      <c r="B186" s="86"/>
      <c r="C186" s="86"/>
      <c r="D186" s="118"/>
      <c r="E186" s="117"/>
      <c r="F186" s="117"/>
      <c r="G186" s="117"/>
      <c r="H186" s="117"/>
      <c r="I186" s="117"/>
      <c r="J186" s="117"/>
      <c r="K186" s="116"/>
      <c r="L186" s="115"/>
    </row>
    <row r="187" spans="1:12" ht="12.75" customHeight="1" x14ac:dyDescent="0.25">
      <c r="A187" s="117"/>
      <c r="B187" s="86"/>
      <c r="C187" s="86"/>
      <c r="D187" s="118"/>
      <c r="E187" s="117"/>
      <c r="F187" s="117"/>
      <c r="G187" s="117"/>
      <c r="H187" s="117"/>
      <c r="I187" s="117"/>
      <c r="J187" s="117"/>
      <c r="K187" s="116"/>
      <c r="L187" s="115"/>
    </row>
    <row r="188" spans="1:12" ht="12.75" customHeight="1" x14ac:dyDescent="0.25">
      <c r="A188" s="117"/>
      <c r="B188" s="86"/>
      <c r="C188" s="86"/>
      <c r="D188" s="118"/>
      <c r="E188" s="117"/>
      <c r="F188" s="117"/>
      <c r="G188" s="117"/>
      <c r="H188" s="117"/>
      <c r="I188" s="117"/>
      <c r="J188" s="117"/>
      <c r="K188" s="116"/>
      <c r="L188" s="115"/>
    </row>
    <row r="189" spans="1:12" ht="12.75" customHeight="1" x14ac:dyDescent="0.25">
      <c r="A189" s="117"/>
      <c r="B189" s="86"/>
      <c r="C189" s="86"/>
      <c r="D189" s="118"/>
      <c r="E189" s="117"/>
      <c r="F189" s="117"/>
      <c r="G189" s="117"/>
      <c r="H189" s="117"/>
      <c r="I189" s="117"/>
      <c r="J189" s="117"/>
      <c r="K189" s="116"/>
      <c r="L189" s="115"/>
    </row>
    <row r="190" spans="1:12" ht="12.75" customHeight="1" x14ac:dyDescent="0.25">
      <c r="A190" s="117"/>
      <c r="B190" s="86"/>
      <c r="C190" s="86"/>
      <c r="D190" s="118"/>
      <c r="E190" s="117"/>
      <c r="F190" s="117"/>
      <c r="G190" s="117"/>
      <c r="H190" s="117"/>
      <c r="I190" s="117"/>
      <c r="J190" s="117"/>
      <c r="K190" s="116"/>
      <c r="L190" s="115"/>
    </row>
    <row r="191" spans="1:12" ht="12.75" customHeight="1" x14ac:dyDescent="0.25">
      <c r="A191" s="117"/>
      <c r="B191" s="86"/>
      <c r="C191" s="86"/>
      <c r="D191" s="118"/>
      <c r="E191" s="117"/>
      <c r="F191" s="117"/>
      <c r="G191" s="117"/>
      <c r="H191" s="117"/>
      <c r="I191" s="117"/>
      <c r="J191" s="117"/>
      <c r="K191" s="116"/>
      <c r="L191" s="115"/>
    </row>
    <row r="192" spans="1:12" ht="12.75" customHeight="1" x14ac:dyDescent="0.25">
      <c r="A192" s="117"/>
      <c r="B192" s="86"/>
      <c r="C192" s="86"/>
      <c r="D192" s="118"/>
      <c r="E192" s="117"/>
      <c r="F192" s="117"/>
      <c r="G192" s="117"/>
      <c r="H192" s="117"/>
      <c r="I192" s="117"/>
      <c r="J192" s="117"/>
      <c r="K192" s="116"/>
      <c r="L192" s="115"/>
    </row>
    <row r="193" spans="1:12" ht="12.75" customHeight="1" x14ac:dyDescent="0.25">
      <c r="A193" s="117"/>
      <c r="B193" s="86"/>
      <c r="C193" s="86"/>
      <c r="D193" s="118"/>
      <c r="E193" s="117"/>
      <c r="F193" s="117"/>
      <c r="G193" s="117"/>
      <c r="H193" s="117"/>
      <c r="I193" s="117"/>
      <c r="J193" s="117"/>
      <c r="K193" s="116"/>
      <c r="L193" s="115"/>
    </row>
    <row r="194" spans="1:12" ht="12.75" customHeight="1" x14ac:dyDescent="0.25">
      <c r="A194" s="117"/>
      <c r="B194" s="86"/>
      <c r="C194" s="86"/>
      <c r="D194" s="118"/>
      <c r="E194" s="117"/>
      <c r="F194" s="117"/>
      <c r="G194" s="117"/>
      <c r="H194" s="117"/>
      <c r="I194" s="117"/>
      <c r="J194" s="117"/>
      <c r="K194" s="116"/>
      <c r="L194" s="115"/>
    </row>
    <row r="195" spans="1:12" ht="12.75" customHeight="1" x14ac:dyDescent="0.25">
      <c r="A195" s="117"/>
      <c r="B195" s="86"/>
      <c r="C195" s="86"/>
      <c r="D195" s="118"/>
      <c r="E195" s="117"/>
      <c r="F195" s="117"/>
      <c r="G195" s="117"/>
      <c r="H195" s="117"/>
      <c r="I195" s="117"/>
      <c r="J195" s="117"/>
      <c r="K195" s="116"/>
      <c r="L195" s="115"/>
    </row>
    <row r="196" spans="1:12" x14ac:dyDescent="0.25">
      <c r="A196" s="117"/>
      <c r="B196" s="86"/>
      <c r="C196" s="86"/>
      <c r="D196" s="118"/>
      <c r="E196" s="117"/>
      <c r="F196" s="117"/>
      <c r="G196" s="117"/>
      <c r="H196" s="117"/>
      <c r="I196" s="117"/>
      <c r="J196" s="117"/>
      <c r="K196" s="116"/>
      <c r="L196" s="115"/>
    </row>
    <row r="197" spans="1:12" x14ac:dyDescent="0.25">
      <c r="A197" s="117"/>
      <c r="B197" s="86"/>
      <c r="C197" s="86"/>
      <c r="D197" s="118"/>
      <c r="E197" s="117"/>
      <c r="F197" s="117"/>
      <c r="G197" s="117"/>
      <c r="H197" s="117"/>
      <c r="I197" s="117"/>
      <c r="J197" s="117"/>
      <c r="K197" s="116"/>
      <c r="L197" s="115"/>
    </row>
    <row r="198" spans="1:12" ht="12.75" customHeight="1" x14ac:dyDescent="0.25">
      <c r="A198" s="117"/>
      <c r="B198" s="86"/>
      <c r="C198" s="86"/>
      <c r="D198" s="118"/>
      <c r="E198" s="117"/>
      <c r="F198" s="117"/>
      <c r="G198" s="117"/>
      <c r="H198" s="117"/>
      <c r="I198" s="117"/>
      <c r="J198" s="117"/>
      <c r="K198" s="116"/>
      <c r="L198" s="115"/>
    </row>
    <row r="199" spans="1:12" ht="12.75" customHeight="1" x14ac:dyDescent="0.25">
      <c r="A199" s="117"/>
      <c r="B199" s="86"/>
      <c r="C199" s="86"/>
      <c r="D199" s="118"/>
      <c r="E199" s="117"/>
      <c r="F199" s="117"/>
      <c r="G199" s="117"/>
      <c r="H199" s="117"/>
      <c r="I199" s="117"/>
      <c r="J199" s="117"/>
      <c r="K199" s="116"/>
      <c r="L199" s="115"/>
    </row>
    <row r="200" spans="1:12" ht="12.75" customHeight="1" x14ac:dyDescent="0.25">
      <c r="A200" s="117"/>
      <c r="B200" s="86"/>
      <c r="C200" s="86"/>
      <c r="D200" s="118"/>
      <c r="E200" s="117"/>
      <c r="F200" s="117"/>
      <c r="G200" s="117"/>
      <c r="H200" s="117"/>
      <c r="I200" s="117"/>
      <c r="J200" s="117"/>
      <c r="K200" s="116"/>
      <c r="L200" s="115"/>
    </row>
    <row r="201" spans="1:12" ht="12.75" customHeight="1" x14ac:dyDescent="0.25">
      <c r="A201" s="117"/>
      <c r="B201" s="86"/>
      <c r="C201" s="86"/>
      <c r="D201" s="118"/>
      <c r="E201" s="117"/>
      <c r="F201" s="117"/>
      <c r="G201" s="117"/>
      <c r="H201" s="117"/>
      <c r="I201" s="117"/>
      <c r="J201" s="117"/>
      <c r="K201" s="116"/>
      <c r="L201" s="115"/>
    </row>
    <row r="202" spans="1:12" ht="12.75" customHeight="1" x14ac:dyDescent="0.25">
      <c r="A202" s="117"/>
      <c r="B202" s="117"/>
      <c r="C202" s="117"/>
      <c r="D202" s="118"/>
      <c r="E202" s="117"/>
      <c r="F202" s="117"/>
      <c r="G202" s="117"/>
      <c r="H202" s="117"/>
      <c r="I202" s="117"/>
      <c r="J202" s="117"/>
      <c r="K202" s="116"/>
      <c r="L202" s="115"/>
    </row>
    <row r="203" spans="1:12" ht="12.75" customHeight="1" x14ac:dyDescent="0.25">
      <c r="A203" s="117"/>
      <c r="B203" s="117"/>
      <c r="C203" s="117"/>
      <c r="D203" s="118"/>
      <c r="E203" s="117"/>
      <c r="F203" s="117"/>
      <c r="G203" s="117"/>
      <c r="H203" s="117"/>
      <c r="I203" s="117"/>
      <c r="J203" s="117"/>
      <c r="K203" s="116"/>
      <c r="L203" s="115"/>
    </row>
    <row r="204" spans="1:12" ht="12.75" customHeight="1" x14ac:dyDescent="0.25">
      <c r="A204" s="117"/>
      <c r="B204" s="86"/>
      <c r="C204" s="86"/>
      <c r="D204" s="118"/>
      <c r="E204" s="117"/>
      <c r="F204" s="117"/>
      <c r="G204" s="117"/>
      <c r="H204" s="117"/>
      <c r="I204" s="117"/>
      <c r="J204" s="117"/>
      <c r="K204" s="116"/>
      <c r="L204" s="115"/>
    </row>
    <row r="205" spans="1:12" ht="12.75" customHeight="1" x14ac:dyDescent="0.25">
      <c r="A205" s="117"/>
      <c r="B205" s="86"/>
      <c r="C205" s="86"/>
      <c r="D205" s="118"/>
      <c r="E205" s="117"/>
      <c r="F205" s="117"/>
      <c r="G205" s="117"/>
      <c r="H205" s="117"/>
      <c r="I205" s="117"/>
      <c r="J205" s="117"/>
      <c r="K205" s="116"/>
      <c r="L205" s="115"/>
    </row>
    <row r="206" spans="1:12" ht="12.75" customHeight="1" x14ac:dyDescent="0.25">
      <c r="A206" s="117"/>
      <c r="B206" s="86"/>
      <c r="C206" s="86"/>
      <c r="D206" s="118"/>
      <c r="E206" s="117"/>
      <c r="F206" s="117"/>
      <c r="G206" s="117"/>
      <c r="H206" s="117"/>
      <c r="I206" s="117"/>
      <c r="J206" s="117"/>
      <c r="K206" s="116"/>
      <c r="L206" s="115"/>
    </row>
    <row r="207" spans="1:12" ht="12.75" customHeight="1" x14ac:dyDescent="0.25">
      <c r="A207" s="117"/>
      <c r="B207" s="86"/>
      <c r="C207" s="86"/>
      <c r="D207" s="118"/>
      <c r="E207" s="117"/>
      <c r="F207" s="117"/>
      <c r="G207" s="117"/>
      <c r="H207" s="117"/>
      <c r="I207" s="117"/>
      <c r="J207" s="117"/>
      <c r="K207" s="116"/>
      <c r="L207" s="115"/>
    </row>
    <row r="208" spans="1:12" ht="12.75" customHeight="1" x14ac:dyDescent="0.25">
      <c r="A208" s="117"/>
      <c r="B208" s="86"/>
      <c r="C208" s="86"/>
      <c r="D208" s="118"/>
      <c r="E208" s="117"/>
      <c r="F208" s="117"/>
      <c r="G208" s="117"/>
      <c r="H208" s="117"/>
      <c r="I208" s="117"/>
      <c r="J208" s="117"/>
      <c r="K208" s="116"/>
      <c r="L208" s="115"/>
    </row>
    <row r="209" spans="1:12" ht="12.75" customHeight="1" x14ac:dyDescent="0.25">
      <c r="A209" s="117"/>
      <c r="B209" s="86"/>
      <c r="C209" s="86"/>
      <c r="D209" s="118"/>
      <c r="E209" s="117"/>
      <c r="F209" s="117"/>
      <c r="G209" s="117"/>
      <c r="H209" s="117"/>
      <c r="I209" s="117"/>
      <c r="J209" s="117"/>
      <c r="K209" s="116"/>
      <c r="L209" s="115"/>
    </row>
    <row r="210" spans="1:12" ht="12.75" customHeight="1" x14ac:dyDescent="0.25">
      <c r="A210" s="117"/>
      <c r="B210" s="86"/>
      <c r="C210" s="86"/>
      <c r="D210" s="118"/>
      <c r="E210" s="117"/>
      <c r="F210" s="117"/>
      <c r="G210" s="117"/>
      <c r="H210" s="117"/>
      <c r="I210" s="117"/>
      <c r="J210" s="117"/>
      <c r="K210" s="116"/>
      <c r="L210" s="115"/>
    </row>
    <row r="211" spans="1:12" ht="12.75" customHeight="1" x14ac:dyDescent="0.25">
      <c r="A211" s="117"/>
      <c r="B211" s="86"/>
      <c r="C211" s="86"/>
      <c r="D211" s="118"/>
      <c r="E211" s="117"/>
      <c r="F211" s="117"/>
      <c r="G211" s="117"/>
      <c r="H211" s="117"/>
      <c r="I211" s="117"/>
      <c r="J211" s="117"/>
      <c r="K211" s="116"/>
      <c r="L211" s="115"/>
    </row>
    <row r="212" spans="1:12" ht="12.75" customHeight="1" x14ac:dyDescent="0.25">
      <c r="A212" s="117"/>
      <c r="B212" s="86"/>
      <c r="C212" s="86"/>
      <c r="D212" s="118"/>
      <c r="E212" s="117"/>
      <c r="F212" s="117"/>
      <c r="G212" s="117"/>
      <c r="H212" s="117"/>
      <c r="I212" s="117"/>
      <c r="J212" s="117"/>
      <c r="K212" s="116"/>
      <c r="L212" s="115"/>
    </row>
    <row r="213" spans="1:12" ht="12.75" customHeight="1" x14ac:dyDescent="0.25">
      <c r="A213" s="117"/>
      <c r="B213" s="86"/>
      <c r="C213" s="86"/>
      <c r="D213" s="118"/>
      <c r="E213" s="117"/>
      <c r="F213" s="117"/>
      <c r="G213" s="117"/>
      <c r="H213" s="117"/>
      <c r="I213" s="117"/>
      <c r="J213" s="117"/>
      <c r="K213" s="116"/>
      <c r="L213" s="115"/>
    </row>
    <row r="214" spans="1:12" ht="12.75" customHeight="1" x14ac:dyDescent="0.25">
      <c r="A214" s="117"/>
      <c r="B214" s="86"/>
      <c r="C214" s="86"/>
      <c r="D214" s="118"/>
      <c r="E214" s="117"/>
      <c r="F214" s="117"/>
      <c r="G214" s="117"/>
      <c r="H214" s="117"/>
      <c r="I214" s="117"/>
      <c r="J214" s="117"/>
      <c r="K214" s="116"/>
      <c r="L214" s="115"/>
    </row>
    <row r="215" spans="1:12" ht="12.75" customHeight="1" x14ac:dyDescent="0.25">
      <c r="A215" s="117"/>
      <c r="B215" s="86"/>
      <c r="C215" s="86"/>
      <c r="D215" s="118"/>
      <c r="E215" s="117"/>
      <c r="F215" s="117"/>
      <c r="G215" s="117"/>
      <c r="H215" s="117"/>
      <c r="I215" s="117"/>
      <c r="J215" s="117"/>
      <c r="K215" s="116"/>
      <c r="L215" s="115"/>
    </row>
    <row r="216" spans="1:12" ht="12.75" customHeight="1" x14ac:dyDescent="0.25">
      <c r="A216" s="117"/>
      <c r="B216" s="86"/>
      <c r="C216" s="86"/>
      <c r="D216" s="118"/>
      <c r="E216" s="117"/>
      <c r="F216" s="117"/>
      <c r="G216" s="117"/>
      <c r="H216" s="117"/>
      <c r="I216" s="117"/>
      <c r="J216" s="117"/>
      <c r="K216" s="116"/>
      <c r="L216" s="115"/>
    </row>
    <row r="217" spans="1:12" ht="12.75" customHeight="1" x14ac:dyDescent="0.25">
      <c r="A217" s="117"/>
      <c r="B217" s="86"/>
      <c r="C217" s="86"/>
      <c r="D217" s="118"/>
      <c r="E217" s="117"/>
      <c r="F217" s="117"/>
      <c r="G217" s="117"/>
      <c r="H217" s="117"/>
      <c r="I217" s="117"/>
      <c r="J217" s="117"/>
      <c r="K217" s="116"/>
      <c r="L217" s="115"/>
    </row>
    <row r="218" spans="1:12" ht="12.75" customHeight="1" x14ac:dyDescent="0.25">
      <c r="A218" s="117"/>
      <c r="B218" s="86"/>
      <c r="C218" s="86"/>
      <c r="D218" s="118"/>
      <c r="E218" s="117"/>
      <c r="F218" s="117"/>
      <c r="G218" s="117"/>
      <c r="H218" s="117"/>
      <c r="I218" s="117"/>
      <c r="J218" s="117"/>
      <c r="K218" s="116"/>
      <c r="L218" s="115"/>
    </row>
    <row r="219" spans="1:12" ht="12.75" customHeight="1" x14ac:dyDescent="0.25">
      <c r="A219" s="117"/>
      <c r="B219" s="86"/>
      <c r="C219" s="86"/>
      <c r="D219" s="118"/>
      <c r="E219" s="117"/>
      <c r="F219" s="117"/>
      <c r="G219" s="117"/>
      <c r="H219" s="117"/>
      <c r="I219" s="117"/>
      <c r="J219" s="117"/>
      <c r="K219" s="116"/>
      <c r="L219" s="115"/>
    </row>
    <row r="220" spans="1:12" ht="12.75" customHeight="1" x14ac:dyDescent="0.25">
      <c r="A220" s="117"/>
      <c r="B220" s="86"/>
      <c r="C220" s="86"/>
      <c r="D220" s="118"/>
      <c r="E220" s="117"/>
      <c r="F220" s="117"/>
      <c r="G220" s="117"/>
      <c r="H220" s="117"/>
      <c r="I220" s="117"/>
      <c r="J220" s="117"/>
      <c r="K220" s="116"/>
      <c r="L220" s="115"/>
    </row>
    <row r="221" spans="1:12" ht="12.75" customHeight="1" x14ac:dyDescent="0.25">
      <c r="A221" s="117"/>
      <c r="B221" s="86"/>
      <c r="C221" s="86"/>
      <c r="D221" s="118"/>
      <c r="E221" s="117"/>
      <c r="F221" s="117"/>
      <c r="G221" s="117"/>
      <c r="H221" s="117"/>
      <c r="I221" s="117"/>
      <c r="J221" s="117"/>
      <c r="K221" s="116"/>
      <c r="L221" s="115"/>
    </row>
    <row r="222" spans="1:12" ht="12.75" customHeight="1" x14ac:dyDescent="0.25">
      <c r="A222" s="117"/>
      <c r="B222" s="86"/>
      <c r="C222" s="86"/>
      <c r="D222" s="118"/>
      <c r="E222" s="117"/>
      <c r="F222" s="117"/>
      <c r="G222" s="117"/>
      <c r="H222" s="117"/>
      <c r="I222" s="117"/>
      <c r="J222" s="117"/>
      <c r="K222" s="116"/>
      <c r="L222" s="115"/>
    </row>
    <row r="223" spans="1:12" ht="12.75" customHeight="1" x14ac:dyDescent="0.25">
      <c r="A223" s="117"/>
      <c r="B223" s="86"/>
      <c r="C223" s="86"/>
      <c r="D223" s="118"/>
      <c r="E223" s="117"/>
      <c r="F223" s="117"/>
      <c r="G223" s="117"/>
      <c r="H223" s="117"/>
      <c r="I223" s="117"/>
      <c r="J223" s="117"/>
      <c r="K223" s="116"/>
      <c r="L223" s="115"/>
    </row>
    <row r="224" spans="1:12" ht="12.75" customHeight="1" x14ac:dyDescent="0.25">
      <c r="A224" s="117"/>
      <c r="B224" s="86"/>
      <c r="C224" s="86"/>
      <c r="D224" s="118"/>
      <c r="E224" s="117"/>
      <c r="F224" s="117"/>
      <c r="G224" s="117"/>
      <c r="H224" s="117"/>
      <c r="I224" s="117"/>
      <c r="J224" s="117"/>
      <c r="K224" s="116"/>
      <c r="L224" s="115"/>
    </row>
    <row r="225" spans="1:12" ht="12.75" customHeight="1" x14ac:dyDescent="0.25">
      <c r="A225" s="117"/>
      <c r="B225" s="86"/>
      <c r="C225" s="86"/>
      <c r="D225" s="118"/>
      <c r="E225" s="117"/>
      <c r="F225" s="117"/>
      <c r="G225" s="117"/>
      <c r="H225" s="117"/>
      <c r="I225" s="117"/>
      <c r="J225" s="117"/>
      <c r="K225" s="116"/>
      <c r="L225" s="115"/>
    </row>
    <row r="226" spans="1:12" ht="12.75" customHeight="1" x14ac:dyDescent="0.25">
      <c r="A226" s="117"/>
      <c r="B226" s="86"/>
      <c r="C226" s="86"/>
      <c r="D226" s="118"/>
      <c r="E226" s="117"/>
      <c r="F226" s="117"/>
      <c r="G226" s="117"/>
      <c r="H226" s="117"/>
      <c r="I226" s="117"/>
      <c r="J226" s="117"/>
      <c r="K226" s="116"/>
      <c r="L226" s="115"/>
    </row>
    <row r="227" spans="1:12" ht="12.75" customHeight="1" x14ac:dyDescent="0.25">
      <c r="A227" s="117"/>
      <c r="B227" s="86"/>
      <c r="C227" s="86"/>
      <c r="D227" s="118"/>
      <c r="E227" s="117"/>
      <c r="F227" s="117"/>
      <c r="G227" s="117"/>
      <c r="H227" s="117"/>
      <c r="I227" s="117"/>
      <c r="J227" s="117"/>
      <c r="K227" s="116"/>
      <c r="L227" s="115"/>
    </row>
    <row r="228" spans="1:12" ht="12.75" customHeight="1" x14ac:dyDescent="0.25">
      <c r="A228" s="117"/>
      <c r="B228" s="86"/>
      <c r="C228" s="86"/>
      <c r="D228" s="118"/>
      <c r="E228" s="117"/>
      <c r="F228" s="117"/>
      <c r="G228" s="117"/>
      <c r="H228" s="117"/>
      <c r="I228" s="117"/>
      <c r="J228" s="117"/>
      <c r="K228" s="116"/>
      <c r="L228" s="115"/>
    </row>
    <row r="229" spans="1:12" ht="12.75" customHeight="1" x14ac:dyDescent="0.25">
      <c r="A229" s="117"/>
      <c r="B229" s="86"/>
      <c r="C229" s="86"/>
      <c r="D229" s="118"/>
      <c r="E229" s="117"/>
      <c r="F229" s="117"/>
      <c r="G229" s="117"/>
      <c r="H229" s="117"/>
      <c r="I229" s="117"/>
      <c r="J229" s="117"/>
      <c r="K229" s="116"/>
      <c r="L229" s="115"/>
    </row>
    <row r="230" spans="1:12" ht="12.75" customHeight="1" x14ac:dyDescent="0.25">
      <c r="A230" s="117"/>
      <c r="B230" s="86"/>
      <c r="C230" s="86"/>
      <c r="D230" s="118"/>
      <c r="E230" s="117"/>
      <c r="F230" s="117"/>
      <c r="G230" s="117"/>
      <c r="H230" s="117"/>
      <c r="I230" s="117"/>
      <c r="J230" s="117"/>
      <c r="K230" s="116"/>
      <c r="L230" s="115"/>
    </row>
    <row r="231" spans="1:12" ht="12.75" customHeight="1" x14ac:dyDescent="0.25">
      <c r="A231" s="117"/>
      <c r="B231" s="86"/>
      <c r="C231" s="86"/>
      <c r="D231" s="118"/>
      <c r="E231" s="117"/>
      <c r="F231" s="117"/>
      <c r="G231" s="117"/>
      <c r="H231" s="117"/>
      <c r="I231" s="117"/>
      <c r="J231" s="117"/>
      <c r="K231" s="116"/>
      <c r="L231" s="115"/>
    </row>
    <row r="232" spans="1:12" x14ac:dyDescent="0.25">
      <c r="A232" s="117"/>
      <c r="B232" s="86"/>
      <c r="C232" s="86"/>
      <c r="D232" s="118"/>
      <c r="E232" s="117"/>
      <c r="F232" s="117"/>
      <c r="G232" s="117"/>
      <c r="H232" s="117"/>
      <c r="I232" s="117"/>
      <c r="J232" s="117"/>
      <c r="K232" s="116"/>
      <c r="L232" s="115"/>
    </row>
    <row r="233" spans="1:12" x14ac:dyDescent="0.25">
      <c r="A233" s="117"/>
      <c r="B233" s="86"/>
      <c r="C233" s="86"/>
      <c r="D233" s="118"/>
      <c r="E233" s="117"/>
      <c r="F233" s="117"/>
      <c r="G233" s="117"/>
      <c r="H233" s="117"/>
      <c r="I233" s="117"/>
      <c r="J233" s="117"/>
      <c r="K233" s="116"/>
      <c r="L233" s="115"/>
    </row>
    <row r="234" spans="1:12" x14ac:dyDescent="0.25">
      <c r="A234" s="117"/>
      <c r="B234" s="86"/>
      <c r="C234" s="86"/>
      <c r="D234" s="118"/>
      <c r="E234" s="117"/>
      <c r="F234" s="117"/>
      <c r="G234" s="117"/>
      <c r="H234" s="117"/>
      <c r="I234" s="117"/>
      <c r="J234" s="117"/>
      <c r="K234" s="116"/>
      <c r="L234" s="115"/>
    </row>
    <row r="235" spans="1:12" x14ac:dyDescent="0.25">
      <c r="A235" s="117"/>
      <c r="B235" s="86"/>
      <c r="C235" s="86"/>
      <c r="D235" s="118"/>
      <c r="E235" s="117"/>
      <c r="F235" s="117"/>
      <c r="G235" s="117"/>
      <c r="H235" s="117"/>
      <c r="I235" s="117"/>
      <c r="J235" s="117"/>
      <c r="K235" s="116"/>
      <c r="L235" s="115"/>
    </row>
    <row r="236" spans="1:12" x14ac:dyDescent="0.25">
      <c r="A236" s="117"/>
      <c r="B236" s="86"/>
      <c r="C236" s="86"/>
      <c r="D236" s="118"/>
      <c r="E236" s="117"/>
      <c r="F236" s="117"/>
      <c r="G236" s="117"/>
      <c r="H236" s="117"/>
      <c r="I236" s="117"/>
      <c r="J236" s="117"/>
      <c r="K236" s="116"/>
      <c r="L236" s="115"/>
    </row>
    <row r="237" spans="1:12" x14ac:dyDescent="0.25">
      <c r="A237" s="117"/>
      <c r="B237" s="86"/>
      <c r="C237" s="86"/>
      <c r="D237" s="118"/>
      <c r="E237" s="117"/>
      <c r="F237" s="117"/>
      <c r="G237" s="117"/>
      <c r="H237" s="117"/>
      <c r="I237" s="117"/>
      <c r="J237" s="117"/>
      <c r="K237" s="116"/>
      <c r="L237" s="115"/>
    </row>
    <row r="238" spans="1:12" x14ac:dyDescent="0.25">
      <c r="A238" s="117"/>
      <c r="B238" s="117"/>
      <c r="C238" s="117"/>
      <c r="D238" s="118"/>
      <c r="E238" s="117"/>
      <c r="F238" s="117"/>
      <c r="G238" s="117"/>
      <c r="H238" s="117"/>
      <c r="I238" s="117"/>
      <c r="J238" s="117"/>
      <c r="K238" s="116"/>
      <c r="L238" s="115"/>
    </row>
    <row r="243" spans="1:12" ht="12.75" customHeight="1" x14ac:dyDescent="0.25"/>
    <row r="244" spans="1:12" ht="12.75" customHeight="1" x14ac:dyDescent="0.25"/>
    <row r="245" spans="1:12" ht="12.75" customHeight="1" x14ac:dyDescent="0.25"/>
    <row r="246" spans="1:12" ht="12.75" customHeight="1" x14ac:dyDescent="0.25"/>
    <row r="247" spans="1:12" ht="12.75" customHeight="1" x14ac:dyDescent="0.25">
      <c r="A247" s="117"/>
      <c r="B247" s="117"/>
      <c r="C247" s="117"/>
      <c r="D247" s="118"/>
      <c r="E247" s="117"/>
      <c r="F247" s="117"/>
      <c r="G247" s="117"/>
      <c r="H247" s="117"/>
      <c r="I247" s="117"/>
      <c r="J247" s="117"/>
      <c r="K247" s="116"/>
      <c r="L247" s="115"/>
    </row>
    <row r="248" spans="1:12" ht="12.75" customHeight="1" x14ac:dyDescent="0.25">
      <c r="A248" s="117"/>
      <c r="B248" s="117"/>
      <c r="C248" s="117"/>
      <c r="D248" s="118"/>
      <c r="E248" s="117"/>
      <c r="F248" s="117"/>
      <c r="G248" s="117"/>
      <c r="H248" s="117"/>
      <c r="I248" s="117"/>
      <c r="J248" s="117"/>
      <c r="K248" s="116"/>
      <c r="L248" s="115"/>
    </row>
    <row r="249" spans="1:12" ht="12.75" customHeight="1" x14ac:dyDescent="0.25">
      <c r="A249" s="116"/>
      <c r="B249" s="86"/>
      <c r="C249" s="86"/>
      <c r="D249" s="118"/>
      <c r="E249" s="117"/>
      <c r="F249" s="117"/>
      <c r="G249" s="117"/>
      <c r="H249" s="117"/>
      <c r="I249" s="117"/>
      <c r="J249" s="117"/>
      <c r="K249" s="116"/>
      <c r="L249" s="115"/>
    </row>
    <row r="250" spans="1:12" ht="12.75" customHeight="1" x14ac:dyDescent="0.25">
      <c r="A250" s="116"/>
      <c r="B250" s="86"/>
      <c r="C250" s="86"/>
      <c r="D250" s="118"/>
      <c r="E250" s="117"/>
      <c r="F250" s="117"/>
      <c r="G250" s="117"/>
      <c r="H250" s="117"/>
      <c r="I250" s="117"/>
      <c r="J250" s="117"/>
      <c r="K250" s="116"/>
      <c r="L250" s="115"/>
    </row>
    <row r="251" spans="1:12" ht="12.75" customHeight="1" x14ac:dyDescent="0.25">
      <c r="A251" s="116"/>
      <c r="B251" s="86"/>
      <c r="C251" s="86"/>
      <c r="D251" s="118"/>
      <c r="E251" s="117"/>
      <c r="F251" s="117"/>
      <c r="G251" s="117"/>
      <c r="H251" s="117"/>
      <c r="I251" s="117"/>
      <c r="J251" s="117"/>
      <c r="K251" s="116"/>
      <c r="L251" s="115"/>
    </row>
    <row r="252" spans="1:12" ht="12.75" customHeight="1" x14ac:dyDescent="0.25">
      <c r="A252" s="116"/>
      <c r="B252" s="86"/>
      <c r="C252" s="86"/>
      <c r="D252" s="118"/>
      <c r="E252" s="117"/>
      <c r="F252" s="117"/>
      <c r="G252" s="117"/>
      <c r="H252" s="117"/>
      <c r="I252" s="117"/>
      <c r="J252" s="117"/>
      <c r="K252" s="116"/>
      <c r="L252" s="115"/>
    </row>
    <row r="253" spans="1:12" ht="12.75" customHeight="1" x14ac:dyDescent="0.25">
      <c r="A253" s="116"/>
      <c r="B253" s="86"/>
      <c r="C253" s="86"/>
      <c r="D253" s="118"/>
      <c r="E253" s="117"/>
      <c r="F253" s="117"/>
      <c r="G253" s="117"/>
      <c r="H253" s="117"/>
      <c r="I253" s="117"/>
      <c r="J253" s="117"/>
      <c r="K253" s="116"/>
      <c r="L253" s="115"/>
    </row>
    <row r="254" spans="1:12" ht="12.75" customHeight="1" x14ac:dyDescent="0.25">
      <c r="A254" s="116"/>
      <c r="B254" s="86"/>
      <c r="C254" s="86"/>
      <c r="D254" s="118"/>
      <c r="E254" s="117"/>
      <c r="F254" s="117"/>
      <c r="G254" s="117"/>
      <c r="H254" s="117"/>
      <c r="I254" s="117"/>
      <c r="J254" s="117"/>
      <c r="K254" s="116"/>
      <c r="L254" s="115"/>
    </row>
    <row r="255" spans="1:12" ht="12.75" customHeight="1" x14ac:dyDescent="0.25">
      <c r="A255" s="116"/>
      <c r="B255" s="86"/>
      <c r="C255" s="86"/>
      <c r="D255" s="118"/>
      <c r="E255" s="117"/>
      <c r="F255" s="117"/>
      <c r="G255" s="117"/>
      <c r="H255" s="117"/>
      <c r="I255" s="117"/>
      <c r="J255" s="117"/>
      <c r="K255" s="116"/>
      <c r="L255" s="115"/>
    </row>
    <row r="256" spans="1:12" ht="12.75" customHeight="1" x14ac:dyDescent="0.25">
      <c r="A256" s="116"/>
      <c r="B256" s="86"/>
      <c r="C256" s="86"/>
      <c r="D256" s="118"/>
      <c r="E256" s="117"/>
      <c r="F256" s="117"/>
      <c r="G256" s="117"/>
      <c r="H256" s="117"/>
      <c r="I256" s="117"/>
      <c r="J256" s="117"/>
      <c r="K256" s="116"/>
      <c r="L256" s="115"/>
    </row>
    <row r="257" spans="1:12" ht="12.75" customHeight="1" x14ac:dyDescent="0.25">
      <c r="A257" s="116"/>
      <c r="B257" s="86"/>
      <c r="C257" s="86"/>
      <c r="D257" s="118"/>
      <c r="E257" s="117"/>
      <c r="F257" s="117"/>
      <c r="G257" s="117"/>
      <c r="H257" s="117"/>
      <c r="I257" s="117"/>
      <c r="J257" s="117"/>
      <c r="K257" s="116"/>
      <c r="L257" s="115"/>
    </row>
    <row r="258" spans="1:12" ht="12.75" customHeight="1" x14ac:dyDescent="0.25">
      <c r="A258" s="116"/>
      <c r="B258" s="86"/>
      <c r="C258" s="86"/>
      <c r="D258" s="118"/>
      <c r="E258" s="117"/>
      <c r="F258" s="117"/>
      <c r="G258" s="117"/>
      <c r="H258" s="117"/>
      <c r="I258" s="117"/>
      <c r="J258" s="117"/>
      <c r="K258" s="116"/>
      <c r="L258" s="115"/>
    </row>
    <row r="259" spans="1:12" ht="12.75" customHeight="1" x14ac:dyDescent="0.25">
      <c r="A259" s="116"/>
      <c r="B259" s="86"/>
      <c r="C259" s="86"/>
      <c r="D259" s="118"/>
      <c r="E259" s="117"/>
      <c r="F259" s="117"/>
      <c r="G259" s="117"/>
      <c r="H259" s="117"/>
      <c r="I259" s="117"/>
      <c r="J259" s="117"/>
      <c r="K259" s="116"/>
      <c r="L259" s="115"/>
    </row>
    <row r="260" spans="1:12" ht="12.75" customHeight="1" x14ac:dyDescent="0.25">
      <c r="A260" s="116"/>
      <c r="B260" s="86"/>
      <c r="C260" s="86"/>
      <c r="D260" s="118"/>
      <c r="E260" s="117"/>
      <c r="F260" s="117"/>
      <c r="G260" s="117"/>
      <c r="H260" s="117"/>
      <c r="I260" s="117"/>
      <c r="J260" s="117"/>
      <c r="K260" s="116"/>
      <c r="L260" s="115"/>
    </row>
    <row r="261" spans="1:12" ht="12.75" customHeight="1" x14ac:dyDescent="0.25">
      <c r="A261" s="116"/>
      <c r="B261" s="86"/>
      <c r="C261" s="86"/>
      <c r="D261" s="118"/>
      <c r="E261" s="117"/>
      <c r="F261" s="117"/>
      <c r="G261" s="117"/>
      <c r="H261" s="117"/>
      <c r="I261" s="117"/>
      <c r="J261" s="117"/>
      <c r="K261" s="116"/>
      <c r="L261" s="115"/>
    </row>
    <row r="262" spans="1:12" ht="12.75" customHeight="1" x14ac:dyDescent="0.25">
      <c r="A262" s="116"/>
      <c r="B262" s="86"/>
      <c r="C262" s="86"/>
      <c r="D262" s="118"/>
      <c r="E262" s="117"/>
      <c r="F262" s="117"/>
      <c r="G262" s="117"/>
      <c r="H262" s="117"/>
      <c r="I262" s="117"/>
      <c r="J262" s="117"/>
      <c r="K262" s="116"/>
      <c r="L262" s="115"/>
    </row>
    <row r="263" spans="1:12" ht="12.75" customHeight="1" x14ac:dyDescent="0.25">
      <c r="A263" s="116"/>
      <c r="B263" s="86"/>
      <c r="C263" s="86"/>
      <c r="D263" s="118"/>
      <c r="E263" s="117"/>
      <c r="F263" s="117"/>
      <c r="G263" s="117"/>
      <c r="H263" s="117"/>
      <c r="I263" s="117"/>
      <c r="J263" s="117"/>
      <c r="K263" s="116"/>
      <c r="L263" s="115"/>
    </row>
    <row r="264" spans="1:12" ht="12.75" customHeight="1" x14ac:dyDescent="0.25">
      <c r="A264" s="116"/>
      <c r="B264" s="86"/>
      <c r="C264" s="86"/>
      <c r="D264" s="118"/>
      <c r="E264" s="117"/>
      <c r="F264" s="117"/>
      <c r="G264" s="117"/>
      <c r="H264" s="117"/>
      <c r="I264" s="117"/>
      <c r="J264" s="117"/>
      <c r="K264" s="116"/>
      <c r="L264" s="115"/>
    </row>
    <row r="265" spans="1:12" ht="12.75" customHeight="1" x14ac:dyDescent="0.25">
      <c r="A265" s="116"/>
      <c r="B265" s="86"/>
      <c r="C265" s="86"/>
      <c r="D265" s="118"/>
      <c r="E265" s="117"/>
      <c r="F265" s="117"/>
      <c r="G265" s="117"/>
      <c r="H265" s="117"/>
      <c r="I265" s="117"/>
      <c r="J265" s="117"/>
      <c r="K265" s="116"/>
      <c r="L265" s="115"/>
    </row>
    <row r="266" spans="1:12" ht="12.75" customHeight="1" x14ac:dyDescent="0.25">
      <c r="A266" s="116"/>
      <c r="B266" s="86"/>
      <c r="C266" s="86"/>
      <c r="D266" s="118"/>
      <c r="E266" s="117"/>
      <c r="F266" s="117"/>
      <c r="G266" s="117"/>
      <c r="H266" s="117"/>
      <c r="I266" s="117"/>
      <c r="J266" s="117"/>
      <c r="K266" s="116"/>
      <c r="L266" s="115"/>
    </row>
    <row r="267" spans="1:12" x14ac:dyDescent="0.25">
      <c r="A267" s="116"/>
      <c r="B267" s="86"/>
      <c r="C267" s="86"/>
      <c r="D267" s="118"/>
      <c r="E267" s="117"/>
      <c r="F267" s="117"/>
      <c r="G267" s="117"/>
      <c r="H267" s="117"/>
      <c r="I267" s="117"/>
      <c r="J267" s="117"/>
      <c r="K267" s="116"/>
      <c r="L267" s="115"/>
    </row>
    <row r="268" spans="1:12" x14ac:dyDescent="0.25">
      <c r="A268" s="116"/>
      <c r="B268" s="86"/>
      <c r="C268" s="86"/>
      <c r="D268" s="118"/>
      <c r="E268" s="117"/>
      <c r="F268" s="117"/>
      <c r="G268" s="117"/>
      <c r="H268" s="117"/>
      <c r="I268" s="117"/>
      <c r="J268" s="117"/>
      <c r="K268" s="116"/>
      <c r="L268" s="115"/>
    </row>
    <row r="269" spans="1:12" x14ac:dyDescent="0.25">
      <c r="A269" s="116"/>
      <c r="B269" s="86"/>
      <c r="C269" s="86"/>
      <c r="D269" s="118"/>
      <c r="E269" s="117"/>
      <c r="F269" s="117"/>
      <c r="G269" s="117"/>
      <c r="H269" s="117"/>
      <c r="I269" s="117"/>
      <c r="J269" s="117"/>
      <c r="K269" s="116"/>
      <c r="L269" s="115"/>
    </row>
    <row r="270" spans="1:12" x14ac:dyDescent="0.25">
      <c r="A270" s="116"/>
      <c r="B270" s="86"/>
      <c r="C270" s="86"/>
      <c r="D270" s="118"/>
      <c r="E270" s="117"/>
      <c r="F270" s="117"/>
      <c r="G270" s="117"/>
      <c r="H270" s="117"/>
      <c r="I270" s="117"/>
      <c r="J270" s="117"/>
      <c r="K270" s="116"/>
      <c r="L270" s="115"/>
    </row>
    <row r="271" spans="1:12" x14ac:dyDescent="0.25">
      <c r="A271" s="116"/>
      <c r="B271" s="86"/>
      <c r="C271" s="86"/>
      <c r="D271" s="118"/>
      <c r="E271" s="117"/>
      <c r="F271" s="117"/>
      <c r="G271" s="117"/>
      <c r="H271" s="117"/>
      <c r="I271" s="117"/>
      <c r="J271" s="117"/>
      <c r="K271" s="116"/>
      <c r="L271" s="115"/>
    </row>
    <row r="272" spans="1:12" x14ac:dyDescent="0.25">
      <c r="A272" s="116"/>
      <c r="B272" s="86"/>
      <c r="C272" s="86"/>
      <c r="D272" s="118"/>
      <c r="E272" s="117"/>
      <c r="F272" s="117"/>
      <c r="G272" s="117"/>
      <c r="H272" s="117"/>
      <c r="I272" s="117"/>
      <c r="J272" s="117"/>
      <c r="K272" s="116"/>
      <c r="L272" s="115"/>
    </row>
  </sheetData>
  <mergeCells count="20">
    <mergeCell ref="A1:C1"/>
    <mergeCell ref="A2:L2"/>
    <mergeCell ref="A3:H3"/>
    <mergeCell ref="I3:L3"/>
    <mergeCell ref="M3:O3"/>
    <mergeCell ref="K9:L10"/>
    <mergeCell ref="D10:D11"/>
    <mergeCell ref="A67:K67"/>
    <mergeCell ref="A76:K76"/>
    <mergeCell ref="E10:E11"/>
    <mergeCell ref="G10:G11"/>
    <mergeCell ref="A63:L63"/>
    <mergeCell ref="A64:K64"/>
    <mergeCell ref="A66:L66"/>
    <mergeCell ref="A9:A11"/>
    <mergeCell ref="B9:C11"/>
    <mergeCell ref="D9:E9"/>
    <mergeCell ref="H9:H11"/>
    <mergeCell ref="I9:I11"/>
    <mergeCell ref="J9:J11"/>
  </mergeCells>
  <printOptions horizontalCentered="1"/>
  <pageMargins left="0.39370078740157483" right="0.59055118110236227" top="0.59055118110236227" bottom="0.59055118110236227" header="0.19685039370078741" footer="0"/>
  <pageSetup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12</vt:i4>
      </vt:variant>
    </vt:vector>
  </HeadingPairs>
  <TitlesOfParts>
    <vt:vector size="19" baseType="lpstr">
      <vt:lpstr>Av Fin-Fis</vt:lpstr>
      <vt:lpstr>Flujo Neto Inv Dir Oper</vt:lpstr>
      <vt:lpstr>Flujo Neto Inv Cond Oper</vt:lpstr>
      <vt:lpstr>Comp Inv Dir Oper</vt:lpstr>
      <vt:lpstr>Comp Costo Tot</vt:lpstr>
      <vt:lpstr>VPN Inv Fin Dir</vt:lpstr>
      <vt:lpstr>VPN Inv Fin Cond</vt:lpstr>
      <vt:lpstr>'Av Fin-Fis'!Área_de_impresión</vt:lpstr>
      <vt:lpstr>'Comp Costo Tot'!Área_de_impresión</vt:lpstr>
      <vt:lpstr>'Comp Inv Dir Oper'!Área_de_impresión</vt:lpstr>
      <vt:lpstr>'Flujo Neto Inv Dir Oper'!Área_de_impresión</vt:lpstr>
      <vt:lpstr>'VPN Inv Fin Cond'!Área_de_impresión</vt:lpstr>
      <vt:lpstr>'VPN Inv Fin Dir'!Área_de_impresión</vt:lpstr>
      <vt:lpstr>'Av Fin-Fis'!Títulos_a_imprimir</vt:lpstr>
      <vt:lpstr>'Comp Costo Tot'!Títulos_a_imprimir</vt:lpstr>
      <vt:lpstr>'Comp Inv Dir Oper'!Títulos_a_imprimir</vt:lpstr>
      <vt:lpstr>'Flujo Neto Inv Dir Oper'!Títulos_a_imprimir</vt:lpstr>
      <vt:lpstr>'VPN Inv Fin Cond'!Títulos_a_imprimir</vt:lpstr>
      <vt:lpstr>'VPN Inv Fin Dir'!Títulos_a_imprimir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prueba</cp:lastModifiedBy>
  <cp:lastPrinted>2022-04-26T05:09:21Z</cp:lastPrinted>
  <dcterms:created xsi:type="dcterms:W3CDTF">2022-04-25T18:20:28Z</dcterms:created>
  <dcterms:modified xsi:type="dcterms:W3CDTF">2022-04-28T22:59:39Z</dcterms:modified>
</cp:coreProperties>
</file>