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ompu\Documentos\Trabajo\Trimestrales\2022\3T\Plurianuales\Finales\"/>
    </mc:Choice>
  </mc:AlternateContent>
  <bookViews>
    <workbookView xWindow="0" yWindow="0" windowWidth="28800" windowHeight="12330"/>
  </bookViews>
  <sheets>
    <sheet name="3T_2022" sheetId="1" r:id="rId1"/>
  </sheets>
  <definedNames>
    <definedName name="_xlnm._FilterDatabase" localSheetId="0" hidden="1">'3T_2022'!$A$10:$Z$724</definedName>
    <definedName name="_xlnm.Print_Area" localSheetId="0">'3T_2022'!#REF!</definedName>
    <definedName name="_xlnm.Print_Titles" localSheetId="0">'3T_2022'!$1:$10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0" i="1" l="1"/>
  <c r="E720" i="1"/>
  <c r="D704" i="1"/>
  <c r="E704" i="1"/>
  <c r="D701" i="1"/>
  <c r="E701" i="1"/>
  <c r="C720" i="1" l="1"/>
  <c r="E717" i="1"/>
  <c r="D717" i="1"/>
  <c r="C717" i="1"/>
  <c r="E714" i="1"/>
  <c r="D714" i="1"/>
  <c r="C714" i="1"/>
  <c r="E711" i="1"/>
  <c r="D711" i="1"/>
  <c r="C711" i="1"/>
  <c r="E708" i="1"/>
  <c r="D708" i="1"/>
  <c r="C708" i="1"/>
  <c r="C704" i="1"/>
  <c r="C701" i="1"/>
  <c r="E698" i="1"/>
  <c r="E697" i="1" s="1"/>
  <c r="D698" i="1"/>
  <c r="D697" i="1" s="1"/>
  <c r="C698" i="1"/>
  <c r="C697" i="1" s="1"/>
  <c r="E694" i="1"/>
  <c r="D694" i="1"/>
  <c r="C694" i="1"/>
  <c r="E691" i="1"/>
  <c r="D691" i="1"/>
  <c r="C691" i="1"/>
  <c r="E688" i="1"/>
  <c r="D688" i="1"/>
  <c r="C688" i="1"/>
  <c r="E685" i="1"/>
  <c r="D685" i="1"/>
  <c r="C685" i="1"/>
  <c r="E682" i="1"/>
  <c r="D682" i="1"/>
  <c r="C682" i="1"/>
  <c r="E679" i="1"/>
  <c r="D679" i="1"/>
  <c r="C679" i="1"/>
  <c r="E676" i="1"/>
  <c r="D676" i="1"/>
  <c r="D675" i="1" s="1"/>
  <c r="C676" i="1"/>
  <c r="E672" i="1"/>
  <c r="D672" i="1"/>
  <c r="C672" i="1"/>
  <c r="E669" i="1"/>
  <c r="D669" i="1"/>
  <c r="C669" i="1"/>
  <c r="E666" i="1"/>
  <c r="D666" i="1"/>
  <c r="C666" i="1"/>
  <c r="E663" i="1"/>
  <c r="D663" i="1"/>
  <c r="C663" i="1"/>
  <c r="E660" i="1"/>
  <c r="D660" i="1"/>
  <c r="C660" i="1"/>
  <c r="E657" i="1"/>
  <c r="D657" i="1"/>
  <c r="C657" i="1"/>
  <c r="E654" i="1"/>
  <c r="D654" i="1"/>
  <c r="C654" i="1"/>
  <c r="E651" i="1"/>
  <c r="D651" i="1"/>
  <c r="C651" i="1"/>
  <c r="E648" i="1"/>
  <c r="D648" i="1"/>
  <c r="C648" i="1"/>
  <c r="E645" i="1"/>
  <c r="D645" i="1"/>
  <c r="C645" i="1"/>
  <c r="E641" i="1"/>
  <c r="E640" i="1" s="1"/>
  <c r="D641" i="1"/>
  <c r="D640" i="1" s="1"/>
  <c r="C641" i="1"/>
  <c r="C640" i="1" s="1"/>
  <c r="E637" i="1"/>
  <c r="E636" i="1" s="1"/>
  <c r="D637" i="1"/>
  <c r="D636" i="1" s="1"/>
  <c r="C637" i="1"/>
  <c r="E633" i="1"/>
  <c r="E632" i="1" s="1"/>
  <c r="D633" i="1"/>
  <c r="D632" i="1" s="1"/>
  <c r="C633" i="1"/>
  <c r="C632" i="1" s="1"/>
  <c r="E629" i="1"/>
  <c r="E628" i="1" s="1"/>
  <c r="D629" i="1"/>
  <c r="D628" i="1" s="1"/>
  <c r="C629" i="1"/>
  <c r="E625" i="1"/>
  <c r="E624" i="1" s="1"/>
  <c r="D625" i="1"/>
  <c r="D624" i="1" s="1"/>
  <c r="C625" i="1"/>
  <c r="C624" i="1" s="1"/>
  <c r="E621" i="1"/>
  <c r="D621" i="1"/>
  <c r="C621" i="1"/>
  <c r="E618" i="1"/>
  <c r="D618" i="1"/>
  <c r="C618" i="1"/>
  <c r="E615" i="1"/>
  <c r="D615" i="1"/>
  <c r="C615" i="1"/>
  <c r="E612" i="1"/>
  <c r="D612" i="1"/>
  <c r="C612" i="1"/>
  <c r="E609" i="1"/>
  <c r="D609" i="1"/>
  <c r="C609" i="1"/>
  <c r="E606" i="1"/>
  <c r="D606" i="1"/>
  <c r="C606" i="1"/>
  <c r="E603" i="1"/>
  <c r="D603" i="1"/>
  <c r="C603" i="1"/>
  <c r="E600" i="1"/>
  <c r="D600" i="1"/>
  <c r="C600" i="1"/>
  <c r="E597" i="1"/>
  <c r="D597" i="1"/>
  <c r="C597" i="1"/>
  <c r="E594" i="1"/>
  <c r="D594" i="1"/>
  <c r="C594" i="1"/>
  <c r="E591" i="1"/>
  <c r="D591" i="1"/>
  <c r="C591" i="1"/>
  <c r="E588" i="1"/>
  <c r="D588" i="1"/>
  <c r="C588" i="1"/>
  <c r="E585" i="1"/>
  <c r="D585" i="1"/>
  <c r="C585" i="1"/>
  <c r="E582" i="1"/>
  <c r="D582" i="1"/>
  <c r="C582" i="1"/>
  <c r="E579" i="1"/>
  <c r="D579" i="1"/>
  <c r="C579" i="1"/>
  <c r="E576" i="1"/>
  <c r="D576" i="1"/>
  <c r="C576" i="1"/>
  <c r="E573" i="1"/>
  <c r="D573" i="1"/>
  <c r="C573" i="1"/>
  <c r="E570" i="1"/>
  <c r="D570" i="1"/>
  <c r="C570" i="1"/>
  <c r="E567" i="1"/>
  <c r="D567" i="1"/>
  <c r="C567" i="1"/>
  <c r="E564" i="1"/>
  <c r="D564" i="1"/>
  <c r="C564" i="1"/>
  <c r="E561" i="1"/>
  <c r="D561" i="1"/>
  <c r="C561" i="1"/>
  <c r="E558" i="1"/>
  <c r="D558" i="1"/>
  <c r="C558" i="1"/>
  <c r="E555" i="1"/>
  <c r="D555" i="1"/>
  <c r="C555" i="1"/>
  <c r="E551" i="1"/>
  <c r="E550" i="1" s="1"/>
  <c r="D551" i="1"/>
  <c r="D550" i="1" s="1"/>
  <c r="C551" i="1"/>
  <c r="C550" i="1" s="1"/>
  <c r="E547" i="1"/>
  <c r="E546" i="1" s="1"/>
  <c r="D547" i="1"/>
  <c r="D546" i="1" s="1"/>
  <c r="C547" i="1"/>
  <c r="C546" i="1" s="1"/>
  <c r="E543" i="1"/>
  <c r="E542" i="1" s="1"/>
  <c r="D543" i="1"/>
  <c r="D542" i="1" s="1"/>
  <c r="C543" i="1"/>
  <c r="C542" i="1" s="1"/>
  <c r="E539" i="1"/>
  <c r="E538" i="1" s="1"/>
  <c r="D539" i="1"/>
  <c r="D538" i="1" s="1"/>
  <c r="C539" i="1"/>
  <c r="C538" i="1" s="1"/>
  <c r="E535" i="1"/>
  <c r="E534" i="1" s="1"/>
  <c r="D535" i="1"/>
  <c r="D534" i="1" s="1"/>
  <c r="C535" i="1"/>
  <c r="C534" i="1" s="1"/>
  <c r="E531" i="1"/>
  <c r="E530" i="1" s="1"/>
  <c r="D531" i="1"/>
  <c r="D530" i="1" s="1"/>
  <c r="C531" i="1"/>
  <c r="C530" i="1" s="1"/>
  <c r="E527" i="1"/>
  <c r="E526" i="1" s="1"/>
  <c r="D527" i="1"/>
  <c r="D526" i="1" s="1"/>
  <c r="C527" i="1"/>
  <c r="C526" i="1" s="1"/>
  <c r="E523" i="1"/>
  <c r="E522" i="1" s="1"/>
  <c r="D523" i="1"/>
  <c r="D522" i="1" s="1"/>
  <c r="C523" i="1"/>
  <c r="C522" i="1" s="1"/>
  <c r="E519" i="1"/>
  <c r="D519" i="1"/>
  <c r="C519" i="1"/>
  <c r="E516" i="1"/>
  <c r="D516" i="1"/>
  <c r="C516" i="1"/>
  <c r="E513" i="1"/>
  <c r="E512" i="1" s="1"/>
  <c r="D513" i="1"/>
  <c r="C513" i="1"/>
  <c r="E509" i="1"/>
  <c r="D509" i="1"/>
  <c r="C509" i="1"/>
  <c r="E506" i="1"/>
  <c r="D506" i="1"/>
  <c r="C506" i="1"/>
  <c r="E503" i="1"/>
  <c r="D503" i="1"/>
  <c r="C503" i="1"/>
  <c r="E500" i="1"/>
  <c r="D500" i="1"/>
  <c r="C500" i="1"/>
  <c r="E497" i="1"/>
  <c r="D497" i="1"/>
  <c r="C497" i="1"/>
  <c r="E494" i="1"/>
  <c r="D494" i="1"/>
  <c r="C494" i="1"/>
  <c r="E491" i="1"/>
  <c r="D491" i="1"/>
  <c r="C491" i="1"/>
  <c r="E487" i="1"/>
  <c r="D487" i="1"/>
  <c r="C487" i="1"/>
  <c r="E484" i="1"/>
  <c r="D484" i="1"/>
  <c r="C484" i="1"/>
  <c r="E481" i="1"/>
  <c r="D481" i="1"/>
  <c r="C481" i="1"/>
  <c r="E478" i="1"/>
  <c r="D478" i="1"/>
  <c r="C478" i="1"/>
  <c r="E475" i="1"/>
  <c r="D475" i="1"/>
  <c r="C475" i="1"/>
  <c r="E472" i="1"/>
  <c r="D472" i="1"/>
  <c r="C472" i="1"/>
  <c r="E469" i="1"/>
  <c r="D469" i="1"/>
  <c r="C469" i="1"/>
  <c r="E466" i="1"/>
  <c r="D466" i="1"/>
  <c r="C466" i="1"/>
  <c r="E463" i="1"/>
  <c r="E462" i="1" s="1"/>
  <c r="D463" i="1"/>
  <c r="C463" i="1"/>
  <c r="E459" i="1"/>
  <c r="D459" i="1"/>
  <c r="C459" i="1"/>
  <c r="E456" i="1"/>
  <c r="D456" i="1"/>
  <c r="C456" i="1"/>
  <c r="E453" i="1"/>
  <c r="D453" i="1"/>
  <c r="C453" i="1"/>
  <c r="E450" i="1"/>
  <c r="D450" i="1"/>
  <c r="C450" i="1"/>
  <c r="E447" i="1"/>
  <c r="D447" i="1"/>
  <c r="C447" i="1"/>
  <c r="E444" i="1"/>
  <c r="D444" i="1"/>
  <c r="C444" i="1"/>
  <c r="E441" i="1"/>
  <c r="D441" i="1"/>
  <c r="C441" i="1"/>
  <c r="E438" i="1"/>
  <c r="E437" i="1" s="1"/>
  <c r="D438" i="1"/>
  <c r="C438" i="1"/>
  <c r="E434" i="1"/>
  <c r="D434" i="1"/>
  <c r="C434" i="1"/>
  <c r="E431" i="1"/>
  <c r="D431" i="1"/>
  <c r="C431" i="1"/>
  <c r="E428" i="1"/>
  <c r="D428" i="1"/>
  <c r="C428" i="1"/>
  <c r="E425" i="1"/>
  <c r="D425" i="1"/>
  <c r="C425" i="1"/>
  <c r="E422" i="1"/>
  <c r="D422" i="1"/>
  <c r="C422" i="1"/>
  <c r="E418" i="1"/>
  <c r="D418" i="1"/>
  <c r="C418" i="1"/>
  <c r="E415" i="1"/>
  <c r="D415" i="1"/>
  <c r="C415" i="1"/>
  <c r="E412" i="1"/>
  <c r="D412" i="1"/>
  <c r="C412" i="1"/>
  <c r="E409" i="1"/>
  <c r="D409" i="1"/>
  <c r="C409" i="1"/>
  <c r="E405" i="1"/>
  <c r="D405" i="1"/>
  <c r="C405" i="1"/>
  <c r="E402" i="1"/>
  <c r="D402" i="1"/>
  <c r="C402" i="1"/>
  <c r="E399" i="1"/>
  <c r="D399" i="1"/>
  <c r="C399" i="1"/>
  <c r="E396" i="1"/>
  <c r="D396" i="1"/>
  <c r="C396" i="1"/>
  <c r="E393" i="1"/>
  <c r="D393" i="1"/>
  <c r="C393" i="1"/>
  <c r="E390" i="1"/>
  <c r="D390" i="1"/>
  <c r="C390" i="1"/>
  <c r="E387" i="1"/>
  <c r="D387" i="1"/>
  <c r="C387" i="1"/>
  <c r="E384" i="1"/>
  <c r="D384" i="1"/>
  <c r="C384" i="1"/>
  <c r="E381" i="1"/>
  <c r="D381" i="1"/>
  <c r="C381" i="1"/>
  <c r="E378" i="1"/>
  <c r="D378" i="1"/>
  <c r="D377" i="1" s="1"/>
  <c r="C378" i="1"/>
  <c r="C377" i="1" s="1"/>
  <c r="E374" i="1"/>
  <c r="D374" i="1"/>
  <c r="C374" i="1"/>
  <c r="E371" i="1"/>
  <c r="D371" i="1"/>
  <c r="C371" i="1"/>
  <c r="E368" i="1"/>
  <c r="D368" i="1"/>
  <c r="C368" i="1"/>
  <c r="E365" i="1"/>
  <c r="D365" i="1"/>
  <c r="C365" i="1"/>
  <c r="E362" i="1"/>
  <c r="D362" i="1"/>
  <c r="C362" i="1"/>
  <c r="E359" i="1"/>
  <c r="D359" i="1"/>
  <c r="C359" i="1"/>
  <c r="E356" i="1"/>
  <c r="D356" i="1"/>
  <c r="C356" i="1"/>
  <c r="E353" i="1"/>
  <c r="D353" i="1"/>
  <c r="C353" i="1"/>
  <c r="E350" i="1"/>
  <c r="D350" i="1"/>
  <c r="C350" i="1"/>
  <c r="E347" i="1"/>
  <c r="D347" i="1"/>
  <c r="C347" i="1"/>
  <c r="E344" i="1"/>
  <c r="D344" i="1"/>
  <c r="C344" i="1"/>
  <c r="E341" i="1"/>
  <c r="D341" i="1"/>
  <c r="C341" i="1"/>
  <c r="E338" i="1"/>
  <c r="D338" i="1"/>
  <c r="C338" i="1"/>
  <c r="E335" i="1"/>
  <c r="D335" i="1"/>
  <c r="C335" i="1"/>
  <c r="E332" i="1"/>
  <c r="D332" i="1"/>
  <c r="C332" i="1"/>
  <c r="E329" i="1"/>
  <c r="D329" i="1"/>
  <c r="C329" i="1"/>
  <c r="E326" i="1"/>
  <c r="D326" i="1"/>
  <c r="C326" i="1"/>
  <c r="E323" i="1"/>
  <c r="D323" i="1"/>
  <c r="C323" i="1"/>
  <c r="E320" i="1"/>
  <c r="D320" i="1"/>
  <c r="C320" i="1"/>
  <c r="E317" i="1"/>
  <c r="D317" i="1"/>
  <c r="C317" i="1"/>
  <c r="E314" i="1"/>
  <c r="D314" i="1"/>
  <c r="C314" i="1"/>
  <c r="E311" i="1"/>
  <c r="D311" i="1"/>
  <c r="C311" i="1"/>
  <c r="E308" i="1"/>
  <c r="D308" i="1"/>
  <c r="C308" i="1"/>
  <c r="E305" i="1"/>
  <c r="D305" i="1"/>
  <c r="C305" i="1"/>
  <c r="E302" i="1"/>
  <c r="D302" i="1"/>
  <c r="C302" i="1"/>
  <c r="E299" i="1"/>
  <c r="D299" i="1"/>
  <c r="C299" i="1"/>
  <c r="E295" i="1"/>
  <c r="D295" i="1"/>
  <c r="C295" i="1"/>
  <c r="E292" i="1"/>
  <c r="D292" i="1"/>
  <c r="C292" i="1"/>
  <c r="E289" i="1"/>
  <c r="D289" i="1"/>
  <c r="C289" i="1"/>
  <c r="E286" i="1"/>
  <c r="D286" i="1"/>
  <c r="C286" i="1"/>
  <c r="E283" i="1"/>
  <c r="D283" i="1"/>
  <c r="C283" i="1"/>
  <c r="E280" i="1"/>
  <c r="D280" i="1"/>
  <c r="C280" i="1"/>
  <c r="E277" i="1"/>
  <c r="D277" i="1"/>
  <c r="C277" i="1"/>
  <c r="E274" i="1"/>
  <c r="D274" i="1"/>
  <c r="C274" i="1"/>
  <c r="E271" i="1"/>
  <c r="D271" i="1"/>
  <c r="C271" i="1"/>
  <c r="E268" i="1"/>
  <c r="D268" i="1"/>
  <c r="C268" i="1"/>
  <c r="E265" i="1"/>
  <c r="D265" i="1"/>
  <c r="C265" i="1"/>
  <c r="E262" i="1"/>
  <c r="D262" i="1"/>
  <c r="C262" i="1"/>
  <c r="E259" i="1"/>
  <c r="D259" i="1"/>
  <c r="C259" i="1"/>
  <c r="E256" i="1"/>
  <c r="D256" i="1"/>
  <c r="C256" i="1"/>
  <c r="E253" i="1"/>
  <c r="D253" i="1"/>
  <c r="C253" i="1"/>
  <c r="E250" i="1"/>
  <c r="D250" i="1"/>
  <c r="C250" i="1"/>
  <c r="E247" i="1"/>
  <c r="D247" i="1"/>
  <c r="C247" i="1"/>
  <c r="E244" i="1"/>
  <c r="D244" i="1"/>
  <c r="C244" i="1"/>
  <c r="E241" i="1"/>
  <c r="D241" i="1"/>
  <c r="C241" i="1"/>
  <c r="E238" i="1"/>
  <c r="D238" i="1"/>
  <c r="C238" i="1"/>
  <c r="E235" i="1"/>
  <c r="D235" i="1"/>
  <c r="C235" i="1"/>
  <c r="E232" i="1"/>
  <c r="D232" i="1"/>
  <c r="C232" i="1"/>
  <c r="E229" i="1"/>
  <c r="E228" i="1" s="1"/>
  <c r="D229" i="1"/>
  <c r="C229" i="1"/>
  <c r="E225" i="1"/>
  <c r="D225" i="1"/>
  <c r="C225" i="1"/>
  <c r="E222" i="1"/>
  <c r="D222" i="1"/>
  <c r="C222" i="1"/>
  <c r="E219" i="1"/>
  <c r="D219" i="1"/>
  <c r="C219" i="1"/>
  <c r="E216" i="1"/>
  <c r="D216" i="1"/>
  <c r="C216" i="1"/>
  <c r="E213" i="1"/>
  <c r="D213" i="1"/>
  <c r="C213" i="1"/>
  <c r="E210" i="1"/>
  <c r="D210" i="1"/>
  <c r="C210" i="1"/>
  <c r="E206" i="1"/>
  <c r="D206" i="1"/>
  <c r="C206" i="1"/>
  <c r="E203" i="1"/>
  <c r="D203" i="1"/>
  <c r="C203" i="1"/>
  <c r="E200" i="1"/>
  <c r="D200" i="1"/>
  <c r="C200" i="1"/>
  <c r="E197" i="1"/>
  <c r="D197" i="1"/>
  <c r="C197" i="1"/>
  <c r="E194" i="1"/>
  <c r="D194" i="1"/>
  <c r="C194" i="1"/>
  <c r="E191" i="1"/>
  <c r="D191" i="1"/>
  <c r="C191" i="1"/>
  <c r="E188" i="1"/>
  <c r="D188" i="1"/>
  <c r="C188" i="1"/>
  <c r="E185" i="1"/>
  <c r="D185" i="1"/>
  <c r="C185" i="1"/>
  <c r="E182" i="1"/>
  <c r="D182" i="1"/>
  <c r="C182" i="1"/>
  <c r="E179" i="1"/>
  <c r="D179" i="1"/>
  <c r="C179" i="1"/>
  <c r="E176" i="1"/>
  <c r="D176" i="1"/>
  <c r="C176" i="1"/>
  <c r="E173" i="1"/>
  <c r="D173" i="1"/>
  <c r="C173" i="1"/>
  <c r="E170" i="1"/>
  <c r="D170" i="1"/>
  <c r="D166" i="1" s="1"/>
  <c r="C170" i="1"/>
  <c r="C166" i="1" s="1"/>
  <c r="E167" i="1"/>
  <c r="D167" i="1"/>
  <c r="C167" i="1"/>
  <c r="E163" i="1"/>
  <c r="D163" i="1"/>
  <c r="C163" i="1"/>
  <c r="E160" i="1"/>
  <c r="D160" i="1"/>
  <c r="C160" i="1"/>
  <c r="E157" i="1"/>
  <c r="D157" i="1"/>
  <c r="C157" i="1"/>
  <c r="E154" i="1"/>
  <c r="D154" i="1"/>
  <c r="C154" i="1"/>
  <c r="E151" i="1"/>
  <c r="D151" i="1"/>
  <c r="C151" i="1"/>
  <c r="E148" i="1"/>
  <c r="D148" i="1"/>
  <c r="C148" i="1"/>
  <c r="E145" i="1"/>
  <c r="D145" i="1"/>
  <c r="C145" i="1"/>
  <c r="E142" i="1"/>
  <c r="D142" i="1"/>
  <c r="C142" i="1"/>
  <c r="E139" i="1"/>
  <c r="D139" i="1"/>
  <c r="C139" i="1"/>
  <c r="E136" i="1"/>
  <c r="D136" i="1"/>
  <c r="C136" i="1"/>
  <c r="E133" i="1"/>
  <c r="D133" i="1"/>
  <c r="C133" i="1"/>
  <c r="E130" i="1"/>
  <c r="D130" i="1"/>
  <c r="C130" i="1"/>
  <c r="E127" i="1"/>
  <c r="D127" i="1"/>
  <c r="C127" i="1"/>
  <c r="E124" i="1"/>
  <c r="D124" i="1"/>
  <c r="C124" i="1"/>
  <c r="E121" i="1"/>
  <c r="D121" i="1"/>
  <c r="C121" i="1"/>
  <c r="E118" i="1"/>
  <c r="D118" i="1"/>
  <c r="C118" i="1"/>
  <c r="E115" i="1"/>
  <c r="D115" i="1"/>
  <c r="C115" i="1"/>
  <c r="E111" i="1"/>
  <c r="D111" i="1"/>
  <c r="C111" i="1"/>
  <c r="E108" i="1"/>
  <c r="E107" i="1" s="1"/>
  <c r="D108" i="1"/>
  <c r="D107" i="1" s="1"/>
  <c r="C108" i="1"/>
  <c r="C107" i="1" s="1"/>
  <c r="E104" i="1"/>
  <c r="D104" i="1"/>
  <c r="C104" i="1"/>
  <c r="E101" i="1"/>
  <c r="D101" i="1"/>
  <c r="C101" i="1"/>
  <c r="E98" i="1"/>
  <c r="D98" i="1"/>
  <c r="C98" i="1"/>
  <c r="E95" i="1"/>
  <c r="D95" i="1"/>
  <c r="C95" i="1"/>
  <c r="E92" i="1"/>
  <c r="D92" i="1"/>
  <c r="C92" i="1"/>
  <c r="E89" i="1"/>
  <c r="D89" i="1"/>
  <c r="C89" i="1"/>
  <c r="E86" i="1"/>
  <c r="D86" i="1"/>
  <c r="C86" i="1"/>
  <c r="E83" i="1"/>
  <c r="D83" i="1"/>
  <c r="C83" i="1"/>
  <c r="E80" i="1"/>
  <c r="D80" i="1"/>
  <c r="C80" i="1"/>
  <c r="E77" i="1"/>
  <c r="D77" i="1"/>
  <c r="C77" i="1"/>
  <c r="E74" i="1"/>
  <c r="D74" i="1"/>
  <c r="C74" i="1"/>
  <c r="E71" i="1"/>
  <c r="D71" i="1"/>
  <c r="C71" i="1"/>
  <c r="E68" i="1"/>
  <c r="D68" i="1"/>
  <c r="C68" i="1"/>
  <c r="E65" i="1"/>
  <c r="D65" i="1"/>
  <c r="C65" i="1"/>
  <c r="E62" i="1"/>
  <c r="D62" i="1"/>
  <c r="C62" i="1"/>
  <c r="E59" i="1"/>
  <c r="D59" i="1"/>
  <c r="C59" i="1"/>
  <c r="C49" i="1" s="1"/>
  <c r="E56" i="1"/>
  <c r="D56" i="1"/>
  <c r="C56" i="1"/>
  <c r="E53" i="1"/>
  <c r="D53" i="1"/>
  <c r="C53" i="1"/>
  <c r="E50" i="1"/>
  <c r="D50" i="1"/>
  <c r="C50" i="1"/>
  <c r="E46" i="1"/>
  <c r="E45" i="1" s="1"/>
  <c r="D46" i="1"/>
  <c r="D45" i="1" s="1"/>
  <c r="C46" i="1"/>
  <c r="E42" i="1"/>
  <c r="D42" i="1"/>
  <c r="C42" i="1"/>
  <c r="E39" i="1"/>
  <c r="D39" i="1"/>
  <c r="C39" i="1"/>
  <c r="E36" i="1"/>
  <c r="D36" i="1"/>
  <c r="C36" i="1"/>
  <c r="E32" i="1"/>
  <c r="D32" i="1"/>
  <c r="C32" i="1"/>
  <c r="E29" i="1"/>
  <c r="D29" i="1"/>
  <c r="C29" i="1"/>
  <c r="E26" i="1"/>
  <c r="D26" i="1"/>
  <c r="C26" i="1"/>
  <c r="E22" i="1"/>
  <c r="E21" i="1" s="1"/>
  <c r="D22" i="1"/>
  <c r="D21" i="1" s="1"/>
  <c r="C22" i="1"/>
  <c r="C21" i="1" s="1"/>
  <c r="E18" i="1"/>
  <c r="D18" i="1"/>
  <c r="C18" i="1"/>
  <c r="E15" i="1"/>
  <c r="D15" i="1"/>
  <c r="C15" i="1"/>
  <c r="E12" i="1"/>
  <c r="D12" i="1"/>
  <c r="C12" i="1"/>
  <c r="D490" i="1" l="1"/>
  <c r="E166" i="1"/>
  <c r="E377" i="1"/>
  <c r="E490" i="1"/>
  <c r="E675" i="1"/>
  <c r="D707" i="1"/>
  <c r="D35" i="1"/>
  <c r="D49" i="1"/>
  <c r="D209" i="1"/>
  <c r="E707" i="1"/>
  <c r="E35" i="1"/>
  <c r="E49" i="1"/>
  <c r="E209" i="1"/>
  <c r="C114" i="1"/>
  <c r="D25" i="1"/>
  <c r="D298" i="1"/>
  <c r="D408" i="1"/>
  <c r="D421" i="1"/>
  <c r="D554" i="1"/>
  <c r="D644" i="1"/>
  <c r="D11" i="1"/>
  <c r="D114" i="1"/>
  <c r="E11" i="1"/>
  <c r="E25" i="1"/>
  <c r="E114" i="1"/>
  <c r="E298" i="1"/>
  <c r="E408" i="1"/>
  <c r="E421" i="1"/>
  <c r="E554" i="1"/>
  <c r="E644" i="1"/>
  <c r="C228" i="1"/>
  <c r="C462" i="1"/>
  <c r="D228" i="1"/>
  <c r="D437" i="1"/>
  <c r="D462" i="1"/>
  <c r="D512" i="1"/>
  <c r="C675" i="1"/>
  <c r="C554" i="1"/>
  <c r="C644" i="1"/>
  <c r="C512" i="1"/>
  <c r="C421" i="1"/>
  <c r="C437" i="1"/>
  <c r="C209" i="1"/>
  <c r="C298" i="1"/>
  <c r="C490" i="1"/>
  <c r="C11" i="1"/>
  <c r="C25" i="1"/>
  <c r="C45" i="1"/>
  <c r="C35" i="1"/>
  <c r="C408" i="1"/>
  <c r="C628" i="1"/>
  <c r="C636" i="1"/>
  <c r="C707" i="1"/>
</calcChain>
</file>

<file path=xl/sharedStrings.xml><?xml version="1.0" encoding="utf-8"?>
<sst xmlns="http://schemas.openxmlformats.org/spreadsheetml/2006/main" count="723" uniqueCount="244">
  <si>
    <t>Informes sobre la Situación Económica,
las Finanzas Públicas y la Deuda Pública</t>
  </si>
  <si>
    <t>Tercer Trimestre de 2022</t>
  </si>
  <si>
    <r>
      <rPr>
        <b/>
        <sz val="10"/>
        <rFont val="Montserrat Bold"/>
      </rPr>
      <t xml:space="preserve">III. </t>
    </r>
    <r>
      <rPr>
        <b/>
        <sz val="10"/>
        <color rgb="FF000000"/>
        <rFont val="Montserrat Bold"/>
      </rPr>
      <t>MONTO EROGADO SOBRE CONTRATOS PLURIANUALES DE OBRA, ADQUISICIONES Y ARRENDAMIENTOS O SERVICIOS</t>
    </r>
  </si>
  <si>
    <r>
      <t xml:space="preserve">MONTO EROGADO SOBRE CONTRATOS PLURIANUALES DE OBRA, ADQUISICIONES Y ARRENDAMIENTOS O SERVICIOS </t>
    </r>
    <r>
      <rPr>
        <b/>
        <vertAlign val="superscript"/>
        <sz val="10"/>
        <rFont val="Montserrat Bold"/>
      </rPr>
      <t>1/</t>
    </r>
    <r>
      <rPr>
        <b/>
        <sz val="10"/>
        <rFont val="Montserrat Bold"/>
      </rPr>
      <t xml:space="preserve">
Enero-septiembre de 2022
</t>
    </r>
    <r>
      <rPr>
        <sz val="10"/>
        <rFont val="Montserrat"/>
      </rPr>
      <t>(Miles de pesos)</t>
    </r>
  </si>
  <si>
    <t>Dependencia / Entidad / Empresa</t>
  </si>
  <si>
    <t>Monto anual autorizado o modificado
 2022</t>
  </si>
  <si>
    <t>Enero-septiembre</t>
  </si>
  <si>
    <t>Programado</t>
  </si>
  <si>
    <t>Ejercido</t>
  </si>
  <si>
    <t>01 Poder Legislativo</t>
  </si>
  <si>
    <t>H. Cámara de Diputados</t>
  </si>
  <si>
    <t>Gasto Corriente</t>
  </si>
  <si>
    <t>Gasto de Inversión</t>
  </si>
  <si>
    <t>H. Cámara de Senadores</t>
  </si>
  <si>
    <t>Auditoría Superior de la Federación</t>
  </si>
  <si>
    <t>02 Oficina de la Presidencia de la República</t>
  </si>
  <si>
    <t>Sector Central</t>
  </si>
  <si>
    <t>03 Poder Judicial</t>
  </si>
  <si>
    <t>Suprema Corte de Justicia de la Nación</t>
  </si>
  <si>
    <t>Consejo de la Judicatura Federal</t>
  </si>
  <si>
    <t>Tribunal Electoral del Poder Judicial de la Federación</t>
  </si>
  <si>
    <t>04 Gobernación</t>
  </si>
  <si>
    <t>Consejo Nacional para Prevenir la Discriminación</t>
  </si>
  <si>
    <t>Talleres Gráficos de México</t>
  </si>
  <si>
    <t>05 Relaciones Exteriores</t>
  </si>
  <si>
    <t>06 Hacienda y Crédito Público</t>
  </si>
  <si>
    <t>Casa de Moneda de México</t>
  </si>
  <si>
    <t>Financiera Nacional de Desarrollo Agropecuario, Rural, Forestal y Pesquero</t>
  </si>
  <si>
    <t>Instituto para la Protección del Ahorro Bancario</t>
  </si>
  <si>
    <t>Lotería Nacional</t>
  </si>
  <si>
    <t>Instituto para Devolverle al Pueblo lo Robado</t>
  </si>
  <si>
    <t>Banco Nacional de Comercio Exterior, S.N.C.</t>
  </si>
  <si>
    <t>Banco Nacional de Obras y Servicios Públicos, S.N.C.</t>
  </si>
  <si>
    <t>Nacional Financiera, S.N.C.</t>
  </si>
  <si>
    <t>Banco del Bienestar, S.N.C., I.B.D.</t>
  </si>
  <si>
    <t>Sociedad Hipotecaria Federal, S.N.C</t>
  </si>
  <si>
    <t>Fondo  de Operación y Financiamiento Bancario a la Vivienda</t>
  </si>
  <si>
    <t>Fondo Especial de Asistencia Técnica y Garantía para Créditos Agropecuarios</t>
  </si>
  <si>
    <t>Fondo de Capitalización e Inversión del Sector Rural</t>
  </si>
  <si>
    <t>Fondo de Garantía y Fomento para la Agricultura, Ganadería y Avicultura</t>
  </si>
  <si>
    <t>Fondo de Garantía y Fomento para las Actividades Pesqueras</t>
  </si>
  <si>
    <t>Fondo Especial para Financiamientos Agropecuarios</t>
  </si>
  <si>
    <t>Seguros de Crédito a la Vivienda SHF, S.A. de C.V.</t>
  </si>
  <si>
    <t>Comisión Nacional para la Protección y Defensa de los Usuarios de Servicios Financieros</t>
  </si>
  <si>
    <t>07 Defensa Nacional</t>
  </si>
  <si>
    <t>Instituto de Seguridad Social para las Fuerzas Armadas Mexicanas</t>
  </si>
  <si>
    <t>08 Agricultura y Desarrollo Rural</t>
  </si>
  <si>
    <t>Servicio Nacional de Sanidad, Inocuidad y Calidad Agroalimentaria</t>
  </si>
  <si>
    <t>Servicio Nacional de Inspección y Certificación de Semillas</t>
  </si>
  <si>
    <t>Fideicomiso de Riesgo Compartido</t>
  </si>
  <si>
    <t>Productora Nacional de Biológicos Veterinarios</t>
  </si>
  <si>
    <t>Colegio Superior Agropecuario del Estado de Guerrero</t>
  </si>
  <si>
    <t>Servicio de Información Agroalimentaria y Pesquera</t>
  </si>
  <si>
    <t>Comisión Nacional de Acuacultura y Pesca</t>
  </si>
  <si>
    <t>Colegio de Postgraduados</t>
  </si>
  <si>
    <t>Instituto Nacional de Pesca y Acuacultura</t>
  </si>
  <si>
    <t>Instituto Nacional de Investigaciones Forestales, Agrícolas y Pecuarias</t>
  </si>
  <si>
    <t>Diconsa, S.A. de C.V.</t>
  </si>
  <si>
    <t>Liconsa, S.A. de C.V.</t>
  </si>
  <si>
    <t>Seguridad Alimentaria Mexicana</t>
  </si>
  <si>
    <t xml:space="preserve">Instituto Nacional para el Desarrollo de Capacidades del Sector Rural, A.C.   </t>
  </si>
  <si>
    <t>Comité Nacional para el Desarrollo Sustentable de la Caña de Azúcar</t>
  </si>
  <si>
    <t>Comisión Nacional de las Zonas Áridas</t>
  </si>
  <si>
    <t>09 Infraestructura, Comunicaciones y Transportes</t>
  </si>
  <si>
    <t>Aeropuertos y Servicios Auxiliares</t>
  </si>
  <si>
    <t>Agencia Espacial Mexicana</t>
  </si>
  <si>
    <t>Caminos y Puentes Federales de Ingresos y Servicios Conexos</t>
  </si>
  <si>
    <t>Organismo Promotor de Inversiones en Telecomunicaciones</t>
  </si>
  <si>
    <t>Servicio Postal Mexicano</t>
  </si>
  <si>
    <t>Servicios a la Navegación en el Espacio Aéreo Mexicano</t>
  </si>
  <si>
    <t>Grupo Aeroportuario de la Ciudad de México, S.A. de C.V.</t>
  </si>
  <si>
    <t>Aeropuerto Internacional de la Ciudad de México, S.A. de C.V.</t>
  </si>
  <si>
    <t>Servicios Aeroportuarios de la Ciudad de México, S.A. de C.V.</t>
  </si>
  <si>
    <t>Agencia Reguladora del Transporte Ferroviario</t>
  </si>
  <si>
    <t>Telecomunicaciones de México</t>
  </si>
  <si>
    <t>Instituto Mexicano del Transporte</t>
  </si>
  <si>
    <t>Agencia Federal de Aviación Civil</t>
  </si>
  <si>
    <t>10 Economía</t>
  </si>
  <si>
    <t>Centro Nacional de Metrología</t>
  </si>
  <si>
    <t>Fideicomiso de Fomento Minero</t>
  </si>
  <si>
    <t>Instituto Mexicano de la Propiedad Industrial</t>
  </si>
  <si>
    <t>Procuraduría Federal del Consumidor</t>
  </si>
  <si>
    <t>Exportadora de Sal, S.A. de C.V.</t>
  </si>
  <si>
    <t>11 Educación Pública</t>
  </si>
  <si>
    <t>Universidad Pedagógica Nacional</t>
  </si>
  <si>
    <t>Universidad Nacional Autónoma de México</t>
  </si>
  <si>
    <t>Instituto Politécnico Nacional</t>
  </si>
  <si>
    <t>XE-IPN Canal 11</t>
  </si>
  <si>
    <t>Comisión de Apelación y Arbitraje del Deporte</t>
  </si>
  <si>
    <t>Unidad del Sistema para la Carrera de las Maestras y los Maestros</t>
  </si>
  <si>
    <t>Centro de Enseñanza Técnica Industrial</t>
  </si>
  <si>
    <t>Colegio de Bachilleres</t>
  </si>
  <si>
    <t>Colegio Nacional de Educación Profesional Técnica</t>
  </si>
  <si>
    <t>Comisión Nacional de Cultura Física y Deporte</t>
  </si>
  <si>
    <t>Comisión Nacional de Libros de Texto Gratuitos</t>
  </si>
  <si>
    <t>El Colegio de México, A.C.</t>
  </si>
  <si>
    <t>Fideicomiso de los Sistemas Normalizado de Competencia Laboral y de Certificación de Competencia Laboral</t>
  </si>
  <si>
    <t>Impresora y Encuadernadora Progreso, S.A. de C.V.</t>
  </si>
  <si>
    <t>Instituto Nacional para la Educación de los Adultos</t>
  </si>
  <si>
    <t>Instituto Nacional de la Infraestructura Física Educativa</t>
  </si>
  <si>
    <t>Patronato de Obras e Instalaciones del Instituto Politécnico Nacional</t>
  </si>
  <si>
    <t>Centro de Investigación y de Estudios Avanzados del Instituto Politécnico Nacional</t>
  </si>
  <si>
    <t>Coordinación Nacional de Becas para el Bienestar Benito Juárez</t>
  </si>
  <si>
    <t xml:space="preserve"> Coordinación General @prende.mx</t>
  </si>
  <si>
    <t>Fondo de Cultura Economica</t>
  </si>
  <si>
    <t>Universidad Abierta y a Distancia de México</t>
  </si>
  <si>
    <t>12 Salud</t>
  </si>
  <si>
    <t>Centro Regional de Alta Especialidad de Chiapas</t>
  </si>
  <si>
    <t>Instituto Nacional de Psiquiatría Ramón de la Fuente Muñiz</t>
  </si>
  <si>
    <t>Centros de Integración Juvenil, A.C.</t>
  </si>
  <si>
    <t>Hospital Juárez de México</t>
  </si>
  <si>
    <t>Hospital General "Dr. Manuel Gea González"</t>
  </si>
  <si>
    <t>Hospital General de México "Dr. Eduardo Liceaga"</t>
  </si>
  <si>
    <t>Hospital Infantil de México Federico Gómez</t>
  </si>
  <si>
    <t>Hospital Regional de Alta Especialidad del Bajío</t>
  </si>
  <si>
    <t>Hospital Regional de Alta Especialidad de Oaxaca</t>
  </si>
  <si>
    <t>Hospital Regional de Alta Especialidad de la Península de Yucatán</t>
  </si>
  <si>
    <t>Hospital Regional de Alta Especialidad de Ciudad Victoria "Bicentenario 2010"</t>
  </si>
  <si>
    <t>Hospital Regional de Alta Especialidad de Ixtapaluca</t>
  </si>
  <si>
    <t>Instituto Nacional de Cancerología</t>
  </si>
  <si>
    <t>Instituto Nacional de Cardiología Ignacio Chávez</t>
  </si>
  <si>
    <t>Instituto Nacional de Enfermedades Respiratorias Ismael Cosío Villegas</t>
  </si>
  <si>
    <t>Instituto Nacional de Geriatría</t>
  </si>
  <si>
    <t>Instituto Nacional de Ciencias Médicas y Nutrición Salvador Zubirán</t>
  </si>
  <si>
    <t>Instituto Nacional de Medicina Genómica</t>
  </si>
  <si>
    <t>Instituto Nacional de Neurología y Neurocirugía Manuel Velasco Suárez</t>
  </si>
  <si>
    <t>Instituto Nacional de Pediatría</t>
  </si>
  <si>
    <t>Instituto Nacional de Perinatología Isidro Espinosa de los Reyes</t>
  </si>
  <si>
    <t>Instituto Nacional de Rehabilitación Luis Guillermo Ibarra Ibarra</t>
  </si>
  <si>
    <t>Instituto Nacional de Salud Pública</t>
  </si>
  <si>
    <t>Sistema Nacional para el Desarrollo Integral de la Familia</t>
  </si>
  <si>
    <t>Instituto de Salud para el Bienestar</t>
  </si>
  <si>
    <t>13 Marina</t>
  </si>
  <si>
    <t>Administración Portuaria Integral de Mazatlán, S.A. de C.V.</t>
  </si>
  <si>
    <t>Administración del Sistema Portuario Nacional Ensenada, S.A. de C.V.</t>
  </si>
  <si>
    <t>Administración Portuaria Integral de Progreso, S.A. de C.V.</t>
  </si>
  <si>
    <t>Administración Portuaria Integral de Puerto Vallarta, S.A. de C.V.</t>
  </si>
  <si>
    <t>Administración Portuaria Integral de Topolobampo, S.A. de C.V.</t>
  </si>
  <si>
    <t>Administración Portuaria Integral de Tuxpan, S.A. de C.V.</t>
  </si>
  <si>
    <t>Administración Portuaria Integral de Lázaro Cárdenas, S.A. de C.V.</t>
  </si>
  <si>
    <t>Administración Portuaria Integral de Manzanillo, S.A. de C.V.</t>
  </si>
  <si>
    <t>Administración del Sistema Portuario Nacional Tampico, S.A. de C.V.</t>
  </si>
  <si>
    <t>14 Trabajo y Previsión Social</t>
  </si>
  <si>
    <t>Comisión Nacional de los Salarios Mínimos</t>
  </si>
  <si>
    <t>Instituto del Fondo Nacional para el Consumo de los Trabajadores</t>
  </si>
  <si>
    <t>Centro Federal de Conciliación y Registro Laboral</t>
  </si>
  <si>
    <t>15 Desarrollo Agrario, Territorial y Urbano</t>
  </si>
  <si>
    <t>Comisión Nacional de Vivienda</t>
  </si>
  <si>
    <t>Procuraduría Agraria</t>
  </si>
  <si>
    <t>Fideicomiso Fondo Nacional de Habitaciones Populares</t>
  </si>
  <si>
    <t>Fideicomiso Fondo Nacional de Fomento Ejidal</t>
  </si>
  <si>
    <t>16 Medio Ambiente y Recursos Naturales</t>
  </si>
  <si>
    <t xml:space="preserve">Comisión Nacional del Agua </t>
  </si>
  <si>
    <t>Instituto Nacional de Ecología y Cambio Climático</t>
  </si>
  <si>
    <t>Procuraduría Federal de Protección al Ambiente</t>
  </si>
  <si>
    <t>Comisión Nacional de Áreas Naturales Protegidas</t>
  </si>
  <si>
    <t xml:space="preserve">Comisión Nacional Forestal </t>
  </si>
  <si>
    <t>Instituto Mexicano de Tecnología del Agua</t>
  </si>
  <si>
    <t>Agencia de Seguridad, Energía y Ambiente</t>
  </si>
  <si>
    <t>18 Energía</t>
  </si>
  <si>
    <t>Comisión Nacional de Seguridad Nuclear y Salvaguardias</t>
  </si>
  <si>
    <t>Compañía Mexicana de Exploraciones, S.A. de C.V.</t>
  </si>
  <si>
    <t>Instituto Mexicano del Petróleo</t>
  </si>
  <si>
    <t>Instituto Nacional de Investigaciones Nucleares</t>
  </si>
  <si>
    <t>Centro Nacional de Control de Energía</t>
  </si>
  <si>
    <t>Centro Nacional de Control del Gas Natural</t>
  </si>
  <si>
    <t>Instituto Nacional de Electricidad y Energías Limpias</t>
  </si>
  <si>
    <t>Comisión Nacional para el Uso Eficiente de la Energía</t>
  </si>
  <si>
    <t>20 Bienestar</t>
  </si>
  <si>
    <t>Instituto Nacional de las Personas Adultas Mayores</t>
  </si>
  <si>
    <t>Consejo Nacional de Evaluación de la Política de Desarrollo Social</t>
  </si>
  <si>
    <t>Consejo Nacional para el Desarrollo y la Inclusión de las Personas con Discapacidad</t>
  </si>
  <si>
    <t>Instituto Nacional de la Economía Social</t>
  </si>
  <si>
    <t>Instituto Nacional de Desarrollo Social</t>
  </si>
  <si>
    <t>Instituto Mexicano de la Juventud</t>
  </si>
  <si>
    <t>22  Instituto Nacional Electoral</t>
  </si>
  <si>
    <t>21 Turismo</t>
  </si>
  <si>
    <t>Fondo Nacional de Fomento al Turismo</t>
  </si>
  <si>
    <t>FONATUR Tren Maya, S.A. de C.V.</t>
  </si>
  <si>
    <t>25 Previsiones y Aportaciones para los Sistemas de Educación Básica, Normal, Tecnológica y de Adultos</t>
  </si>
  <si>
    <t>27 Función Pública</t>
  </si>
  <si>
    <t>31 Tribunales Agrarios</t>
  </si>
  <si>
    <t>32 Tribunal Federal de Justicia Administrativa</t>
  </si>
  <si>
    <t>35 Comisión Nacional de los Derechos Humanos</t>
  </si>
  <si>
    <t xml:space="preserve">36 Seguridad y Protección Ciudadana          </t>
  </si>
  <si>
    <t>37 Consejería Jurídica del Ejecutivo Federal</t>
  </si>
  <si>
    <t>38 Consejo Nacional de Ciencia y Tecnología</t>
  </si>
  <si>
    <t>Centro de Investigación en Química Aplicada</t>
  </si>
  <si>
    <t>Consejo Nacional de Ciencia y Tecnología</t>
  </si>
  <si>
    <t>El Colegio de la Frontera Sur</t>
  </si>
  <si>
    <t>Centro de Investigación Científica y de Educación Superior de Ensenada, Baja California</t>
  </si>
  <si>
    <t>CIATEC, A.C. "Centro de Innovación Aplicada en Tecnologías Competitivas"</t>
  </si>
  <si>
    <t>Centro de Investigación y Docencia Económicas, A.C.</t>
  </si>
  <si>
    <t>Centro de Investigaciones Biológicas del Noroeste, S.C.</t>
  </si>
  <si>
    <t>Centro de Investigaciones en Óptica, A.C.</t>
  </si>
  <si>
    <t>CIATEQ, A.C. Centro de Tecnología Avanzada</t>
  </si>
  <si>
    <t>Corporación Mexicana de Investigación en Materiales, S.A. de C.V.</t>
  </si>
  <si>
    <t xml:space="preserve"> El Colegio de la Frontera Norte, A.C.</t>
  </si>
  <si>
    <t>El Colegio de San Luis, A.C.</t>
  </si>
  <si>
    <t>Instituto de Ecología, A.C.</t>
  </si>
  <si>
    <t>Instituto Potosino de Investigación Científica y Tecnológica, A.C.</t>
  </si>
  <si>
    <t>Centro de Investigación en Alimentación y Desarrollo, A.C.</t>
  </si>
  <si>
    <t>El Colegio de Michoacán, A.C.</t>
  </si>
  <si>
    <t>INFOTEC Centro de Investigación e Innovación en Tecnologías de la Información y Comunicación</t>
  </si>
  <si>
    <t>Centro de Investigación y Asistencia en Tecnología y Diseño del Estado de Jalisco, A.C.</t>
  </si>
  <si>
    <t>Centro de Investigación y Desarrollo Tecnológico en Electroquímica, S.C.</t>
  </si>
  <si>
    <t>Centro de Investigación en Ciencias de Información Geoespacial, A.C.</t>
  </si>
  <si>
    <t xml:space="preserve"> Instituto de Investigaciones Dr. José María Luis Mora        </t>
  </si>
  <si>
    <t xml:space="preserve">Centro de Investigaciones y Estudios Superiores en Antropología Social   </t>
  </si>
  <si>
    <t>Centro de Investigación Científica de Yucatán, A.C.</t>
  </si>
  <si>
    <t>41 Comisión Federal de Competencia Económica</t>
  </si>
  <si>
    <t>43 Instituto Federal de Telecomunicaciones</t>
  </si>
  <si>
    <t>44 Instituto Nacional de Transparencia, Acceso a la Información y Protección de Datos Personales</t>
  </si>
  <si>
    <t>46 Comisión Nacional de Hidrocarburos</t>
  </si>
  <si>
    <t>45 Comisión Reguladora de Energía</t>
  </si>
  <si>
    <t>47 Entidades no Sectorizadas</t>
  </si>
  <si>
    <t>Instituto Nacional de los Pueblos Indígenas</t>
  </si>
  <si>
    <t>Instituto Nacional de las Mujeres</t>
  </si>
  <si>
    <t>Procuraduría de la Defensa del Contribuyente</t>
  </si>
  <si>
    <t>Comisión Ejecutiva de Atención a Víctimas</t>
  </si>
  <si>
    <t>Secretaría Ejecutiva del Sistema Nacional Anticorrupción</t>
  </si>
  <si>
    <t>Comisión Nacional para la Mejora Continua de la Educación</t>
  </si>
  <si>
    <t xml:space="preserve">Archivo General de la Nación       </t>
  </si>
  <si>
    <t>Corredor Interoceánico del Istmo de Tehuantepec</t>
  </si>
  <si>
    <t>Instituto Mexicano de la Radio</t>
  </si>
  <si>
    <t>Sistema Público de Radiodifusión del Estado Mexicano</t>
  </si>
  <si>
    <t>48 Cultura</t>
  </si>
  <si>
    <t>Estudios Churubusco Azteca, S.A.</t>
  </si>
  <si>
    <t xml:space="preserve">Centro de Capacitación Cinematográfica, A.C.         </t>
  </si>
  <si>
    <t>Instituto Nacional de Lenguas Indígenas</t>
  </si>
  <si>
    <t>Instituto Mexicano de Cinematografía</t>
  </si>
  <si>
    <t>Televisión Metropolitana S.A. de C.V.</t>
  </si>
  <si>
    <t>Fondo Nacional para el Fomento de las Artesanías</t>
  </si>
  <si>
    <t>49 Fiscalía General de la República</t>
  </si>
  <si>
    <t>GYR Instituto Mexicano del Seguro Social</t>
  </si>
  <si>
    <t>GYN Instituto de Seguridad y Servicios Sociales de los Trabajadores del Estado</t>
  </si>
  <si>
    <t>TYY Petróleos Mexicanos</t>
  </si>
  <si>
    <t>Pemex-Exploración y Producción</t>
  </si>
  <si>
    <t>Pemex Logística</t>
  </si>
  <si>
    <t>Pemex Transformación Industrial</t>
  </si>
  <si>
    <t>Pemex Corporativo</t>
  </si>
  <si>
    <t>TVV Comisión Federal de Electricidad</t>
  </si>
  <si>
    <t>Fuente: Dependencias y entidades de la Administración Pública Federal.</t>
  </si>
  <si>
    <r>
      <t xml:space="preserve">1_/ </t>
    </r>
    <r>
      <rPr>
        <sz val="7"/>
        <color rgb="FF000000"/>
        <rFont val="Montserrat"/>
      </rPr>
      <t>Información revisada al trimestre anterior.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</si>
</sst>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"/>
    <numFmt numFmtId="165" formatCode="00"/>
    <numFmt numFmtId="166" formatCode="_-* #,##0.0_-;\-* #,##0.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0"/>
      <name val="Montserrat Bold"/>
    </font>
    <font>
      <b/>
      <sz val="11"/>
      <color theme="0" tint="-0.499984740745262"/>
      <name val="Montserrat Bold"/>
    </font>
    <font>
      <b/>
      <sz val="8"/>
      <color rgb="FF808080"/>
      <name val="Montserrat Bold"/>
    </font>
    <font>
      <b/>
      <sz val="14"/>
      <name val="Montserrat Bold"/>
    </font>
    <font>
      <b/>
      <sz val="8"/>
      <name val="Montserrat Bold"/>
    </font>
    <font>
      <b/>
      <sz val="10"/>
      <color rgb="FF000000"/>
      <name val="Montserrat Bold"/>
    </font>
    <font>
      <b/>
      <sz val="10"/>
      <name val="Montserrat Bold"/>
    </font>
    <font>
      <b/>
      <sz val="12"/>
      <color rgb="FF000000"/>
      <name val="Montserrat Bold"/>
    </font>
    <font>
      <sz val="10"/>
      <name val="Arial"/>
      <family val="2"/>
    </font>
    <font>
      <b/>
      <vertAlign val="superscript"/>
      <sz val="10"/>
      <name val="Montserrat Bold"/>
    </font>
    <font>
      <sz val="10"/>
      <name val="Montserrat"/>
    </font>
    <font>
      <b/>
      <sz val="11"/>
      <name val="Montserrat Bold"/>
    </font>
    <font>
      <b/>
      <sz val="10"/>
      <color theme="0"/>
      <name val="Montserrat"/>
    </font>
    <font>
      <sz val="10"/>
      <color theme="0"/>
      <name val="Montserrat"/>
    </font>
    <font>
      <b/>
      <sz val="8"/>
      <color rgb="FF000000"/>
      <name val="Montserrat"/>
    </font>
    <font>
      <sz val="8"/>
      <color rgb="FF000000"/>
      <name val="Montserrat"/>
    </font>
    <font>
      <sz val="8"/>
      <color theme="1"/>
      <name val="Montserrat"/>
    </font>
    <font>
      <sz val="8"/>
      <name val="Montserrat"/>
    </font>
    <font>
      <sz val="7"/>
      <color theme="1"/>
      <name val="Montserrat"/>
    </font>
    <font>
      <sz val="11"/>
      <name val="Montserrat"/>
    </font>
    <font>
      <vertAlign val="superscript"/>
      <sz val="7"/>
      <color rgb="FF000000"/>
      <name val="Montserrat"/>
    </font>
    <font>
      <sz val="7"/>
      <color rgb="FF000000"/>
      <name val="Montserrat"/>
    </font>
  </fonts>
  <fills count="8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D4C19C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1" tint="0.499984740745262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</cellStyleXfs>
  <cellXfs count="74">
    <xf numFmtId="0" fontId="0" fillId="0" borderId="0" xfId="0"/>
    <xf numFmtId="164" fontId="4" fillId="0" borderId="0" xfId="1" applyNumberFormat="1" applyFont="1" applyFill="1" applyBorder="1" applyAlignment="1">
      <alignment horizontal="left" vertical="center"/>
    </xf>
    <xf numFmtId="164" fontId="5" fillId="0" borderId="0" xfId="1" applyNumberFormat="1" applyFont="1" applyFill="1" applyBorder="1" applyAlignment="1">
      <alignment horizontal="right" vertical="top"/>
    </xf>
    <xf numFmtId="0" fontId="0" fillId="0" borderId="0" xfId="0" applyFill="1" applyBorder="1"/>
    <xf numFmtId="0" fontId="6" fillId="0" borderId="0" xfId="0" applyFont="1" applyFill="1" applyBorder="1" applyAlignment="1">
      <alignment horizontal="center" vertical="center" wrapText="1"/>
    </xf>
    <xf numFmtId="164" fontId="7" fillId="0" borderId="0" xfId="1" applyNumberFormat="1" applyFont="1" applyFill="1" applyBorder="1" applyAlignment="1">
      <alignment horizontal="right" vertical="top" wrapText="1"/>
    </xf>
    <xf numFmtId="0" fontId="0" fillId="0" borderId="0" xfId="0" applyFill="1" applyBorder="1" applyAlignment="1">
      <alignment vertical="center"/>
    </xf>
    <xf numFmtId="0" fontId="14" fillId="0" borderId="0" xfId="3" applyFont="1" applyFill="1" applyBorder="1" applyAlignment="1">
      <alignment horizontal="justify" vertical="center" wrapText="1"/>
    </xf>
    <xf numFmtId="164" fontId="15" fillId="3" borderId="0" xfId="1" applyNumberFormat="1" applyFont="1" applyFill="1" applyBorder="1" applyAlignment="1">
      <alignment horizontal="center" vertical="center" wrapText="1"/>
    </xf>
    <xf numFmtId="3" fontId="16" fillId="0" borderId="1" xfId="4" applyNumberFormat="1" applyFont="1" applyFill="1" applyBorder="1" applyAlignment="1">
      <alignment horizontal="center" vertical="center" wrapText="1"/>
    </xf>
    <xf numFmtId="164" fontId="16" fillId="0" borderId="1" xfId="1" applyNumberFormat="1" applyFont="1" applyFill="1" applyBorder="1" applyAlignment="1">
      <alignment horizontal="center" vertical="center" wrapText="1"/>
    </xf>
    <xf numFmtId="3" fontId="16" fillId="0" borderId="3" xfId="4" applyNumberFormat="1" applyFont="1" applyFill="1" applyBorder="1" applyAlignment="1">
      <alignment horizontal="center" vertical="center" wrapText="1"/>
    </xf>
    <xf numFmtId="164" fontId="16" fillId="0" borderId="3" xfId="1" applyNumberFormat="1" applyFont="1" applyFill="1" applyBorder="1" applyAlignment="1">
      <alignment horizontal="center" vertical="center" wrapText="1"/>
    </xf>
    <xf numFmtId="165" fontId="17" fillId="4" borderId="0" xfId="0" applyNumberFormat="1" applyFont="1" applyFill="1" applyBorder="1" applyAlignment="1">
      <alignment horizontal="left" vertical="top"/>
    </xf>
    <xf numFmtId="49" fontId="17" fillId="4" borderId="0" xfId="0" applyNumberFormat="1" applyFont="1" applyFill="1" applyBorder="1" applyAlignment="1">
      <alignment vertical="top" wrapText="1"/>
    </xf>
    <xf numFmtId="164" fontId="17" fillId="4" borderId="0" xfId="1" applyNumberFormat="1" applyFont="1" applyFill="1" applyBorder="1" applyAlignment="1">
      <alignment horizontal="right" vertical="top"/>
    </xf>
    <xf numFmtId="165" fontId="17" fillId="5" borderId="0" xfId="0" applyNumberFormat="1" applyFont="1" applyFill="1" applyBorder="1" applyAlignment="1">
      <alignment horizontal="left" vertical="top"/>
    </xf>
    <xf numFmtId="49" fontId="17" fillId="5" borderId="0" xfId="0" applyNumberFormat="1" applyFont="1" applyFill="1" applyBorder="1" applyAlignment="1">
      <alignment vertical="top" wrapText="1"/>
    </xf>
    <xf numFmtId="164" fontId="17" fillId="5" borderId="0" xfId="1" applyNumberFormat="1" applyFont="1" applyFill="1" applyBorder="1" applyAlignment="1">
      <alignment horizontal="right" vertical="top"/>
    </xf>
    <xf numFmtId="165" fontId="18" fillId="5" borderId="0" xfId="0" applyNumberFormat="1" applyFont="1" applyFill="1" applyBorder="1" applyAlignment="1">
      <alignment horizontal="left" vertical="top" indent="2"/>
    </xf>
    <xf numFmtId="49" fontId="18" fillId="5" borderId="0" xfId="0" applyNumberFormat="1" applyFont="1" applyFill="1" applyBorder="1" applyAlignment="1">
      <alignment horizontal="left" vertical="top" wrapText="1"/>
    </xf>
    <xf numFmtId="164" fontId="18" fillId="5" borderId="0" xfId="1" applyNumberFormat="1" applyFont="1" applyFill="1" applyBorder="1" applyAlignment="1">
      <alignment horizontal="right" vertical="top"/>
    </xf>
    <xf numFmtId="164" fontId="18" fillId="5" borderId="0" xfId="1" applyNumberFormat="1" applyFont="1" applyFill="1" applyBorder="1" applyAlignment="1">
      <alignment vertical="top"/>
    </xf>
    <xf numFmtId="164" fontId="19" fillId="5" borderId="0" xfId="1" applyNumberFormat="1" applyFont="1" applyFill="1" applyBorder="1" applyAlignment="1">
      <alignment horizontal="right" vertical="top"/>
    </xf>
    <xf numFmtId="165" fontId="18" fillId="5" borderId="4" xfId="0" applyNumberFormat="1" applyFont="1" applyFill="1" applyBorder="1" applyAlignment="1">
      <alignment horizontal="left" vertical="top" indent="2"/>
    </xf>
    <xf numFmtId="49" fontId="18" fillId="5" borderId="4" xfId="0" applyNumberFormat="1" applyFont="1" applyFill="1" applyBorder="1" applyAlignment="1">
      <alignment horizontal="left" vertical="top" wrapText="1"/>
    </xf>
    <xf numFmtId="164" fontId="19" fillId="5" borderId="4" xfId="1" applyNumberFormat="1" applyFont="1" applyFill="1" applyBorder="1" applyAlignment="1">
      <alignment horizontal="right" vertical="top"/>
    </xf>
    <xf numFmtId="164" fontId="18" fillId="5" borderId="0" xfId="0" applyNumberFormat="1" applyFont="1" applyFill="1" applyBorder="1" applyAlignment="1">
      <alignment vertical="top" wrapText="1"/>
    </xf>
    <xf numFmtId="164" fontId="18" fillId="5" borderId="4" xfId="1" applyNumberFormat="1" applyFont="1" applyFill="1" applyBorder="1" applyAlignment="1">
      <alignment horizontal="right" vertical="top"/>
    </xf>
    <xf numFmtId="164" fontId="18" fillId="5" borderId="0" xfId="1" applyNumberFormat="1" applyFont="1" applyFill="1" applyBorder="1" applyAlignment="1">
      <alignment horizontal="right" vertical="top" wrapText="1"/>
    </xf>
    <xf numFmtId="164" fontId="20" fillId="5" borderId="0" xfId="1" applyNumberFormat="1" applyFont="1" applyFill="1" applyBorder="1" applyAlignment="1">
      <alignment horizontal="right" vertical="top" wrapText="1"/>
    </xf>
    <xf numFmtId="164" fontId="20" fillId="5" borderId="0" xfId="1" applyNumberFormat="1" applyFont="1" applyFill="1" applyBorder="1" applyAlignment="1">
      <alignment horizontal="right" vertical="top"/>
    </xf>
    <xf numFmtId="164" fontId="20" fillId="5" borderId="0" xfId="1" applyNumberFormat="1" applyFont="1" applyFill="1" applyBorder="1" applyAlignment="1" applyProtection="1">
      <alignment horizontal="right" vertical="top" wrapText="1"/>
      <protection locked="0"/>
    </xf>
    <xf numFmtId="1" fontId="17" fillId="5" borderId="0" xfId="0" applyNumberFormat="1" applyFont="1" applyFill="1" applyBorder="1" applyAlignment="1">
      <alignment horizontal="left" vertical="top"/>
    </xf>
    <xf numFmtId="1" fontId="18" fillId="5" borderId="0" xfId="0" applyNumberFormat="1" applyFont="1" applyFill="1" applyBorder="1" applyAlignment="1">
      <alignment horizontal="left" vertical="top" indent="2"/>
    </xf>
    <xf numFmtId="3" fontId="18" fillId="5" borderId="0" xfId="0" applyNumberFormat="1" applyFont="1" applyFill="1" applyBorder="1" applyAlignment="1">
      <alignment vertical="top" wrapText="1"/>
    </xf>
    <xf numFmtId="3" fontId="18" fillId="5" borderId="0" xfId="0" applyNumberFormat="1" applyFont="1" applyFill="1" applyBorder="1" applyAlignment="1">
      <alignment horizontal="right" vertical="top" wrapText="1"/>
    </xf>
    <xf numFmtId="3" fontId="18" fillId="5" borderId="0" xfId="1" applyNumberFormat="1" applyFont="1" applyFill="1" applyBorder="1" applyAlignment="1">
      <alignment horizontal="right" vertical="top"/>
    </xf>
    <xf numFmtId="164" fontId="18" fillId="6" borderId="0" xfId="2" applyNumberFormat="1" applyFont="1" applyFill="1" applyBorder="1" applyAlignment="1" applyProtection="1">
      <alignment horizontal="right" vertical="top"/>
    </xf>
    <xf numFmtId="1" fontId="17" fillId="5" borderId="4" xfId="0" applyNumberFormat="1" applyFont="1" applyFill="1" applyBorder="1" applyAlignment="1">
      <alignment horizontal="left" vertical="top"/>
    </xf>
    <xf numFmtId="49" fontId="17" fillId="5" borderId="4" xfId="0" applyNumberFormat="1" applyFont="1" applyFill="1" applyBorder="1" applyAlignment="1">
      <alignment vertical="top" wrapText="1"/>
    </xf>
    <xf numFmtId="164" fontId="17" fillId="5" borderId="4" xfId="1" applyNumberFormat="1" applyFont="1" applyFill="1" applyBorder="1" applyAlignment="1">
      <alignment horizontal="right" vertical="top"/>
    </xf>
    <xf numFmtId="1" fontId="17" fillId="5" borderId="0" xfId="0" applyNumberFormat="1" applyFont="1" applyFill="1" applyBorder="1" applyAlignment="1">
      <alignment vertical="center" wrapText="1"/>
    </xf>
    <xf numFmtId="1" fontId="17" fillId="4" borderId="0" xfId="0" applyNumberFormat="1" applyFont="1" applyFill="1" applyBorder="1" applyAlignment="1">
      <alignment horizontal="left" vertical="top"/>
    </xf>
    <xf numFmtId="1" fontId="18" fillId="5" borderId="4" xfId="0" applyNumberFormat="1" applyFont="1" applyFill="1" applyBorder="1" applyAlignment="1">
      <alignment horizontal="left" vertical="top" indent="2"/>
    </xf>
    <xf numFmtId="164" fontId="18" fillId="5" borderId="0" xfId="1" applyNumberFormat="1" applyFont="1" applyFill="1" applyBorder="1" applyAlignment="1" applyProtection="1">
      <alignment horizontal="right" vertical="top"/>
      <protection locked="0"/>
    </xf>
    <xf numFmtId="164" fontId="20" fillId="5" borderId="0" xfId="1" applyNumberFormat="1" applyFont="1" applyFill="1" applyBorder="1" applyAlignment="1" applyProtection="1">
      <alignment horizontal="right" vertical="top"/>
      <protection locked="0"/>
    </xf>
    <xf numFmtId="3" fontId="20" fillId="5" borderId="0" xfId="0" applyNumberFormat="1" applyFont="1" applyFill="1" applyBorder="1" applyAlignment="1" applyProtection="1">
      <alignment horizontal="right" vertical="top" wrapText="1"/>
      <protection locked="0"/>
    </xf>
    <xf numFmtId="3" fontId="18" fillId="5" borderId="0" xfId="5" applyNumberFormat="1" applyFont="1" applyFill="1" applyBorder="1" applyAlignment="1">
      <alignment horizontal="right" vertical="top"/>
    </xf>
    <xf numFmtId="3" fontId="18" fillId="5" borderId="0" xfId="6" applyNumberFormat="1" applyFont="1" applyFill="1" applyBorder="1" applyAlignment="1">
      <alignment vertical="top" wrapText="1"/>
    </xf>
    <xf numFmtId="3" fontId="18" fillId="5" borderId="0" xfId="6" applyNumberFormat="1" applyFont="1" applyFill="1" applyBorder="1" applyAlignment="1">
      <alignment horizontal="right" vertical="top" wrapText="1"/>
    </xf>
    <xf numFmtId="166" fontId="18" fillId="5" borderId="0" xfId="1" applyNumberFormat="1" applyFont="1" applyFill="1" applyBorder="1" applyAlignment="1">
      <alignment horizontal="right" vertical="top"/>
    </xf>
    <xf numFmtId="1" fontId="18" fillId="5" borderId="5" xfId="0" applyNumberFormat="1" applyFont="1" applyFill="1" applyBorder="1" applyAlignment="1">
      <alignment horizontal="left" vertical="top" indent="2"/>
    </xf>
    <xf numFmtId="49" fontId="18" fillId="5" borderId="5" xfId="0" applyNumberFormat="1" applyFont="1" applyFill="1" applyBorder="1" applyAlignment="1">
      <alignment horizontal="left" vertical="top" wrapText="1"/>
    </xf>
    <xf numFmtId="164" fontId="18" fillId="5" borderId="5" xfId="1" applyNumberFormat="1" applyFont="1" applyFill="1" applyBorder="1" applyAlignment="1">
      <alignment horizontal="right" vertical="top"/>
    </xf>
    <xf numFmtId="0" fontId="22" fillId="0" borderId="0" xfId="0" applyFont="1" applyFill="1" applyBorder="1"/>
    <xf numFmtId="0" fontId="22" fillId="0" borderId="0" xfId="0" applyFont="1" applyFill="1" applyBorder="1" applyAlignment="1">
      <alignment wrapText="1"/>
    </xf>
    <xf numFmtId="49" fontId="18" fillId="7" borderId="0" xfId="0" applyNumberFormat="1" applyFont="1" applyFill="1" applyBorder="1" applyAlignment="1">
      <alignment horizontal="left" vertical="top" wrapText="1"/>
    </xf>
    <xf numFmtId="164" fontId="18" fillId="7" borderId="0" xfId="1" applyNumberFormat="1" applyFont="1" applyFill="1" applyBorder="1" applyAlignment="1">
      <alignment horizontal="right" vertical="top"/>
    </xf>
    <xf numFmtId="1" fontId="23" fillId="7" borderId="0" xfId="0" applyNumberFormat="1" applyFont="1" applyFill="1" applyBorder="1" applyAlignment="1"/>
    <xf numFmtId="165" fontId="17" fillId="5" borderId="4" xfId="0" applyNumberFormat="1" applyFont="1" applyFill="1" applyBorder="1" applyAlignment="1">
      <alignment horizontal="left" vertical="top"/>
    </xf>
    <xf numFmtId="0" fontId="0" fillId="7" borderId="0" xfId="0" applyFill="1" applyBorder="1"/>
    <xf numFmtId="0" fontId="0" fillId="7" borderId="0" xfId="0" applyFill="1" applyBorder="1" applyAlignment="1">
      <alignment vertical="center"/>
    </xf>
    <xf numFmtId="1" fontId="17" fillId="4" borderId="0" xfId="0" applyNumberFormat="1" applyFont="1" applyFill="1" applyBorder="1" applyAlignment="1">
      <alignment horizontal="left" vertical="top" wrapText="1"/>
    </xf>
    <xf numFmtId="0" fontId="21" fillId="7" borderId="0" xfId="0" applyFont="1" applyFill="1" applyBorder="1" applyAlignment="1">
      <alignment horizontal="left" vertical="center" wrapText="1"/>
    </xf>
    <xf numFmtId="0" fontId="21" fillId="7" borderId="0" xfId="0" applyFont="1" applyFill="1" applyBorder="1" applyAlignment="1">
      <alignment horizontal="left" vertical="center"/>
    </xf>
    <xf numFmtId="3" fontId="15" fillId="3" borderId="0" xfId="4" applyNumberFormat="1" applyFont="1" applyFill="1" applyBorder="1" applyAlignment="1">
      <alignment horizontal="center" vertical="center" wrapText="1"/>
    </xf>
    <xf numFmtId="164" fontId="15" fillId="3" borderId="0" xfId="1" applyNumberFormat="1" applyFont="1" applyFill="1" applyBorder="1" applyAlignment="1">
      <alignment horizontal="center" vertical="center" wrapText="1"/>
    </xf>
    <xf numFmtId="164" fontId="15" fillId="3" borderId="2" xfId="1" applyNumberFormat="1" applyFont="1" applyFill="1" applyBorder="1" applyAlignment="1">
      <alignment horizontal="center" vertical="center"/>
    </xf>
    <xf numFmtId="1" fontId="17" fillId="5" borderId="0" xfId="0" applyNumberFormat="1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wrapText="1"/>
    </xf>
    <xf numFmtId="0" fontId="9" fillId="0" borderId="1" xfId="3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justify" vertical="center" wrapText="1"/>
    </xf>
  </cellXfs>
  <cellStyles count="7">
    <cellStyle name="Millares" xfId="1" builtinId="3"/>
    <cellStyle name="Millares 2" xfId="5"/>
    <cellStyle name="Normal" xfId="0" builtinId="0"/>
    <cellStyle name="Normal 11" xfId="4"/>
    <cellStyle name="Normal 2 10" xfId="3"/>
    <cellStyle name="Normal 3" xfId="6"/>
    <cellStyle name="Texto explicativo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27"/>
  <sheetViews>
    <sheetView showGridLines="0" tabSelected="1" zoomScale="130" zoomScaleNormal="130" zoomScaleSheetLayoutView="115" workbookViewId="0">
      <selection activeCell="F555" sqref="F555"/>
    </sheetView>
  </sheetViews>
  <sheetFormatPr baseColWidth="10" defaultRowHeight="18" x14ac:dyDescent="0.35"/>
  <cols>
    <col min="1" max="1" width="4.28515625" style="55" customWidth="1"/>
    <col min="2" max="2" width="61.28515625" style="56" customWidth="1"/>
    <col min="3" max="5" width="20" style="55" customWidth="1"/>
    <col min="6" max="17" width="11.42578125" style="61"/>
    <col min="18" max="16384" width="11.42578125" style="3"/>
  </cols>
  <sheetData>
    <row r="1" spans="1:17" ht="48.75" customHeight="1" x14ac:dyDescent="0.25">
      <c r="A1" s="72" t="s">
        <v>0</v>
      </c>
      <c r="B1" s="72"/>
      <c r="C1" s="72"/>
      <c r="D1" s="1" t="s">
        <v>1</v>
      </c>
      <c r="E1" s="2"/>
    </row>
    <row r="2" spans="1:17" ht="8.25" customHeight="1" x14ac:dyDescent="0.25">
      <c r="A2" s="4"/>
      <c r="B2" s="4"/>
      <c r="C2" s="5"/>
      <c r="D2" s="2"/>
      <c r="E2" s="2"/>
    </row>
    <row r="3" spans="1:17" s="6" customFormat="1" ht="21" customHeight="1" x14ac:dyDescent="0.25">
      <c r="A3" s="73" t="s">
        <v>2</v>
      </c>
      <c r="B3" s="73"/>
      <c r="C3" s="73"/>
      <c r="D3" s="73"/>
      <c r="E3" s="73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</row>
    <row r="4" spans="1:17" ht="6.75" customHeight="1" x14ac:dyDescent="0.35">
      <c r="A4" s="70"/>
      <c r="B4" s="70"/>
      <c r="C4" s="70"/>
      <c r="D4" s="70"/>
      <c r="E4" s="70"/>
    </row>
    <row r="5" spans="1:17" ht="49.5" customHeight="1" thickBot="1" x14ac:dyDescent="0.3">
      <c r="A5" s="71" t="s">
        <v>3</v>
      </c>
      <c r="B5" s="71"/>
      <c r="C5" s="71"/>
      <c r="D5" s="71"/>
      <c r="E5" s="71"/>
    </row>
    <row r="6" spans="1:17" ht="3.95" customHeight="1" x14ac:dyDescent="0.25">
      <c r="A6" s="7"/>
      <c r="B6" s="7"/>
      <c r="C6" s="7"/>
      <c r="D6" s="7"/>
      <c r="E6" s="7"/>
    </row>
    <row r="7" spans="1:17" ht="30.75" customHeight="1" x14ac:dyDescent="0.25">
      <c r="A7" s="66" t="s">
        <v>4</v>
      </c>
      <c r="B7" s="66"/>
      <c r="C7" s="67" t="s">
        <v>5</v>
      </c>
      <c r="D7" s="68" t="s">
        <v>6</v>
      </c>
      <c r="E7" s="68"/>
    </row>
    <row r="8" spans="1:17" ht="29.25" customHeight="1" x14ac:dyDescent="0.25">
      <c r="A8" s="66"/>
      <c r="B8" s="66"/>
      <c r="C8" s="67"/>
      <c r="D8" s="8" t="s">
        <v>7</v>
      </c>
      <c r="E8" s="8" t="s">
        <v>8</v>
      </c>
    </row>
    <row r="9" spans="1:17" ht="3.95" customHeight="1" thickBot="1" x14ac:dyDescent="0.3">
      <c r="A9" s="9"/>
      <c r="B9" s="9"/>
      <c r="C9" s="10"/>
      <c r="D9" s="10"/>
      <c r="E9" s="10"/>
    </row>
    <row r="10" spans="1:17" ht="3.75" customHeight="1" x14ac:dyDescent="0.25">
      <c r="A10" s="11"/>
      <c r="B10" s="11"/>
      <c r="C10" s="12"/>
      <c r="D10" s="12"/>
      <c r="E10" s="12"/>
    </row>
    <row r="11" spans="1:17" ht="15" customHeight="1" x14ac:dyDescent="0.25">
      <c r="A11" s="13" t="s">
        <v>9</v>
      </c>
      <c r="B11" s="14"/>
      <c r="C11" s="15">
        <f>C12+C15+C18</f>
        <v>502404.02362273436</v>
      </c>
      <c r="D11" s="15">
        <f t="shared" ref="D11:E11" si="0">D12+D15+D18</f>
        <v>416078.45344273432</v>
      </c>
      <c r="E11" s="15">
        <f t="shared" si="0"/>
        <v>280226.41402999999</v>
      </c>
    </row>
    <row r="12" spans="1:17" ht="15" x14ac:dyDescent="0.25">
      <c r="A12" s="16"/>
      <c r="B12" s="17" t="s">
        <v>10</v>
      </c>
      <c r="C12" s="18">
        <f>((((+C13+C14))))</f>
        <v>135143.69774273434</v>
      </c>
      <c r="D12" s="18">
        <f>((((+D13+D14))))</f>
        <v>135143.69774273434</v>
      </c>
      <c r="E12" s="18">
        <f>((((+E13+E14))))</f>
        <v>83210.553090000001</v>
      </c>
    </row>
    <row r="13" spans="1:17" ht="15" x14ac:dyDescent="0.25">
      <c r="A13" s="19"/>
      <c r="B13" s="20" t="s">
        <v>11</v>
      </c>
      <c r="C13" s="21">
        <v>91543.697742734337</v>
      </c>
      <c r="D13" s="21">
        <v>91543.697742734337</v>
      </c>
      <c r="E13" s="21">
        <v>45368.945530000005</v>
      </c>
    </row>
    <row r="14" spans="1:17" ht="15" x14ac:dyDescent="0.25">
      <c r="A14" s="19"/>
      <c r="B14" s="20" t="s">
        <v>12</v>
      </c>
      <c r="C14" s="21">
        <v>43600</v>
      </c>
      <c r="D14" s="21">
        <v>43600</v>
      </c>
      <c r="E14" s="21">
        <v>37841.607559999989</v>
      </c>
    </row>
    <row r="15" spans="1:17" ht="15" x14ac:dyDescent="0.25">
      <c r="A15" s="16"/>
      <c r="B15" s="17" t="s">
        <v>13</v>
      </c>
      <c r="C15" s="18">
        <f>((C16+C17))</f>
        <v>203568.11788000001</v>
      </c>
      <c r="D15" s="18">
        <f>((((((((+D16+D17))))))))</f>
        <v>144069.6997</v>
      </c>
      <c r="E15" s="18">
        <f>((((((((+E16+E17))))))))</f>
        <v>108877.60394</v>
      </c>
    </row>
    <row r="16" spans="1:17" ht="15" x14ac:dyDescent="0.25">
      <c r="A16" s="19"/>
      <c r="B16" s="20" t="s">
        <v>11</v>
      </c>
      <c r="C16" s="21">
        <v>149643.06881</v>
      </c>
      <c r="D16" s="21">
        <v>90218.923250000007</v>
      </c>
      <c r="E16" s="21">
        <v>77475.492530000003</v>
      </c>
    </row>
    <row r="17" spans="1:5" ht="15" x14ac:dyDescent="0.25">
      <c r="A17" s="19"/>
      <c r="B17" s="20" t="s">
        <v>12</v>
      </c>
      <c r="C17" s="21">
        <v>53925.049070000001</v>
      </c>
      <c r="D17" s="21">
        <v>53850.776450000005</v>
      </c>
      <c r="E17" s="21">
        <v>31402.111410000001</v>
      </c>
    </row>
    <row r="18" spans="1:5" ht="15" x14ac:dyDescent="0.25">
      <c r="A18" s="16"/>
      <c r="B18" s="17" t="s">
        <v>14</v>
      </c>
      <c r="C18" s="18">
        <f>((((((((+C19+C20))))))))</f>
        <v>163692.20799999998</v>
      </c>
      <c r="D18" s="18">
        <f>((((((((+D19+D20))))))))</f>
        <v>136865.05600000001</v>
      </c>
      <c r="E18" s="18">
        <f>((((((((+E19+E20))))))))</f>
        <v>88138.256999999998</v>
      </c>
    </row>
    <row r="19" spans="1:5" ht="15" x14ac:dyDescent="0.25">
      <c r="A19" s="19"/>
      <c r="B19" s="20" t="s">
        <v>11</v>
      </c>
      <c r="C19" s="21">
        <v>161942.44699999999</v>
      </c>
      <c r="D19" s="21">
        <v>135115.29500000001</v>
      </c>
      <c r="E19" s="21">
        <v>86885.459000000003</v>
      </c>
    </row>
    <row r="20" spans="1:5" ht="15" x14ac:dyDescent="0.25">
      <c r="A20" s="19"/>
      <c r="B20" s="20" t="s">
        <v>12</v>
      </c>
      <c r="C20" s="21">
        <v>1749.761</v>
      </c>
      <c r="D20" s="21">
        <v>1749.761</v>
      </c>
      <c r="E20" s="21">
        <v>1252.798</v>
      </c>
    </row>
    <row r="21" spans="1:5" ht="15" x14ac:dyDescent="0.25">
      <c r="A21" s="13" t="s">
        <v>15</v>
      </c>
      <c r="B21" s="14"/>
      <c r="C21" s="15">
        <f>((((+C22))))</f>
        <v>5562.47235</v>
      </c>
      <c r="D21" s="15">
        <f t="shared" ref="D21:E21" si="1">((((+D22))))</f>
        <v>3162</v>
      </c>
      <c r="E21" s="15">
        <f t="shared" si="1"/>
        <v>3157.3242299999997</v>
      </c>
    </row>
    <row r="22" spans="1:5" ht="15" x14ac:dyDescent="0.25">
      <c r="A22" s="16"/>
      <c r="B22" s="17" t="s">
        <v>16</v>
      </c>
      <c r="C22" s="18">
        <f>((((((((+C23+C24))))))))</f>
        <v>5562.47235</v>
      </c>
      <c r="D22" s="18">
        <f>((((((((+D23+D24))))))))</f>
        <v>3162</v>
      </c>
      <c r="E22" s="18">
        <f>((((((((+E23+E24))))))))</f>
        <v>3157.3242299999997</v>
      </c>
    </row>
    <row r="23" spans="1:5" ht="15" x14ac:dyDescent="0.25">
      <c r="A23" s="19"/>
      <c r="B23" s="20" t="s">
        <v>11</v>
      </c>
      <c r="C23" s="21">
        <v>5562.47235</v>
      </c>
      <c r="D23" s="21">
        <v>3162</v>
      </c>
      <c r="E23" s="21">
        <v>3157.3242299999997</v>
      </c>
    </row>
    <row r="24" spans="1:5" ht="15" x14ac:dyDescent="0.25">
      <c r="A24" s="19"/>
      <c r="B24" s="20" t="s">
        <v>12</v>
      </c>
      <c r="C24" s="21">
        <v>0</v>
      </c>
      <c r="D24" s="21">
        <v>0</v>
      </c>
      <c r="E24" s="21">
        <v>0</v>
      </c>
    </row>
    <row r="25" spans="1:5" ht="15" x14ac:dyDescent="0.25">
      <c r="A25" s="13" t="s">
        <v>17</v>
      </c>
      <c r="B25" s="14"/>
      <c r="C25" s="15">
        <f>((((+C26+C29+C32))))</f>
        <v>2259047.42</v>
      </c>
      <c r="D25" s="15">
        <f t="shared" ref="D25:E25" si="2">((((+D26+D29+D32))))</f>
        <v>1924727.9530000002</v>
      </c>
      <c r="E25" s="15">
        <f t="shared" si="2"/>
        <v>1569095.0349999999</v>
      </c>
    </row>
    <row r="26" spans="1:5" ht="15" x14ac:dyDescent="0.25">
      <c r="A26" s="16"/>
      <c r="B26" s="17" t="s">
        <v>18</v>
      </c>
      <c r="C26" s="18">
        <f>((((((((+C27+C28))))))))</f>
        <v>496043.98500000004</v>
      </c>
      <c r="D26" s="18">
        <f>((((((((+D27+D28))))))))</f>
        <v>406939.93200000003</v>
      </c>
      <c r="E26" s="18">
        <f>((((((((+E27+E28))))))))</f>
        <v>258350.538</v>
      </c>
    </row>
    <row r="27" spans="1:5" ht="15" x14ac:dyDescent="0.25">
      <c r="A27" s="19"/>
      <c r="B27" s="20" t="s">
        <v>11</v>
      </c>
      <c r="C27" s="21">
        <v>464650.25300000003</v>
      </c>
      <c r="D27" s="21">
        <v>375546.2</v>
      </c>
      <c r="E27" s="21">
        <v>239798.399</v>
      </c>
    </row>
    <row r="28" spans="1:5" ht="15" x14ac:dyDescent="0.25">
      <c r="A28" s="19"/>
      <c r="B28" s="20" t="s">
        <v>12</v>
      </c>
      <c r="C28" s="21">
        <v>31393.732</v>
      </c>
      <c r="D28" s="21">
        <v>31393.732</v>
      </c>
      <c r="E28" s="21">
        <v>18552.138999999999</v>
      </c>
    </row>
    <row r="29" spans="1:5" ht="15" x14ac:dyDescent="0.25">
      <c r="A29" s="16"/>
      <c r="B29" s="17" t="s">
        <v>19</v>
      </c>
      <c r="C29" s="18">
        <f>((((((((+C30+C31))))))))</f>
        <v>1667605.855</v>
      </c>
      <c r="D29" s="18">
        <f>((((((((+D30+D31))))))))</f>
        <v>1441818.0350000001</v>
      </c>
      <c r="E29" s="18">
        <f>((((((((+E30+E31))))))))</f>
        <v>1239591.372</v>
      </c>
    </row>
    <row r="30" spans="1:5" ht="15" x14ac:dyDescent="0.25">
      <c r="A30" s="19"/>
      <c r="B30" s="20" t="s">
        <v>11</v>
      </c>
      <c r="C30" s="21">
        <v>1663158.6029999999</v>
      </c>
      <c r="D30" s="21">
        <v>1437370.7830000001</v>
      </c>
      <c r="E30" s="21">
        <v>1239591.372</v>
      </c>
    </row>
    <row r="31" spans="1:5" ht="15" x14ac:dyDescent="0.25">
      <c r="A31" s="19"/>
      <c r="B31" s="20" t="s">
        <v>12</v>
      </c>
      <c r="C31" s="21">
        <v>4447.2520000000004</v>
      </c>
      <c r="D31" s="21">
        <v>4447.2520000000004</v>
      </c>
      <c r="E31" s="21">
        <v>0</v>
      </c>
    </row>
    <row r="32" spans="1:5" ht="15" x14ac:dyDescent="0.25">
      <c r="A32" s="16"/>
      <c r="B32" s="17" t="s">
        <v>20</v>
      </c>
      <c r="C32" s="18">
        <f>((((((((+C33+C34))))))))</f>
        <v>95397.58</v>
      </c>
      <c r="D32" s="18">
        <f>((((((((+D33+D34))))))))</f>
        <v>75969.986000000004</v>
      </c>
      <c r="E32" s="18">
        <f>((((((((+E33+E34))))))))</f>
        <v>71153.125</v>
      </c>
    </row>
    <row r="33" spans="1:5" ht="15" x14ac:dyDescent="0.25">
      <c r="A33" s="19"/>
      <c r="B33" s="20" t="s">
        <v>11</v>
      </c>
      <c r="C33" s="22">
        <v>95397.58</v>
      </c>
      <c r="D33" s="22">
        <v>75969.986000000004</v>
      </c>
      <c r="E33" s="22">
        <v>71153.125</v>
      </c>
    </row>
    <row r="34" spans="1:5" ht="15" x14ac:dyDescent="0.25">
      <c r="A34" s="19"/>
      <c r="B34" s="20" t="s">
        <v>12</v>
      </c>
      <c r="C34" s="22">
        <v>0</v>
      </c>
      <c r="D34" s="22">
        <v>0</v>
      </c>
      <c r="E34" s="22">
        <v>0</v>
      </c>
    </row>
    <row r="35" spans="1:5" ht="15" x14ac:dyDescent="0.25">
      <c r="A35" s="13" t="s">
        <v>21</v>
      </c>
      <c r="B35" s="14"/>
      <c r="C35" s="15">
        <f>((((+C36+C39+C42))))</f>
        <v>208677.77206999998</v>
      </c>
      <c r="D35" s="15">
        <f t="shared" ref="D35:E35" si="3">((((+D36+D39+D42))))</f>
        <v>106366.78826999999</v>
      </c>
      <c r="E35" s="15">
        <f t="shared" si="3"/>
        <v>105376.80726999999</v>
      </c>
    </row>
    <row r="36" spans="1:5" ht="15" x14ac:dyDescent="0.25">
      <c r="A36" s="16"/>
      <c r="B36" s="17" t="s">
        <v>16</v>
      </c>
      <c r="C36" s="18">
        <f>((((((((+C37+C38))))))))</f>
        <v>204890.39517999996</v>
      </c>
      <c r="D36" s="18">
        <f>((((((((+D37+D38))))))))</f>
        <v>104385.65659</v>
      </c>
      <c r="E36" s="18">
        <f>((((((((+E37+E38))))))))</f>
        <v>104385.65659</v>
      </c>
    </row>
    <row r="37" spans="1:5" ht="15" x14ac:dyDescent="0.25">
      <c r="A37" s="19"/>
      <c r="B37" s="20" t="s">
        <v>11</v>
      </c>
      <c r="C37" s="21">
        <v>204890.39517999996</v>
      </c>
      <c r="D37" s="21">
        <v>104385.65659</v>
      </c>
      <c r="E37" s="21">
        <v>104385.65659</v>
      </c>
    </row>
    <row r="38" spans="1:5" ht="15" x14ac:dyDescent="0.25">
      <c r="A38" s="19"/>
      <c r="B38" s="20" t="s">
        <v>12</v>
      </c>
      <c r="C38" s="21">
        <v>0</v>
      </c>
      <c r="D38" s="21">
        <v>0</v>
      </c>
      <c r="E38" s="21">
        <v>0</v>
      </c>
    </row>
    <row r="39" spans="1:5" ht="15" x14ac:dyDescent="0.25">
      <c r="A39" s="16"/>
      <c r="B39" s="17" t="s">
        <v>22</v>
      </c>
      <c r="C39" s="18">
        <f>((((((((+C40+C41))))))))</f>
        <v>1530.2938900000001</v>
      </c>
      <c r="D39" s="18">
        <f>((((((((+D40+D41))))))))</f>
        <v>226.96168</v>
      </c>
      <c r="E39" s="18">
        <f>((((((((+E40+E41))))))))</f>
        <v>226.96168</v>
      </c>
    </row>
    <row r="40" spans="1:5" ht="15" x14ac:dyDescent="0.25">
      <c r="A40" s="19"/>
      <c r="B40" s="20" t="s">
        <v>11</v>
      </c>
      <c r="C40" s="21">
        <v>1530.2938900000001</v>
      </c>
      <c r="D40" s="21">
        <v>226.96168</v>
      </c>
      <c r="E40" s="21">
        <v>226.96168</v>
      </c>
    </row>
    <row r="41" spans="1:5" ht="15" x14ac:dyDescent="0.25">
      <c r="A41" s="19"/>
      <c r="B41" s="20" t="s">
        <v>12</v>
      </c>
      <c r="C41" s="21">
        <v>0</v>
      </c>
      <c r="D41" s="21">
        <v>0</v>
      </c>
      <c r="E41" s="21">
        <v>0</v>
      </c>
    </row>
    <row r="42" spans="1:5" ht="15" x14ac:dyDescent="0.25">
      <c r="A42" s="16"/>
      <c r="B42" s="17" t="s">
        <v>23</v>
      </c>
      <c r="C42" s="18">
        <f>((((((((+C43+C44))))))))</f>
        <v>2257.0830000000001</v>
      </c>
      <c r="D42" s="18">
        <f>((((((((+D43+D44))))))))</f>
        <v>1754.17</v>
      </c>
      <c r="E42" s="18">
        <f>((((((((+E43+E44))))))))</f>
        <v>764.18899999999996</v>
      </c>
    </row>
    <row r="43" spans="1:5" ht="15" x14ac:dyDescent="0.25">
      <c r="A43" s="19"/>
      <c r="B43" s="20" t="s">
        <v>11</v>
      </c>
      <c r="C43" s="21">
        <v>2257.0830000000001</v>
      </c>
      <c r="D43" s="21">
        <v>1754.17</v>
      </c>
      <c r="E43" s="21">
        <v>764.18899999999996</v>
      </c>
    </row>
    <row r="44" spans="1:5" ht="15" x14ac:dyDescent="0.25">
      <c r="A44" s="19"/>
      <c r="B44" s="20" t="s">
        <v>12</v>
      </c>
      <c r="C44" s="21">
        <v>0</v>
      </c>
      <c r="D44" s="21">
        <v>0</v>
      </c>
      <c r="E44" s="21">
        <v>0</v>
      </c>
    </row>
    <row r="45" spans="1:5" ht="15" x14ac:dyDescent="0.25">
      <c r="A45" s="16" t="s">
        <v>24</v>
      </c>
      <c r="B45" s="17"/>
      <c r="C45" s="18">
        <f>((((+C46))))</f>
        <v>1971176.8</v>
      </c>
      <c r="D45" s="18">
        <f t="shared" ref="D45:E45" si="4">((((+D46))))</f>
        <v>1492459.2938399999</v>
      </c>
      <c r="E45" s="18">
        <f t="shared" si="4"/>
        <v>1492459.2938399999</v>
      </c>
    </row>
    <row r="46" spans="1:5" ht="15" x14ac:dyDescent="0.25">
      <c r="A46" s="16"/>
      <c r="B46" s="17" t="s">
        <v>16</v>
      </c>
      <c r="C46" s="18">
        <f>((((((((+C47+C48))))))))</f>
        <v>1971176.8</v>
      </c>
      <c r="D46" s="18">
        <f>((((((((+D47+D48))))))))</f>
        <v>1492459.2938399999</v>
      </c>
      <c r="E46" s="18">
        <f>((((((((+E47+E48))))))))</f>
        <v>1492459.2938399999</v>
      </c>
    </row>
    <row r="47" spans="1:5" ht="15" x14ac:dyDescent="0.25">
      <c r="A47" s="19"/>
      <c r="B47" s="20" t="s">
        <v>11</v>
      </c>
      <c r="C47" s="21">
        <v>1846933.1</v>
      </c>
      <c r="D47" s="21">
        <v>1391626.9088399999</v>
      </c>
      <c r="E47" s="21">
        <v>1391626.9088399999</v>
      </c>
    </row>
    <row r="48" spans="1:5" ht="15" x14ac:dyDescent="0.25">
      <c r="A48" s="19"/>
      <c r="B48" s="20" t="s">
        <v>12</v>
      </c>
      <c r="C48" s="21">
        <v>124243.7</v>
      </c>
      <c r="D48" s="21">
        <v>100832.38499999999</v>
      </c>
      <c r="E48" s="21">
        <v>100832.38499999999</v>
      </c>
    </row>
    <row r="49" spans="1:5" ht="15" x14ac:dyDescent="0.25">
      <c r="A49" s="13" t="s">
        <v>25</v>
      </c>
      <c r="B49" s="14"/>
      <c r="C49" s="15">
        <f>(+C50+C53+C56+C59+C62+C65+C68+C71+C74+C77+C80+C83+C86+C89+C92+C95+C98+C101+C104)</f>
        <v>7751529.0636601634</v>
      </c>
      <c r="D49" s="15">
        <f t="shared" ref="D49:E49" si="5">(+D50+D53+D56+D59+D62+D65+D68+D71+D74+D77+D80+D83+D86+D89+D92+D95+D98+D101+D104)</f>
        <v>5964258.001705138</v>
      </c>
      <c r="E49" s="15">
        <f t="shared" si="5"/>
        <v>2709216.4933285527</v>
      </c>
    </row>
    <row r="50" spans="1:5" ht="15" x14ac:dyDescent="0.25">
      <c r="A50" s="16"/>
      <c r="B50" s="17" t="s">
        <v>16</v>
      </c>
      <c r="C50" s="18">
        <f>((((((((+C51+C52))))))))</f>
        <v>1411232.2962400001</v>
      </c>
      <c r="D50" s="18">
        <f>((((((((+D51+D52))))))))</f>
        <v>883795.97168250009</v>
      </c>
      <c r="E50" s="18">
        <f>((((((((+E51+E52))))))))</f>
        <v>417858.86404999997</v>
      </c>
    </row>
    <row r="51" spans="1:5" ht="15" x14ac:dyDescent="0.25">
      <c r="A51" s="19"/>
      <c r="B51" s="20" t="s">
        <v>11</v>
      </c>
      <c r="C51" s="21">
        <v>1411232.2962400001</v>
      </c>
      <c r="D51" s="21">
        <v>883795.97168250009</v>
      </c>
      <c r="E51" s="21">
        <v>417858.86404999997</v>
      </c>
    </row>
    <row r="52" spans="1:5" ht="15" x14ac:dyDescent="0.25">
      <c r="A52" s="19"/>
      <c r="B52" s="20" t="s">
        <v>12</v>
      </c>
      <c r="C52" s="21">
        <v>0</v>
      </c>
      <c r="D52" s="21">
        <v>0</v>
      </c>
      <c r="E52" s="21">
        <v>0</v>
      </c>
    </row>
    <row r="53" spans="1:5" ht="15" x14ac:dyDescent="0.25">
      <c r="A53" s="16"/>
      <c r="B53" s="17" t="s">
        <v>26</v>
      </c>
      <c r="C53" s="18">
        <f>((((((((+C54+C55))))))))</f>
        <v>59553.602129999999</v>
      </c>
      <c r="D53" s="18">
        <f>((((((((+D54+D55))))))))</f>
        <v>41948.261760000001</v>
      </c>
      <c r="E53" s="18">
        <f>((((((((+E54+E55))))))))</f>
        <v>41948.261760000001</v>
      </c>
    </row>
    <row r="54" spans="1:5" ht="15" x14ac:dyDescent="0.25">
      <c r="A54" s="19"/>
      <c r="B54" s="20" t="s">
        <v>11</v>
      </c>
      <c r="C54" s="21">
        <v>14934.448</v>
      </c>
      <c r="D54" s="21">
        <v>9192.34771</v>
      </c>
      <c r="E54" s="21">
        <v>9192.34771</v>
      </c>
    </row>
    <row r="55" spans="1:5" ht="15" x14ac:dyDescent="0.25">
      <c r="A55" s="19"/>
      <c r="B55" s="20" t="s">
        <v>12</v>
      </c>
      <c r="C55" s="21">
        <v>44619.154130000003</v>
      </c>
      <c r="D55" s="21">
        <v>32755.914049999999</v>
      </c>
      <c r="E55" s="21">
        <v>32755.914049999999</v>
      </c>
    </row>
    <row r="56" spans="1:5" ht="26.25" customHeight="1" x14ac:dyDescent="0.25">
      <c r="A56" s="16"/>
      <c r="B56" s="17" t="s">
        <v>27</v>
      </c>
      <c r="C56" s="18">
        <f>((((((((+C57+C58))))))))</f>
        <v>301019.59999999998</v>
      </c>
      <c r="D56" s="18">
        <f>((((((((+D57+D58))))))))</f>
        <v>225764.7225</v>
      </c>
      <c r="E56" s="18">
        <f>((((((((+E57+E58))))))))</f>
        <v>52255.692450000002</v>
      </c>
    </row>
    <row r="57" spans="1:5" ht="15" x14ac:dyDescent="0.25">
      <c r="A57" s="19"/>
      <c r="B57" s="20" t="s">
        <v>11</v>
      </c>
      <c r="C57" s="21">
        <v>301019.59999999998</v>
      </c>
      <c r="D57" s="21">
        <v>225764.7225</v>
      </c>
      <c r="E57" s="21">
        <v>52255.692450000002</v>
      </c>
    </row>
    <row r="58" spans="1:5" ht="15" x14ac:dyDescent="0.25">
      <c r="A58" s="19"/>
      <c r="B58" s="20" t="s">
        <v>12</v>
      </c>
      <c r="C58" s="21">
        <v>0</v>
      </c>
      <c r="D58" s="21">
        <v>0</v>
      </c>
      <c r="E58" s="21">
        <v>0</v>
      </c>
    </row>
    <row r="59" spans="1:5" ht="15" x14ac:dyDescent="0.25">
      <c r="A59" s="16"/>
      <c r="B59" s="17" t="s">
        <v>28</v>
      </c>
      <c r="C59" s="18">
        <f>((((((((+C60+C61))))))))</f>
        <v>85835.4</v>
      </c>
      <c r="D59" s="18">
        <f>((((((((+D60+D61))))))))</f>
        <v>46448.964999999997</v>
      </c>
      <c r="E59" s="18">
        <f>((((((((+E60+E61))))))))</f>
        <v>33308.315000000002</v>
      </c>
    </row>
    <row r="60" spans="1:5" ht="15" x14ac:dyDescent="0.25">
      <c r="A60" s="19"/>
      <c r="B60" s="20" t="s">
        <v>11</v>
      </c>
      <c r="C60" s="23">
        <v>85835.4</v>
      </c>
      <c r="D60" s="23">
        <v>46448.964999999997</v>
      </c>
      <c r="E60" s="23">
        <v>33308.315000000002</v>
      </c>
    </row>
    <row r="61" spans="1:5" ht="15" x14ac:dyDescent="0.25">
      <c r="A61" s="24"/>
      <c r="B61" s="25" t="s">
        <v>12</v>
      </c>
      <c r="C61" s="26">
        <v>0</v>
      </c>
      <c r="D61" s="26">
        <v>0</v>
      </c>
      <c r="E61" s="26">
        <v>0</v>
      </c>
    </row>
    <row r="62" spans="1:5" ht="15" x14ac:dyDescent="0.25">
      <c r="A62" s="16"/>
      <c r="B62" s="17" t="s">
        <v>29</v>
      </c>
      <c r="C62" s="18">
        <f>((((((((+C63+C64))))))))</f>
        <v>683243.223</v>
      </c>
      <c r="D62" s="18">
        <f>((((((((+D63+D64))))))))</f>
        <v>511728.48724999995</v>
      </c>
      <c r="E62" s="18">
        <f>((((((((+E63+E64))))))))</f>
        <v>389014.47784200002</v>
      </c>
    </row>
    <row r="63" spans="1:5" ht="15" x14ac:dyDescent="0.25">
      <c r="A63" s="19"/>
      <c r="B63" s="20" t="s">
        <v>11</v>
      </c>
      <c r="C63" s="21">
        <v>683243.223</v>
      </c>
      <c r="D63" s="21">
        <v>511728.48724999995</v>
      </c>
      <c r="E63" s="21">
        <v>389014.47784200002</v>
      </c>
    </row>
    <row r="64" spans="1:5" ht="15" x14ac:dyDescent="0.25">
      <c r="A64" s="19"/>
      <c r="B64" s="20" t="s">
        <v>12</v>
      </c>
      <c r="C64" s="21">
        <v>0</v>
      </c>
      <c r="D64" s="21">
        <v>0</v>
      </c>
      <c r="E64" s="21">
        <v>0</v>
      </c>
    </row>
    <row r="65" spans="1:5" ht="15" x14ac:dyDescent="0.25">
      <c r="A65" s="16"/>
      <c r="B65" s="17" t="s">
        <v>30</v>
      </c>
      <c r="C65" s="18">
        <f>((((((((+C66+C67))))))))</f>
        <v>1533367.0356099999</v>
      </c>
      <c r="D65" s="18">
        <f>((((((((+D66+D67))))))))</f>
        <v>1533367.0356099999</v>
      </c>
      <c r="E65" s="18">
        <f>((((((((+E66+E67))))))))</f>
        <v>866248.8688099999</v>
      </c>
    </row>
    <row r="66" spans="1:5" ht="15" x14ac:dyDescent="0.25">
      <c r="A66" s="19"/>
      <c r="B66" s="20" t="s">
        <v>11</v>
      </c>
      <c r="C66" s="21">
        <v>1533367.0356099999</v>
      </c>
      <c r="D66" s="21">
        <v>1533367.0356099999</v>
      </c>
      <c r="E66" s="21">
        <v>866248.8688099999</v>
      </c>
    </row>
    <row r="67" spans="1:5" ht="15" x14ac:dyDescent="0.25">
      <c r="A67" s="19"/>
      <c r="B67" s="20" t="s">
        <v>12</v>
      </c>
      <c r="C67" s="21">
        <v>0</v>
      </c>
      <c r="D67" s="21">
        <v>0</v>
      </c>
      <c r="E67" s="21">
        <v>0</v>
      </c>
    </row>
    <row r="68" spans="1:5" ht="15" x14ac:dyDescent="0.25">
      <c r="A68" s="16"/>
      <c r="B68" s="17" t="s">
        <v>31</v>
      </c>
      <c r="C68" s="18">
        <f>((((((((+C69+C70))))))))</f>
        <v>159755.05677016405</v>
      </c>
      <c r="D68" s="18">
        <f>((((((((+D69+D70))))))))</f>
        <v>122986.52960513666</v>
      </c>
      <c r="E68" s="18">
        <f>((((((((+E69+E70))))))))</f>
        <v>74069.52356999999</v>
      </c>
    </row>
    <row r="69" spans="1:5" ht="15" x14ac:dyDescent="0.25">
      <c r="A69" s="19"/>
      <c r="B69" s="20" t="s">
        <v>11</v>
      </c>
      <c r="C69" s="21">
        <v>159755.05677016405</v>
      </c>
      <c r="D69" s="21">
        <v>122986.52960513666</v>
      </c>
      <c r="E69" s="21">
        <v>74069.52356999999</v>
      </c>
    </row>
    <row r="70" spans="1:5" ht="15" x14ac:dyDescent="0.25">
      <c r="A70" s="19"/>
      <c r="B70" s="20" t="s">
        <v>12</v>
      </c>
      <c r="C70" s="21">
        <v>0</v>
      </c>
      <c r="D70" s="21">
        <v>0</v>
      </c>
      <c r="E70" s="21">
        <v>0</v>
      </c>
    </row>
    <row r="71" spans="1:5" ht="15" x14ac:dyDescent="0.25">
      <c r="A71" s="16"/>
      <c r="B71" s="17" t="s">
        <v>32</v>
      </c>
      <c r="C71" s="18">
        <f>((((((((+C72+C73))))))))</f>
        <v>244962.62588000001</v>
      </c>
      <c r="D71" s="18">
        <f>((((((((+D72+D73))))))))</f>
        <v>183700</v>
      </c>
      <c r="E71" s="18">
        <f>((((((((+E72+E73))))))))</f>
        <v>76027.459040000002</v>
      </c>
    </row>
    <row r="72" spans="1:5" ht="15" x14ac:dyDescent="0.25">
      <c r="A72" s="19"/>
      <c r="B72" s="20" t="s">
        <v>11</v>
      </c>
      <c r="C72" s="21">
        <v>244962.62588000001</v>
      </c>
      <c r="D72" s="21">
        <v>183700</v>
      </c>
      <c r="E72" s="21">
        <v>76027.459040000002</v>
      </c>
    </row>
    <row r="73" spans="1:5" ht="15" x14ac:dyDescent="0.25">
      <c r="A73" s="19"/>
      <c r="B73" s="20" t="s">
        <v>12</v>
      </c>
      <c r="C73" s="21">
        <v>0</v>
      </c>
      <c r="D73" s="21">
        <v>0</v>
      </c>
      <c r="E73" s="21">
        <v>0</v>
      </c>
    </row>
    <row r="74" spans="1:5" ht="15" x14ac:dyDescent="0.25">
      <c r="A74" s="16"/>
      <c r="B74" s="17" t="s">
        <v>33</v>
      </c>
      <c r="C74" s="18">
        <f>((((((((+C75+C76))))))))</f>
        <v>388380.20103000005</v>
      </c>
      <c r="D74" s="18">
        <f>((((((((+D75+D76))))))))</f>
        <v>249304.68421000004</v>
      </c>
      <c r="E74" s="18">
        <f>((((((((+E75+E76))))))))</f>
        <v>247345.04167000004</v>
      </c>
    </row>
    <row r="75" spans="1:5" ht="15" x14ac:dyDescent="0.25">
      <c r="A75" s="19"/>
      <c r="B75" s="20" t="s">
        <v>11</v>
      </c>
      <c r="C75" s="21">
        <v>388380.20103000005</v>
      </c>
      <c r="D75" s="21">
        <v>249304.68421000004</v>
      </c>
      <c r="E75" s="21">
        <v>247345.04167000004</v>
      </c>
    </row>
    <row r="76" spans="1:5" ht="15" x14ac:dyDescent="0.25">
      <c r="A76" s="19"/>
      <c r="B76" s="20" t="s">
        <v>12</v>
      </c>
      <c r="C76" s="21">
        <v>0</v>
      </c>
      <c r="D76" s="21">
        <v>0</v>
      </c>
      <c r="E76" s="21">
        <v>0</v>
      </c>
    </row>
    <row r="77" spans="1:5" ht="15" x14ac:dyDescent="0.25">
      <c r="A77" s="16"/>
      <c r="B77" s="17" t="s">
        <v>34</v>
      </c>
      <c r="C77" s="18">
        <f>((((((((+C78+C79))))))))</f>
        <v>2510678.06</v>
      </c>
      <c r="D77" s="18">
        <f>((((((((+D78+D79))))))))</f>
        <v>1883008.5449999999</v>
      </c>
      <c r="E77" s="18">
        <f>((((((((+E78+E79))))))))</f>
        <v>302280.65100000001</v>
      </c>
    </row>
    <row r="78" spans="1:5" ht="15" x14ac:dyDescent="0.25">
      <c r="A78" s="19"/>
      <c r="B78" s="20" t="s">
        <v>11</v>
      </c>
      <c r="C78" s="21">
        <v>2510678.06</v>
      </c>
      <c r="D78" s="21">
        <v>1883008.5449999999</v>
      </c>
      <c r="E78" s="21">
        <v>302280.65100000001</v>
      </c>
    </row>
    <row r="79" spans="1:5" ht="15" x14ac:dyDescent="0.25">
      <c r="A79" s="19"/>
      <c r="B79" s="20" t="s">
        <v>12</v>
      </c>
      <c r="C79" s="21">
        <v>0</v>
      </c>
      <c r="D79" s="21">
        <v>0</v>
      </c>
      <c r="E79" s="21">
        <v>0</v>
      </c>
    </row>
    <row r="80" spans="1:5" ht="15" x14ac:dyDescent="0.25">
      <c r="A80" s="16"/>
      <c r="B80" s="17" t="s">
        <v>35</v>
      </c>
      <c r="C80" s="18">
        <f>((((((((+C81+C82))))))))</f>
        <v>99100.4</v>
      </c>
      <c r="D80" s="18">
        <f>((((((((+D81+D82))))))))</f>
        <v>78258.288460000025</v>
      </c>
      <c r="E80" s="18">
        <f>((((((((+E81+E82))))))))</f>
        <v>55706.896460000011</v>
      </c>
    </row>
    <row r="81" spans="1:5" ht="15" x14ac:dyDescent="0.25">
      <c r="A81" s="19"/>
      <c r="B81" s="20" t="s">
        <v>11</v>
      </c>
      <c r="C81" s="21">
        <v>99100.4</v>
      </c>
      <c r="D81" s="21">
        <v>78258.288460000025</v>
      </c>
      <c r="E81" s="21">
        <v>55706.896460000011</v>
      </c>
    </row>
    <row r="82" spans="1:5" ht="15" x14ac:dyDescent="0.25">
      <c r="A82" s="19"/>
      <c r="B82" s="20" t="s">
        <v>12</v>
      </c>
      <c r="C82" s="21">
        <v>0</v>
      </c>
      <c r="D82" s="21">
        <v>0</v>
      </c>
      <c r="E82" s="21">
        <v>0</v>
      </c>
    </row>
    <row r="83" spans="1:5" ht="15" x14ac:dyDescent="0.25">
      <c r="A83" s="16"/>
      <c r="B83" s="17" t="s">
        <v>36</v>
      </c>
      <c r="C83" s="18">
        <f>((((((((+C84+C85))))))))</f>
        <v>277.3</v>
      </c>
      <c r="D83" s="18">
        <f>((((((((+D84+D85))))))))</f>
        <v>277.28159999999997</v>
      </c>
      <c r="E83" s="18">
        <f>((((((((+E84+E85))))))))</f>
        <v>268.76095655172418</v>
      </c>
    </row>
    <row r="84" spans="1:5" ht="15" x14ac:dyDescent="0.25">
      <c r="A84" s="19"/>
      <c r="B84" s="20" t="s">
        <v>11</v>
      </c>
      <c r="C84" s="21">
        <v>277.3</v>
      </c>
      <c r="D84" s="21">
        <v>277.28159999999997</v>
      </c>
      <c r="E84" s="21">
        <v>268.76095655172418</v>
      </c>
    </row>
    <row r="85" spans="1:5" ht="15" x14ac:dyDescent="0.25">
      <c r="A85" s="19"/>
      <c r="B85" s="20" t="s">
        <v>12</v>
      </c>
      <c r="C85" s="21">
        <v>0</v>
      </c>
      <c r="D85" s="21">
        <v>0</v>
      </c>
      <c r="E85" s="21">
        <v>0</v>
      </c>
    </row>
    <row r="86" spans="1:5" ht="25.5" x14ac:dyDescent="0.25">
      <c r="A86" s="16"/>
      <c r="B86" s="17" t="s">
        <v>37</v>
      </c>
      <c r="C86" s="18">
        <f>((((((((+C87+C88))))))))</f>
        <v>33171.430999999997</v>
      </c>
      <c r="D86" s="18">
        <f>((((((((+D87+D88))))))))</f>
        <v>24438.125</v>
      </c>
      <c r="E86" s="18">
        <f>((((((((+E87+E88))))))))</f>
        <v>19077.532999999999</v>
      </c>
    </row>
    <row r="87" spans="1:5" ht="15" x14ac:dyDescent="0.25">
      <c r="A87" s="19"/>
      <c r="B87" s="20" t="s">
        <v>11</v>
      </c>
      <c r="C87" s="21">
        <v>33171.430999999997</v>
      </c>
      <c r="D87" s="21">
        <v>24438.125</v>
      </c>
      <c r="E87" s="21">
        <v>19077.532999999999</v>
      </c>
    </row>
    <row r="88" spans="1:5" ht="15" x14ac:dyDescent="0.25">
      <c r="A88" s="19"/>
      <c r="B88" s="20" t="s">
        <v>12</v>
      </c>
      <c r="C88" s="21">
        <v>0</v>
      </c>
      <c r="D88" s="21">
        <v>0</v>
      </c>
      <c r="E88" s="21">
        <v>0</v>
      </c>
    </row>
    <row r="89" spans="1:5" ht="15" x14ac:dyDescent="0.25">
      <c r="A89" s="16"/>
      <c r="B89" s="17" t="s">
        <v>38</v>
      </c>
      <c r="C89" s="18">
        <f>((((((((+C90+C91))))))))</f>
        <v>11072.388999999999</v>
      </c>
      <c r="D89" s="18">
        <f>((((((((+D90+D91))))))))</f>
        <v>7937.39372</v>
      </c>
      <c r="E89" s="18">
        <f>((((((((+E90+E91))))))))</f>
        <v>7937.39372</v>
      </c>
    </row>
    <row r="90" spans="1:5" ht="15" x14ac:dyDescent="0.25">
      <c r="A90" s="19"/>
      <c r="B90" s="20" t="s">
        <v>11</v>
      </c>
      <c r="C90" s="21">
        <v>11072.388999999999</v>
      </c>
      <c r="D90" s="21">
        <v>7937.39372</v>
      </c>
      <c r="E90" s="21">
        <v>7937.39372</v>
      </c>
    </row>
    <row r="91" spans="1:5" ht="15" x14ac:dyDescent="0.25">
      <c r="A91" s="19"/>
      <c r="B91" s="20" t="s">
        <v>12</v>
      </c>
      <c r="C91" s="21">
        <v>0</v>
      </c>
      <c r="D91" s="21">
        <v>0</v>
      </c>
      <c r="E91" s="21">
        <v>0</v>
      </c>
    </row>
    <row r="92" spans="1:5" ht="25.5" x14ac:dyDescent="0.25">
      <c r="A92" s="16"/>
      <c r="B92" s="17" t="s">
        <v>39</v>
      </c>
      <c r="C92" s="18">
        <f>((((((((+C93+C94))))))))</f>
        <v>20117.944</v>
      </c>
      <c r="D92" s="18">
        <f>((((((((+D93+D94))))))))</f>
        <v>14822.643</v>
      </c>
      <c r="E92" s="18">
        <f>((((((((+E93+E94))))))))</f>
        <v>11909.089</v>
      </c>
    </row>
    <row r="93" spans="1:5" ht="15" x14ac:dyDescent="0.25">
      <c r="A93" s="19"/>
      <c r="B93" s="20" t="s">
        <v>11</v>
      </c>
      <c r="C93" s="21">
        <v>20117.944</v>
      </c>
      <c r="D93" s="21">
        <v>14822.643</v>
      </c>
      <c r="E93" s="21">
        <v>11909.089</v>
      </c>
    </row>
    <row r="94" spans="1:5" ht="15" x14ac:dyDescent="0.25">
      <c r="A94" s="19"/>
      <c r="B94" s="20" t="s">
        <v>12</v>
      </c>
      <c r="C94" s="21">
        <v>0</v>
      </c>
      <c r="D94" s="21">
        <v>0</v>
      </c>
      <c r="E94" s="21">
        <v>0</v>
      </c>
    </row>
    <row r="95" spans="1:5" ht="15" x14ac:dyDescent="0.25">
      <c r="A95" s="16"/>
      <c r="B95" s="17" t="s">
        <v>40</v>
      </c>
      <c r="C95" s="18">
        <f>((((((((+C96+C97))))))))</f>
        <v>3258.6619999999998</v>
      </c>
      <c r="D95" s="18">
        <f>((((((((+D96+D97))))))))</f>
        <v>2400.1979999999999</v>
      </c>
      <c r="E95" s="18">
        <f>((((((((+E96+E97))))))))</f>
        <v>2165.9630000000002</v>
      </c>
    </row>
    <row r="96" spans="1:5" ht="15" x14ac:dyDescent="0.25">
      <c r="A96" s="19"/>
      <c r="B96" s="20" t="s">
        <v>11</v>
      </c>
      <c r="C96" s="21">
        <v>3258.6619999999998</v>
      </c>
      <c r="D96" s="21">
        <v>2400.1979999999999</v>
      </c>
      <c r="E96" s="21">
        <v>2165.9630000000002</v>
      </c>
    </row>
    <row r="97" spans="1:5" ht="15" x14ac:dyDescent="0.25">
      <c r="A97" s="19"/>
      <c r="B97" s="20" t="s">
        <v>12</v>
      </c>
      <c r="C97" s="21">
        <v>0</v>
      </c>
      <c r="D97" s="21">
        <v>0</v>
      </c>
      <c r="E97" s="21">
        <v>0</v>
      </c>
    </row>
    <row r="98" spans="1:5" ht="15" x14ac:dyDescent="0.25">
      <c r="A98" s="16"/>
      <c r="B98" s="17" t="s">
        <v>41</v>
      </c>
      <c r="C98" s="18">
        <f>((((((((+C99+C100))))))))</f>
        <v>98679.736999999994</v>
      </c>
      <c r="D98" s="18">
        <f>((((((((+D99+D100))))))))</f>
        <v>71775.328307500007</v>
      </c>
      <c r="E98" s="18">
        <f>((((((((+E99+E100))))))))</f>
        <v>55186.548999999999</v>
      </c>
    </row>
    <row r="99" spans="1:5" ht="15" x14ac:dyDescent="0.25">
      <c r="A99" s="19"/>
      <c r="B99" s="20" t="s">
        <v>11</v>
      </c>
      <c r="C99" s="21">
        <v>98679.736999999994</v>
      </c>
      <c r="D99" s="21">
        <v>71775.328307500007</v>
      </c>
      <c r="E99" s="21">
        <v>55186.548999999999</v>
      </c>
    </row>
    <row r="100" spans="1:5" ht="15" x14ac:dyDescent="0.25">
      <c r="A100" s="19"/>
      <c r="B100" s="20" t="s">
        <v>12</v>
      </c>
      <c r="C100" s="21">
        <v>0</v>
      </c>
      <c r="D100" s="21">
        <v>0</v>
      </c>
      <c r="E100" s="21">
        <v>0</v>
      </c>
    </row>
    <row r="101" spans="1:5" ht="15" x14ac:dyDescent="0.25">
      <c r="A101" s="16"/>
      <c r="B101" s="17" t="s">
        <v>42</v>
      </c>
      <c r="C101" s="18">
        <f>((((((((+C102+C103))))))))</f>
        <v>629.29999999999995</v>
      </c>
      <c r="D101" s="18">
        <f>((((((((+D102+D103))))))))</f>
        <v>436.5</v>
      </c>
      <c r="E101" s="18">
        <f>((((((((+E102+E103))))))))</f>
        <v>426.79399999999998</v>
      </c>
    </row>
    <row r="102" spans="1:5" ht="15" x14ac:dyDescent="0.25">
      <c r="A102" s="19"/>
      <c r="B102" s="20" t="s">
        <v>11</v>
      </c>
      <c r="C102" s="27">
        <v>629.29999999999995</v>
      </c>
      <c r="D102" s="21">
        <v>436.5</v>
      </c>
      <c r="E102" s="21">
        <v>426.79399999999998</v>
      </c>
    </row>
    <row r="103" spans="1:5" ht="15" x14ac:dyDescent="0.25">
      <c r="A103" s="19"/>
      <c r="B103" s="20" t="s">
        <v>12</v>
      </c>
      <c r="C103" s="21">
        <v>0</v>
      </c>
      <c r="D103" s="21">
        <v>0</v>
      </c>
      <c r="E103" s="21">
        <v>0</v>
      </c>
    </row>
    <row r="104" spans="1:5" ht="25.5" x14ac:dyDescent="0.25">
      <c r="A104" s="16"/>
      <c r="B104" s="17" t="s">
        <v>43</v>
      </c>
      <c r="C104" s="18">
        <f>((((((((+C105+C106))))))))</f>
        <v>107194.8</v>
      </c>
      <c r="D104" s="18">
        <f>((((((((+D105+D106))))))))</f>
        <v>81859.040999999997</v>
      </c>
      <c r="E104" s="18">
        <f>((((((((+E105+E106))))))))</f>
        <v>56180.358999999997</v>
      </c>
    </row>
    <row r="105" spans="1:5" ht="15" x14ac:dyDescent="0.25">
      <c r="A105" s="19"/>
      <c r="B105" s="20" t="s">
        <v>11</v>
      </c>
      <c r="C105" s="21">
        <v>107194.8</v>
      </c>
      <c r="D105" s="21">
        <v>81859.040999999997</v>
      </c>
      <c r="E105" s="21">
        <v>56180.358999999997</v>
      </c>
    </row>
    <row r="106" spans="1:5" ht="15" x14ac:dyDescent="0.25">
      <c r="A106" s="19"/>
      <c r="B106" s="20" t="s">
        <v>12</v>
      </c>
      <c r="C106" s="21">
        <v>0</v>
      </c>
      <c r="D106" s="21">
        <v>0</v>
      </c>
      <c r="E106" s="21">
        <v>0</v>
      </c>
    </row>
    <row r="107" spans="1:5" ht="15" x14ac:dyDescent="0.25">
      <c r="A107" s="13" t="s">
        <v>44</v>
      </c>
      <c r="B107" s="14"/>
      <c r="C107" s="15">
        <f>((((((+C108+C111))))))</f>
        <v>8040247.2618500013</v>
      </c>
      <c r="D107" s="15">
        <f t="shared" ref="D107:E107" si="6">((((((+D108+D111))))))</f>
        <v>3587063.5265699998</v>
      </c>
      <c r="E107" s="15">
        <f t="shared" si="6"/>
        <v>3478698.1273499993</v>
      </c>
    </row>
    <row r="108" spans="1:5" ht="15" x14ac:dyDescent="0.25">
      <c r="A108" s="16"/>
      <c r="B108" s="17" t="s">
        <v>16</v>
      </c>
      <c r="C108" s="18">
        <f>((((((((+C109+C110))))))))</f>
        <v>7953012.3618500009</v>
      </c>
      <c r="D108" s="18">
        <f>((((((((+D109+D110))))))))</f>
        <v>3567251.5240399996</v>
      </c>
      <c r="E108" s="18">
        <f>((((((((+E109+E110))))))))</f>
        <v>3463675.7241799994</v>
      </c>
    </row>
    <row r="109" spans="1:5" ht="15" x14ac:dyDescent="0.25">
      <c r="A109" s="19"/>
      <c r="B109" s="20" t="s">
        <v>11</v>
      </c>
      <c r="C109" s="21">
        <v>4618537.8823300013</v>
      </c>
      <c r="D109" s="21">
        <v>1461250.83681</v>
      </c>
      <c r="E109" s="21">
        <v>1357675.0369500001</v>
      </c>
    </row>
    <row r="110" spans="1:5" ht="15" x14ac:dyDescent="0.25">
      <c r="A110" s="19"/>
      <c r="B110" s="20" t="s">
        <v>12</v>
      </c>
      <c r="C110" s="21">
        <v>3334474.4795199996</v>
      </c>
      <c r="D110" s="21">
        <v>2106000.6872299993</v>
      </c>
      <c r="E110" s="21">
        <v>2106000.6872299993</v>
      </c>
    </row>
    <row r="111" spans="1:5" ht="15" x14ac:dyDescent="0.25">
      <c r="A111" s="60"/>
      <c r="B111" s="40" t="s">
        <v>45</v>
      </c>
      <c r="C111" s="41">
        <f>((((((((+C112+C113))))))))</f>
        <v>87234.9</v>
      </c>
      <c r="D111" s="41">
        <f>((((((((+D112+D113))))))))</f>
        <v>19812.002530000002</v>
      </c>
      <c r="E111" s="41">
        <f>((((((((+E112+E113))))))))</f>
        <v>15022.403170000001</v>
      </c>
    </row>
    <row r="112" spans="1:5" ht="15" x14ac:dyDescent="0.25">
      <c r="A112" s="19"/>
      <c r="B112" s="20" t="s">
        <v>11</v>
      </c>
      <c r="C112" s="21">
        <v>87234.9</v>
      </c>
      <c r="D112" s="21">
        <v>19812.002530000002</v>
      </c>
      <c r="E112" s="21">
        <v>15022.403170000001</v>
      </c>
    </row>
    <row r="113" spans="1:5" ht="15" x14ac:dyDescent="0.25">
      <c r="A113" s="19"/>
      <c r="B113" s="20" t="s">
        <v>12</v>
      </c>
      <c r="C113" s="21">
        <v>0</v>
      </c>
      <c r="D113" s="21">
        <v>0</v>
      </c>
      <c r="E113" s="21">
        <v>0</v>
      </c>
    </row>
    <row r="114" spans="1:5" ht="15" x14ac:dyDescent="0.25">
      <c r="A114" s="13" t="s">
        <v>46</v>
      </c>
      <c r="B114" s="14"/>
      <c r="C114" s="18">
        <f>(+C115+C118+C121+C124+C127+C130+C133+C136+C139+C142+C145+C148+C151+C154+C157+C160+C163)</f>
        <v>2326205.5208000005</v>
      </c>
      <c r="D114" s="18">
        <f t="shared" ref="D114:E114" si="7">(+D115+D118+D121+D124+D127+D130+D133+D136+D139+D142+D145+D148+D151+D154+D157+D160+D163)</f>
        <v>1462589.7749647</v>
      </c>
      <c r="E114" s="18">
        <f t="shared" si="7"/>
        <v>1342025.1144238897</v>
      </c>
    </row>
    <row r="115" spans="1:5" ht="15" x14ac:dyDescent="0.25">
      <c r="A115" s="16"/>
      <c r="B115" s="17" t="s">
        <v>16</v>
      </c>
      <c r="C115" s="18">
        <f>((((((((+C116+C117))))))))</f>
        <v>112864.29498999999</v>
      </c>
      <c r="D115" s="18">
        <f>((((((((+D116+D117))))))))</f>
        <v>60781.709210000001</v>
      </c>
      <c r="E115" s="18">
        <f>((((((((+E116+E117))))))))</f>
        <v>60781.709210000001</v>
      </c>
    </row>
    <row r="116" spans="1:5" ht="15" x14ac:dyDescent="0.25">
      <c r="A116" s="19"/>
      <c r="B116" s="20" t="s">
        <v>11</v>
      </c>
      <c r="C116" s="21">
        <v>112864.29498999999</v>
      </c>
      <c r="D116" s="21">
        <v>60781.709210000001</v>
      </c>
      <c r="E116" s="21">
        <v>60781.709210000001</v>
      </c>
    </row>
    <row r="117" spans="1:5" ht="15" x14ac:dyDescent="0.25">
      <c r="A117" s="19"/>
      <c r="B117" s="20" t="s">
        <v>12</v>
      </c>
      <c r="C117" s="21">
        <v>0</v>
      </c>
      <c r="D117" s="21">
        <v>0</v>
      </c>
      <c r="E117" s="21">
        <v>0</v>
      </c>
    </row>
    <row r="118" spans="1:5" ht="15" x14ac:dyDescent="0.25">
      <c r="A118" s="16"/>
      <c r="B118" s="17" t="s">
        <v>47</v>
      </c>
      <c r="C118" s="18">
        <f>((((((((+C119+C120))))))))</f>
        <v>234595.96299999999</v>
      </c>
      <c r="D118" s="18">
        <f>((((((((+D119+D120))))))))</f>
        <v>144921.4246</v>
      </c>
      <c r="E118" s="18">
        <f>((((((((+E119+E120))))))))</f>
        <v>144921.4246</v>
      </c>
    </row>
    <row r="119" spans="1:5" ht="15" x14ac:dyDescent="0.25">
      <c r="A119" s="19"/>
      <c r="B119" s="20" t="s">
        <v>11</v>
      </c>
      <c r="C119" s="21">
        <v>234595.96299999999</v>
      </c>
      <c r="D119" s="21">
        <v>144921.4246</v>
      </c>
      <c r="E119" s="21">
        <v>144921.4246</v>
      </c>
    </row>
    <row r="120" spans="1:5" ht="15" x14ac:dyDescent="0.25">
      <c r="A120" s="19"/>
      <c r="B120" s="20" t="s">
        <v>12</v>
      </c>
      <c r="C120" s="21">
        <v>0</v>
      </c>
      <c r="D120" s="21">
        <v>0</v>
      </c>
      <c r="E120" s="21">
        <v>0</v>
      </c>
    </row>
    <row r="121" spans="1:5" ht="15" x14ac:dyDescent="0.25">
      <c r="A121" s="16"/>
      <c r="B121" s="17" t="s">
        <v>48</v>
      </c>
      <c r="C121" s="18">
        <f>((((((((+C122+C123))))))))</f>
        <v>3194.6032300000006</v>
      </c>
      <c r="D121" s="18">
        <f>((((((((+D122+D123))))))))</f>
        <v>3086.0839999999998</v>
      </c>
      <c r="E121" s="18">
        <f>((((((((+E122+E123))))))))</f>
        <v>2981.4009999999998</v>
      </c>
    </row>
    <row r="122" spans="1:5" ht="15" x14ac:dyDescent="0.25">
      <c r="A122" s="19"/>
      <c r="B122" s="20" t="s">
        <v>11</v>
      </c>
      <c r="C122" s="21">
        <v>3194.6032300000006</v>
      </c>
      <c r="D122" s="21">
        <v>3086.0839999999998</v>
      </c>
      <c r="E122" s="21">
        <v>2981.4009999999998</v>
      </c>
    </row>
    <row r="123" spans="1:5" ht="15" x14ac:dyDescent="0.25">
      <c r="A123" s="19"/>
      <c r="B123" s="20" t="s">
        <v>12</v>
      </c>
      <c r="C123" s="21">
        <v>0</v>
      </c>
      <c r="D123" s="21">
        <v>0</v>
      </c>
      <c r="E123" s="21">
        <v>0</v>
      </c>
    </row>
    <row r="124" spans="1:5" ht="15" x14ac:dyDescent="0.25">
      <c r="A124" s="16"/>
      <c r="B124" s="17" t="s">
        <v>49</v>
      </c>
      <c r="C124" s="18">
        <f>((((((((+C125+C126))))))))</f>
        <v>9419.74244</v>
      </c>
      <c r="D124" s="18">
        <f>((((((((+D125+D126))))))))</f>
        <v>7154.2115100000001</v>
      </c>
      <c r="E124" s="18">
        <f>((((((((+E125+E126))))))))</f>
        <v>6620.8665099999998</v>
      </c>
    </row>
    <row r="125" spans="1:5" ht="15" x14ac:dyDescent="0.25">
      <c r="A125" s="19"/>
      <c r="B125" s="20" t="s">
        <v>11</v>
      </c>
      <c r="C125" s="21">
        <v>9419.74244</v>
      </c>
      <c r="D125" s="21">
        <v>7154.2115100000001</v>
      </c>
      <c r="E125" s="21">
        <v>6620.8665099999998</v>
      </c>
    </row>
    <row r="126" spans="1:5" ht="15" x14ac:dyDescent="0.25">
      <c r="A126" s="19"/>
      <c r="B126" s="20" t="s">
        <v>12</v>
      </c>
      <c r="C126" s="21">
        <v>0</v>
      </c>
      <c r="D126" s="21">
        <v>0</v>
      </c>
      <c r="E126" s="21">
        <v>0</v>
      </c>
    </row>
    <row r="127" spans="1:5" ht="15" x14ac:dyDescent="0.25">
      <c r="A127" s="16"/>
      <c r="B127" s="17" t="s">
        <v>50</v>
      </c>
      <c r="C127" s="18">
        <f>((((((((+C128+C129))))))))</f>
        <v>4299.9617500000004</v>
      </c>
      <c r="D127" s="18">
        <f>((((((((+D128+D129))))))))</f>
        <v>2945.6195600000001</v>
      </c>
      <c r="E127" s="18">
        <f>((((((((+E128+E129))))))))</f>
        <v>2156.7048799999998</v>
      </c>
    </row>
    <row r="128" spans="1:5" ht="15" x14ac:dyDescent="0.25">
      <c r="A128" s="19"/>
      <c r="B128" s="20" t="s">
        <v>11</v>
      </c>
      <c r="C128" s="21">
        <v>4299.9617500000004</v>
      </c>
      <c r="D128" s="21">
        <v>2945.6195600000001</v>
      </c>
      <c r="E128" s="21">
        <v>2156.7048799999998</v>
      </c>
    </row>
    <row r="129" spans="1:5" ht="15" x14ac:dyDescent="0.25">
      <c r="A129" s="19"/>
      <c r="B129" s="20" t="s">
        <v>12</v>
      </c>
      <c r="C129" s="21">
        <v>0</v>
      </c>
      <c r="D129" s="21">
        <v>0</v>
      </c>
      <c r="E129" s="21">
        <v>0</v>
      </c>
    </row>
    <row r="130" spans="1:5" ht="15" x14ac:dyDescent="0.25">
      <c r="A130" s="16"/>
      <c r="B130" s="17" t="s">
        <v>51</v>
      </c>
      <c r="C130" s="18">
        <f>((((((((+C131+C132))))))))</f>
        <v>4349.6809999999996</v>
      </c>
      <c r="D130" s="18">
        <f>((((((((+D131+D132))))))))</f>
        <v>1420.32</v>
      </c>
      <c r="E130" s="18">
        <f>((((((((+E131+E132))))))))</f>
        <v>1125.46434</v>
      </c>
    </row>
    <row r="131" spans="1:5" ht="15" x14ac:dyDescent="0.25">
      <c r="A131" s="19"/>
      <c r="B131" s="20" t="s">
        <v>11</v>
      </c>
      <c r="C131" s="29">
        <v>4349.6809999999996</v>
      </c>
      <c r="D131" s="29">
        <v>1420.32</v>
      </c>
      <c r="E131" s="30">
        <v>1125.46434</v>
      </c>
    </row>
    <row r="132" spans="1:5" ht="15" x14ac:dyDescent="0.25">
      <c r="A132" s="19"/>
      <c r="B132" s="20" t="s">
        <v>12</v>
      </c>
      <c r="C132" s="21">
        <v>0</v>
      </c>
      <c r="D132" s="21">
        <v>0</v>
      </c>
      <c r="E132" s="21">
        <v>0</v>
      </c>
    </row>
    <row r="133" spans="1:5" ht="15" x14ac:dyDescent="0.25">
      <c r="A133" s="16"/>
      <c r="B133" s="17" t="s">
        <v>52</v>
      </c>
      <c r="C133" s="18">
        <f>((((((((+C134+C135))))))))</f>
        <v>1867.5728900000001</v>
      </c>
      <c r="D133" s="18">
        <f>((((((((+D134+D135))))))))</f>
        <v>1400.6796675000001</v>
      </c>
      <c r="E133" s="18">
        <f>((((((((+E134+E135))))))))</f>
        <v>619.09473000000014</v>
      </c>
    </row>
    <row r="134" spans="1:5" ht="15" x14ac:dyDescent="0.25">
      <c r="A134" s="19"/>
      <c r="B134" s="20" t="s">
        <v>11</v>
      </c>
      <c r="C134" s="21">
        <v>1867.5728900000001</v>
      </c>
      <c r="D134" s="21">
        <v>1400.6796675000001</v>
      </c>
      <c r="E134" s="31">
        <v>619.09473000000014</v>
      </c>
    </row>
    <row r="135" spans="1:5" ht="15" x14ac:dyDescent="0.25">
      <c r="A135" s="19"/>
      <c r="B135" s="20" t="s">
        <v>12</v>
      </c>
      <c r="C135" s="21">
        <v>0</v>
      </c>
      <c r="D135" s="21">
        <v>0</v>
      </c>
      <c r="E135" s="21">
        <v>0</v>
      </c>
    </row>
    <row r="136" spans="1:5" ht="15" x14ac:dyDescent="0.25">
      <c r="A136" s="16"/>
      <c r="B136" s="17" t="s">
        <v>53</v>
      </c>
      <c r="C136" s="18">
        <f>((((((((+C137+C138))))))))</f>
        <v>67101.98272</v>
      </c>
      <c r="D136" s="18">
        <f>((((((((+D137+D138))))))))</f>
        <v>64240.142407200001</v>
      </c>
      <c r="E136" s="18">
        <f>((((((((+E137+E138))))))))</f>
        <v>50676.592963200004</v>
      </c>
    </row>
    <row r="137" spans="1:5" ht="15" x14ac:dyDescent="0.25">
      <c r="A137" s="19"/>
      <c r="B137" s="20" t="s">
        <v>11</v>
      </c>
      <c r="C137" s="21">
        <v>67101.98272</v>
      </c>
      <c r="D137" s="21">
        <v>64240.142407200001</v>
      </c>
      <c r="E137" s="31">
        <v>50676.592963200004</v>
      </c>
    </row>
    <row r="138" spans="1:5" ht="15" x14ac:dyDescent="0.25">
      <c r="A138" s="19"/>
      <c r="B138" s="20" t="s">
        <v>12</v>
      </c>
      <c r="C138" s="21">
        <v>0</v>
      </c>
      <c r="D138" s="21">
        <v>0</v>
      </c>
      <c r="E138" s="21">
        <v>0</v>
      </c>
    </row>
    <row r="139" spans="1:5" ht="15" x14ac:dyDescent="0.25">
      <c r="A139" s="16"/>
      <c r="B139" s="17" t="s">
        <v>54</v>
      </c>
      <c r="C139" s="18">
        <f>((((((((+C140+C141))))))))</f>
        <v>93727.834000000003</v>
      </c>
      <c r="D139" s="18">
        <f>((((((((+D140+D141))))))))</f>
        <v>93727.834000000003</v>
      </c>
      <c r="E139" s="18">
        <f>((((((((+E140+E141))))))))</f>
        <v>90889.555999999997</v>
      </c>
    </row>
    <row r="140" spans="1:5" ht="15" x14ac:dyDescent="0.25">
      <c r="A140" s="19"/>
      <c r="B140" s="20" t="s">
        <v>11</v>
      </c>
      <c r="C140" s="29">
        <v>93727.834000000003</v>
      </c>
      <c r="D140" s="29">
        <v>93727.834000000003</v>
      </c>
      <c r="E140" s="30">
        <v>90889.555999999997</v>
      </c>
    </row>
    <row r="141" spans="1:5" ht="15" x14ac:dyDescent="0.25">
      <c r="A141" s="19"/>
      <c r="B141" s="20" t="s">
        <v>12</v>
      </c>
      <c r="C141" s="21">
        <v>0</v>
      </c>
      <c r="D141" s="21">
        <v>0</v>
      </c>
      <c r="E141" s="21">
        <v>0</v>
      </c>
    </row>
    <row r="142" spans="1:5" ht="15" x14ac:dyDescent="0.25">
      <c r="A142" s="16"/>
      <c r="B142" s="17" t="s">
        <v>55</v>
      </c>
      <c r="C142" s="18">
        <f>((((((((+C143+C144))))))))</f>
        <v>92863.198209999988</v>
      </c>
      <c r="D142" s="18">
        <f>((((((((+D143+D144))))))))</f>
        <v>74500</v>
      </c>
      <c r="E142" s="18">
        <f>((((((((+E143+E144))))))))</f>
        <v>73014.306719999993</v>
      </c>
    </row>
    <row r="143" spans="1:5" ht="15" x14ac:dyDescent="0.25">
      <c r="A143" s="19"/>
      <c r="B143" s="20" t="s">
        <v>11</v>
      </c>
      <c r="C143" s="32">
        <v>92863.198209999988</v>
      </c>
      <c r="D143" s="32">
        <v>74500</v>
      </c>
      <c r="E143" s="32">
        <v>73014.306719999993</v>
      </c>
    </row>
    <row r="144" spans="1:5" ht="15" x14ac:dyDescent="0.25">
      <c r="A144" s="19"/>
      <c r="B144" s="20" t="s">
        <v>12</v>
      </c>
      <c r="C144" s="32">
        <v>0</v>
      </c>
      <c r="D144" s="32">
        <v>0</v>
      </c>
      <c r="E144" s="32">
        <v>0</v>
      </c>
    </row>
    <row r="145" spans="1:5" ht="15" x14ac:dyDescent="0.25">
      <c r="A145" s="16"/>
      <c r="B145" s="17" t="s">
        <v>56</v>
      </c>
      <c r="C145" s="18">
        <f>((((((((+C146+C147))))))))</f>
        <v>211115.61090999999</v>
      </c>
      <c r="D145" s="18">
        <f>((((((((+D146+D147))))))))</f>
        <v>163937.33499999999</v>
      </c>
      <c r="E145" s="18">
        <f>((((((((+E146+E147))))))))</f>
        <v>163937.33499999999</v>
      </c>
    </row>
    <row r="146" spans="1:5" ht="15" x14ac:dyDescent="0.25">
      <c r="A146" s="19"/>
      <c r="B146" s="20" t="s">
        <v>11</v>
      </c>
      <c r="C146" s="32">
        <v>211115.61090999999</v>
      </c>
      <c r="D146" s="32">
        <v>163937.33499999999</v>
      </c>
      <c r="E146" s="32">
        <v>163937.33499999999</v>
      </c>
    </row>
    <row r="147" spans="1:5" ht="15" x14ac:dyDescent="0.25">
      <c r="A147" s="19"/>
      <c r="B147" s="20" t="s">
        <v>12</v>
      </c>
      <c r="C147" s="32">
        <v>0</v>
      </c>
      <c r="D147" s="32">
        <v>0</v>
      </c>
      <c r="E147" s="32">
        <v>0</v>
      </c>
    </row>
    <row r="148" spans="1:5" ht="15" x14ac:dyDescent="0.25">
      <c r="A148" s="33"/>
      <c r="B148" s="17" t="s">
        <v>57</v>
      </c>
      <c r="C148" s="18">
        <f>((((((((+C149+C150))))))))</f>
        <v>125619.413</v>
      </c>
      <c r="D148" s="18">
        <f>((((((((+D149+D150))))))))</f>
        <v>54515.779000000002</v>
      </c>
      <c r="E148" s="18">
        <f>((((((((+E149+E150))))))))</f>
        <v>54515.779000000002</v>
      </c>
    </row>
    <row r="149" spans="1:5" ht="15" x14ac:dyDescent="0.25">
      <c r="A149" s="34"/>
      <c r="B149" s="20" t="s">
        <v>11</v>
      </c>
      <c r="C149" s="21">
        <v>125619.413</v>
      </c>
      <c r="D149" s="21">
        <v>54515.779000000002</v>
      </c>
      <c r="E149" s="21">
        <v>54515.779000000002</v>
      </c>
    </row>
    <row r="150" spans="1:5" ht="15" x14ac:dyDescent="0.25">
      <c r="A150" s="34"/>
      <c r="B150" s="20" t="s">
        <v>12</v>
      </c>
      <c r="C150" s="21">
        <v>0</v>
      </c>
      <c r="D150" s="21">
        <v>0</v>
      </c>
      <c r="E150" s="21">
        <v>0</v>
      </c>
    </row>
    <row r="151" spans="1:5" ht="15" x14ac:dyDescent="0.25">
      <c r="A151" s="33"/>
      <c r="B151" s="17" t="s">
        <v>58</v>
      </c>
      <c r="C151" s="18">
        <f>((((((((+C152+C153))))))))</f>
        <v>220029.68799999999</v>
      </c>
      <c r="D151" s="18">
        <f>((((((((+D152+D153))))))))</f>
        <v>148292.14799999999</v>
      </c>
      <c r="E151" s="18">
        <f>((((((((+E152+E153))))))))</f>
        <v>112226.37512068964</v>
      </c>
    </row>
    <row r="152" spans="1:5" ht="15" x14ac:dyDescent="0.25">
      <c r="A152" s="34"/>
      <c r="B152" s="20" t="s">
        <v>11</v>
      </c>
      <c r="C152" s="21">
        <v>220029.68799999999</v>
      </c>
      <c r="D152" s="21">
        <v>148292.14799999999</v>
      </c>
      <c r="E152" s="21">
        <v>112226.37512068964</v>
      </c>
    </row>
    <row r="153" spans="1:5" ht="15" x14ac:dyDescent="0.25">
      <c r="A153" s="34"/>
      <c r="B153" s="20" t="s">
        <v>12</v>
      </c>
      <c r="C153" s="21">
        <v>0</v>
      </c>
      <c r="D153" s="21">
        <v>0</v>
      </c>
      <c r="E153" s="21">
        <v>0</v>
      </c>
    </row>
    <row r="154" spans="1:5" ht="15" x14ac:dyDescent="0.25">
      <c r="A154" s="33"/>
      <c r="B154" s="17" t="s">
        <v>59</v>
      </c>
      <c r="C154" s="18">
        <f>((((((((+C155+C156))))))))</f>
        <v>1138739.2180200003</v>
      </c>
      <c r="D154" s="18">
        <f>((((((((+D155+D156))))))))</f>
        <v>635918.12549999997</v>
      </c>
      <c r="E154" s="18">
        <f>((((((((+E155+E156))))))))</f>
        <v>574390.35683999991</v>
      </c>
    </row>
    <row r="155" spans="1:5" ht="15" x14ac:dyDescent="0.25">
      <c r="A155" s="34"/>
      <c r="B155" s="20" t="s">
        <v>11</v>
      </c>
      <c r="C155" s="21">
        <v>1138739.2180200003</v>
      </c>
      <c r="D155" s="21">
        <v>635918.12549999997</v>
      </c>
      <c r="E155" s="21">
        <v>574390.35683999991</v>
      </c>
    </row>
    <row r="156" spans="1:5" ht="15" x14ac:dyDescent="0.25">
      <c r="A156" s="34"/>
      <c r="B156" s="20" t="s">
        <v>12</v>
      </c>
      <c r="C156" s="21">
        <v>0</v>
      </c>
      <c r="D156" s="21">
        <v>0</v>
      </c>
      <c r="E156" s="21">
        <v>0</v>
      </c>
    </row>
    <row r="157" spans="1:5" ht="16.5" customHeight="1" x14ac:dyDescent="0.25">
      <c r="A157" s="33"/>
      <c r="B157" s="17" t="s">
        <v>60</v>
      </c>
      <c r="C157" s="18">
        <f>((((((((+C158+C159))))))))</f>
        <v>211.41900000000001</v>
      </c>
      <c r="D157" s="18">
        <f>((((((((+D158+D159))))))))</f>
        <v>158.56399999999999</v>
      </c>
      <c r="E157" s="18">
        <f>((((((((+E158+E159))))))))</f>
        <v>150.815</v>
      </c>
    </row>
    <row r="158" spans="1:5" ht="15" x14ac:dyDescent="0.25">
      <c r="A158" s="34"/>
      <c r="B158" s="20" t="s">
        <v>11</v>
      </c>
      <c r="C158" s="21">
        <v>211.41900000000001</v>
      </c>
      <c r="D158" s="21">
        <v>158.56399999999999</v>
      </c>
      <c r="E158" s="21">
        <v>150.815</v>
      </c>
    </row>
    <row r="159" spans="1:5" ht="15" x14ac:dyDescent="0.25">
      <c r="A159" s="34"/>
      <c r="B159" s="20" t="s">
        <v>12</v>
      </c>
      <c r="C159" s="21">
        <v>0</v>
      </c>
      <c r="D159" s="21">
        <v>0</v>
      </c>
      <c r="E159" s="21">
        <v>0</v>
      </c>
    </row>
    <row r="160" spans="1:5" ht="15.75" customHeight="1" x14ac:dyDescent="0.25">
      <c r="A160" s="33"/>
      <c r="B160" s="17" t="s">
        <v>61</v>
      </c>
      <c r="C160" s="18">
        <f>((((((((+C161+C162))))))))</f>
        <v>631.96564000000001</v>
      </c>
      <c r="D160" s="18">
        <f>((((((((+D161+D162))))))))</f>
        <v>338.44551000000001</v>
      </c>
      <c r="E160" s="18">
        <f>((((((((+E161+E162))))))))</f>
        <v>338.44551000000001</v>
      </c>
    </row>
    <row r="161" spans="1:5" ht="15" x14ac:dyDescent="0.25">
      <c r="A161" s="34"/>
      <c r="B161" s="20" t="s">
        <v>11</v>
      </c>
      <c r="C161" s="21">
        <v>631.96564000000001</v>
      </c>
      <c r="D161" s="21">
        <v>338.44551000000001</v>
      </c>
      <c r="E161" s="21">
        <v>338.44551000000001</v>
      </c>
    </row>
    <row r="162" spans="1:5" ht="15" x14ac:dyDescent="0.25">
      <c r="A162" s="34"/>
      <c r="B162" s="20" t="s">
        <v>12</v>
      </c>
      <c r="C162" s="21">
        <v>0</v>
      </c>
      <c r="D162" s="21">
        <v>0</v>
      </c>
      <c r="E162" s="21">
        <v>0</v>
      </c>
    </row>
    <row r="163" spans="1:5" ht="15.75" customHeight="1" x14ac:dyDescent="0.25">
      <c r="A163" s="39"/>
      <c r="B163" s="40" t="s">
        <v>62</v>
      </c>
      <c r="C163" s="41">
        <f>((((((((+C164+C165))))))))</f>
        <v>5573.3720000000003</v>
      </c>
      <c r="D163" s="41">
        <f>((((((((+D164+D165))))))))</f>
        <v>5251.3530000000001</v>
      </c>
      <c r="E163" s="41">
        <f>((((((((+E164+E165))))))))</f>
        <v>2678.8870000000002</v>
      </c>
    </row>
    <row r="164" spans="1:5" ht="15" x14ac:dyDescent="0.25">
      <c r="A164" s="34"/>
      <c r="B164" s="20" t="s">
        <v>11</v>
      </c>
      <c r="C164" s="21">
        <v>5573.3720000000003</v>
      </c>
      <c r="D164" s="21">
        <v>5251.3530000000001</v>
      </c>
      <c r="E164" s="21">
        <v>2678.8870000000002</v>
      </c>
    </row>
    <row r="165" spans="1:5" ht="15" x14ac:dyDescent="0.25">
      <c r="A165" s="34"/>
      <c r="B165" s="20" t="s">
        <v>12</v>
      </c>
      <c r="C165" s="21">
        <v>0</v>
      </c>
      <c r="D165" s="21">
        <v>0</v>
      </c>
      <c r="E165" s="21">
        <v>0</v>
      </c>
    </row>
    <row r="166" spans="1:5" ht="15" x14ac:dyDescent="0.25">
      <c r="A166" s="13" t="s">
        <v>63</v>
      </c>
      <c r="B166" s="14"/>
      <c r="C166" s="15">
        <f>+C170+C173+C176+C179+C182+C185+C188+C191+C194+C197+C200+C203+C167+C206</f>
        <v>21582703.011270002</v>
      </c>
      <c r="D166" s="15">
        <f t="shared" ref="D166:E166" si="8">+D170+D173+D176+D179+D182+D185+D188+D191+D194+D197+D200+D203+D167+D206</f>
        <v>15167110.619389154</v>
      </c>
      <c r="E166" s="15">
        <f t="shared" si="8"/>
        <v>13412385.952469155</v>
      </c>
    </row>
    <row r="167" spans="1:5" ht="15" x14ac:dyDescent="0.25">
      <c r="A167" s="16"/>
      <c r="B167" s="17" t="s">
        <v>16</v>
      </c>
      <c r="C167" s="18">
        <f>((((((((+C168+C169))))))))</f>
        <v>15854323.311270002</v>
      </c>
      <c r="D167" s="18">
        <f>((((((((+D168+D169))))))))</f>
        <v>11417621.184850199</v>
      </c>
      <c r="E167" s="18">
        <f>((((((((+E168+E169))))))))</f>
        <v>11084936.817170201</v>
      </c>
    </row>
    <row r="168" spans="1:5" ht="15" x14ac:dyDescent="0.25">
      <c r="A168" s="19"/>
      <c r="B168" s="20" t="s">
        <v>11</v>
      </c>
      <c r="C168" s="21">
        <v>160571.64979000002</v>
      </c>
      <c r="D168" s="21">
        <v>118984.38950999999</v>
      </c>
      <c r="E168" s="21">
        <v>118984.38950999999</v>
      </c>
    </row>
    <row r="169" spans="1:5" ht="15" x14ac:dyDescent="0.25">
      <c r="A169" s="19"/>
      <c r="B169" s="20" t="s">
        <v>12</v>
      </c>
      <c r="C169" s="21">
        <v>15693751.661480002</v>
      </c>
      <c r="D169" s="21">
        <v>11298636.795340199</v>
      </c>
      <c r="E169" s="21">
        <v>10965952.427660201</v>
      </c>
    </row>
    <row r="170" spans="1:5" ht="15" x14ac:dyDescent="0.25">
      <c r="A170" s="16"/>
      <c r="B170" s="17" t="s">
        <v>64</v>
      </c>
      <c r="C170" s="18">
        <f>((((((((+C171+C172))))))))</f>
        <v>648662.6</v>
      </c>
      <c r="D170" s="18">
        <f>((((((((+D171+D172))))))))</f>
        <v>78023.353999999992</v>
      </c>
      <c r="E170" s="18">
        <f>((((((((+E171+E172))))))))</f>
        <v>78023.353999999992</v>
      </c>
    </row>
    <row r="171" spans="1:5" ht="15" x14ac:dyDescent="0.25">
      <c r="A171" s="19"/>
      <c r="B171" s="20" t="s">
        <v>11</v>
      </c>
      <c r="C171" s="21">
        <v>367755.6</v>
      </c>
      <c r="D171" s="21">
        <v>45319.277999999998</v>
      </c>
      <c r="E171" s="21">
        <v>45319.277999999998</v>
      </c>
    </row>
    <row r="172" spans="1:5" ht="15" x14ac:dyDescent="0.25">
      <c r="A172" s="19"/>
      <c r="B172" s="20" t="s">
        <v>12</v>
      </c>
      <c r="C172" s="21">
        <v>280907</v>
      </c>
      <c r="D172" s="21">
        <v>32704.076000000001</v>
      </c>
      <c r="E172" s="21">
        <v>32704.076000000001</v>
      </c>
    </row>
    <row r="173" spans="1:5" ht="15" x14ac:dyDescent="0.25">
      <c r="A173" s="16"/>
      <c r="B173" s="17" t="s">
        <v>65</v>
      </c>
      <c r="C173" s="18">
        <f>((((((((+C174+C175))))))))</f>
        <v>8821.7999999999993</v>
      </c>
      <c r="D173" s="18">
        <f>((((((((+D174+D175))))))))</f>
        <v>3943.212</v>
      </c>
      <c r="E173" s="18">
        <f>((((((((+E174+E175))))))))</f>
        <v>3127.636</v>
      </c>
    </row>
    <row r="174" spans="1:5" ht="15" x14ac:dyDescent="0.25">
      <c r="A174" s="19"/>
      <c r="B174" s="20" t="s">
        <v>11</v>
      </c>
      <c r="C174" s="21">
        <v>8821.7999999999993</v>
      </c>
      <c r="D174" s="21">
        <v>3943.212</v>
      </c>
      <c r="E174" s="21">
        <v>3127.636</v>
      </c>
    </row>
    <row r="175" spans="1:5" ht="15" x14ac:dyDescent="0.25">
      <c r="A175" s="19"/>
      <c r="B175" s="20" t="s">
        <v>12</v>
      </c>
      <c r="C175" s="21">
        <v>0</v>
      </c>
      <c r="D175" s="21">
        <v>0</v>
      </c>
      <c r="E175" s="21">
        <v>0</v>
      </c>
    </row>
    <row r="176" spans="1:5" ht="15" x14ac:dyDescent="0.25">
      <c r="A176" s="16"/>
      <c r="B176" s="17" t="s">
        <v>66</v>
      </c>
      <c r="C176" s="18">
        <f>((((((((+C177+C178))))))))</f>
        <v>116483.4</v>
      </c>
      <c r="D176" s="18">
        <f>((((((((+D177+D178))))))))</f>
        <v>65256.845000000001</v>
      </c>
      <c r="E176" s="18">
        <f>((((((((+E177+E178))))))))</f>
        <v>41628.663999999997</v>
      </c>
    </row>
    <row r="177" spans="1:5" ht="15" x14ac:dyDescent="0.25">
      <c r="A177" s="19"/>
      <c r="B177" s="20" t="s">
        <v>11</v>
      </c>
      <c r="C177" s="21">
        <v>116483.4</v>
      </c>
      <c r="D177" s="21">
        <v>65256.845000000001</v>
      </c>
      <c r="E177" s="21">
        <v>41628.663999999997</v>
      </c>
    </row>
    <row r="178" spans="1:5" ht="15" x14ac:dyDescent="0.25">
      <c r="A178" s="19"/>
      <c r="B178" s="20" t="s">
        <v>12</v>
      </c>
      <c r="C178" s="21">
        <v>0</v>
      </c>
      <c r="D178" s="21">
        <v>0</v>
      </c>
      <c r="E178" s="21">
        <v>0</v>
      </c>
    </row>
    <row r="179" spans="1:5" ht="15" x14ac:dyDescent="0.25">
      <c r="A179" s="16"/>
      <c r="B179" s="17" t="s">
        <v>67</v>
      </c>
      <c r="C179" s="18">
        <f>((((((((+C180+C181))))))))</f>
        <v>56858.400000000001</v>
      </c>
      <c r="D179" s="18">
        <f>((((((((+D180+D181))))))))</f>
        <v>33865.245999999999</v>
      </c>
      <c r="E179" s="18">
        <f>((((((((+E180+E181))))))))</f>
        <v>33432.237000000001</v>
      </c>
    </row>
    <row r="180" spans="1:5" ht="15" x14ac:dyDescent="0.25">
      <c r="A180" s="19"/>
      <c r="B180" s="20" t="s">
        <v>11</v>
      </c>
      <c r="C180" s="32">
        <v>56858.400000000001</v>
      </c>
      <c r="D180" s="32">
        <v>33865.245999999999</v>
      </c>
      <c r="E180" s="32">
        <v>33432.237000000001</v>
      </c>
    </row>
    <row r="181" spans="1:5" ht="15" x14ac:dyDescent="0.25">
      <c r="A181" s="19"/>
      <c r="B181" s="20" t="s">
        <v>12</v>
      </c>
      <c r="C181" s="32">
        <v>0</v>
      </c>
      <c r="D181" s="32">
        <v>0</v>
      </c>
      <c r="E181" s="32">
        <v>0</v>
      </c>
    </row>
    <row r="182" spans="1:5" ht="15" x14ac:dyDescent="0.25">
      <c r="A182" s="16"/>
      <c r="B182" s="17" t="s">
        <v>68</v>
      </c>
      <c r="C182" s="18">
        <f>((((((((+C183+C184))))))))</f>
        <v>502211.7</v>
      </c>
      <c r="D182" s="18">
        <f>((((((((+D183+D184))))))))</f>
        <v>353709.02</v>
      </c>
      <c r="E182" s="18">
        <f>((((((((+E183+E184))))))))</f>
        <v>244805.63200000001</v>
      </c>
    </row>
    <row r="183" spans="1:5" ht="15" x14ac:dyDescent="0.25">
      <c r="A183" s="19"/>
      <c r="B183" s="20" t="s">
        <v>11</v>
      </c>
      <c r="C183" s="32">
        <v>502211.7</v>
      </c>
      <c r="D183" s="32">
        <v>353709.02</v>
      </c>
      <c r="E183" s="32">
        <v>244805.63200000001</v>
      </c>
    </row>
    <row r="184" spans="1:5" ht="15" x14ac:dyDescent="0.25">
      <c r="A184" s="19"/>
      <c r="B184" s="20" t="s">
        <v>12</v>
      </c>
      <c r="C184" s="32">
        <v>0</v>
      </c>
      <c r="D184" s="32">
        <v>0</v>
      </c>
      <c r="E184" s="32">
        <v>0</v>
      </c>
    </row>
    <row r="185" spans="1:5" ht="15" x14ac:dyDescent="0.25">
      <c r="A185" s="16"/>
      <c r="B185" s="17" t="s">
        <v>69</v>
      </c>
      <c r="C185" s="18">
        <f>((((((((+C186+C187))))))))</f>
        <v>332990.90000000002</v>
      </c>
      <c r="D185" s="18">
        <f>((((((((+D186+D187))))))))</f>
        <v>199256.85800000001</v>
      </c>
      <c r="E185" s="18">
        <f>((((((((+E186+E187))))))))</f>
        <v>199256.85800000001</v>
      </c>
    </row>
    <row r="186" spans="1:5" ht="15" x14ac:dyDescent="0.25">
      <c r="A186" s="19"/>
      <c r="B186" s="20" t="s">
        <v>11</v>
      </c>
      <c r="C186" s="29">
        <v>332990.90000000002</v>
      </c>
      <c r="D186" s="29">
        <v>199256.85800000001</v>
      </c>
      <c r="E186" s="29">
        <v>199256.85800000001</v>
      </c>
    </row>
    <row r="187" spans="1:5" ht="15" x14ac:dyDescent="0.25">
      <c r="A187" s="19"/>
      <c r="B187" s="20" t="s">
        <v>12</v>
      </c>
      <c r="C187" s="29">
        <v>0</v>
      </c>
      <c r="D187" s="29">
        <v>0</v>
      </c>
      <c r="E187" s="29">
        <v>0</v>
      </c>
    </row>
    <row r="188" spans="1:5" ht="15" x14ac:dyDescent="0.25">
      <c r="A188" s="16"/>
      <c r="B188" s="17" t="s">
        <v>70</v>
      </c>
      <c r="C188" s="18">
        <f>((((((((+C189+C190))))))))</f>
        <v>27043.3</v>
      </c>
      <c r="D188" s="18">
        <f>((((((((+D189+D190))))))))</f>
        <v>1036.5730000000001</v>
      </c>
      <c r="E188" s="18">
        <f>((((((((+E189+E190))))))))</f>
        <v>1036.5730000000001</v>
      </c>
    </row>
    <row r="189" spans="1:5" ht="15" x14ac:dyDescent="0.25">
      <c r="A189" s="19"/>
      <c r="B189" s="20" t="s">
        <v>11</v>
      </c>
      <c r="C189" s="32">
        <v>27043.3</v>
      </c>
      <c r="D189" s="32">
        <v>1036.5730000000001</v>
      </c>
      <c r="E189" s="32">
        <v>1036.5730000000001</v>
      </c>
    </row>
    <row r="190" spans="1:5" ht="15" x14ac:dyDescent="0.25">
      <c r="A190" s="19"/>
      <c r="B190" s="20" t="s">
        <v>12</v>
      </c>
      <c r="C190" s="32">
        <v>0</v>
      </c>
      <c r="D190" s="32">
        <v>0</v>
      </c>
      <c r="E190" s="32">
        <v>0</v>
      </c>
    </row>
    <row r="191" spans="1:5" ht="15" x14ac:dyDescent="0.25">
      <c r="A191" s="16"/>
      <c r="B191" s="17" t="s">
        <v>71</v>
      </c>
      <c r="C191" s="18">
        <f>((((((((+C192+C193))))))))</f>
        <v>3983352.1</v>
      </c>
      <c r="D191" s="18">
        <f>((((((((+D192+D193))))))))</f>
        <v>2987514.034</v>
      </c>
      <c r="E191" s="18">
        <f>((((((((+E192+E193))))))))</f>
        <v>1701091.0689999999</v>
      </c>
    </row>
    <row r="192" spans="1:5" ht="15" x14ac:dyDescent="0.25">
      <c r="A192" s="19"/>
      <c r="B192" s="20" t="s">
        <v>11</v>
      </c>
      <c r="C192" s="32">
        <v>3171154.7</v>
      </c>
      <c r="D192" s="32">
        <v>2378365.96</v>
      </c>
      <c r="E192" s="32">
        <v>1504321.058</v>
      </c>
    </row>
    <row r="193" spans="1:5" ht="15" x14ac:dyDescent="0.25">
      <c r="A193" s="19"/>
      <c r="B193" s="20" t="s">
        <v>12</v>
      </c>
      <c r="C193" s="29">
        <v>812197.4</v>
      </c>
      <c r="D193" s="29">
        <v>609148.07400000002</v>
      </c>
      <c r="E193" s="29">
        <v>196770.011</v>
      </c>
    </row>
    <row r="194" spans="1:5" ht="15" x14ac:dyDescent="0.25">
      <c r="A194" s="16"/>
      <c r="B194" s="17" t="s">
        <v>72</v>
      </c>
      <c r="C194" s="18">
        <f>((((((((+C195+C196))))))))</f>
        <v>3458.6</v>
      </c>
      <c r="D194" s="18">
        <f>((((((((+D195+D196))))))))</f>
        <v>2593.9</v>
      </c>
      <c r="E194" s="18">
        <f>((((((((+E195+E196))))))))</f>
        <v>1517.011</v>
      </c>
    </row>
    <row r="195" spans="1:5" ht="15" x14ac:dyDescent="0.25">
      <c r="A195" s="19"/>
      <c r="B195" s="20" t="s">
        <v>11</v>
      </c>
      <c r="C195" s="32">
        <v>3458.6</v>
      </c>
      <c r="D195" s="32">
        <v>2593.9</v>
      </c>
      <c r="E195" s="32">
        <v>1517.011</v>
      </c>
    </row>
    <row r="196" spans="1:5" ht="15" x14ac:dyDescent="0.25">
      <c r="A196" s="19"/>
      <c r="B196" s="20" t="s">
        <v>12</v>
      </c>
      <c r="C196" s="29">
        <v>0</v>
      </c>
      <c r="D196" s="29">
        <v>0</v>
      </c>
      <c r="E196" s="29">
        <v>0</v>
      </c>
    </row>
    <row r="197" spans="1:5" ht="15" x14ac:dyDescent="0.25">
      <c r="A197" s="16"/>
      <c r="B197" s="17" t="s">
        <v>73</v>
      </c>
      <c r="C197" s="18">
        <f>((((((((+C198+C199))))))))</f>
        <v>1708.6</v>
      </c>
      <c r="D197" s="18">
        <f>((((((((+D198+D199))))))))</f>
        <v>454.59100000000001</v>
      </c>
      <c r="E197" s="18">
        <f>((((((((+E198+E199))))))))</f>
        <v>450.27300000000002</v>
      </c>
    </row>
    <row r="198" spans="1:5" ht="15" x14ac:dyDescent="0.25">
      <c r="A198" s="19"/>
      <c r="B198" s="20" t="s">
        <v>11</v>
      </c>
      <c r="C198" s="32">
        <v>1708.6</v>
      </c>
      <c r="D198" s="32">
        <v>454.59100000000001</v>
      </c>
      <c r="E198" s="32">
        <v>450.27300000000002</v>
      </c>
    </row>
    <row r="199" spans="1:5" ht="15" x14ac:dyDescent="0.25">
      <c r="A199" s="19"/>
      <c r="B199" s="20" t="s">
        <v>12</v>
      </c>
      <c r="C199" s="29">
        <v>0</v>
      </c>
      <c r="D199" s="29">
        <v>0</v>
      </c>
      <c r="E199" s="29">
        <v>0</v>
      </c>
    </row>
    <row r="200" spans="1:5" ht="15" x14ac:dyDescent="0.25">
      <c r="A200" s="16"/>
      <c r="B200" s="17" t="s">
        <v>74</v>
      </c>
      <c r="C200" s="18">
        <f>((((((((+C201+C202))))))))</f>
        <v>22546.799999999999</v>
      </c>
      <c r="D200" s="18">
        <f>((((((((+D201+D202))))))))</f>
        <v>10071.253640000001</v>
      </c>
      <c r="E200" s="18">
        <f>((((((((+E201+E202))))))))</f>
        <v>10071.253640000001</v>
      </c>
    </row>
    <row r="201" spans="1:5" ht="15" x14ac:dyDescent="0.25">
      <c r="A201" s="19"/>
      <c r="B201" s="20" t="s">
        <v>11</v>
      </c>
      <c r="C201" s="32">
        <v>22546.799999999999</v>
      </c>
      <c r="D201" s="32">
        <v>10071.253640000001</v>
      </c>
      <c r="E201" s="32">
        <v>10071.253640000001</v>
      </c>
    </row>
    <row r="202" spans="1:5" ht="15" x14ac:dyDescent="0.25">
      <c r="A202" s="19"/>
      <c r="B202" s="20" t="s">
        <v>12</v>
      </c>
      <c r="C202" s="29">
        <v>0</v>
      </c>
      <c r="D202" s="29">
        <v>0</v>
      </c>
      <c r="E202" s="29">
        <v>0</v>
      </c>
    </row>
    <row r="203" spans="1:5" ht="15" x14ac:dyDescent="0.25">
      <c r="A203" s="16"/>
      <c r="B203" s="17" t="s">
        <v>75</v>
      </c>
      <c r="C203" s="18">
        <f>((((((((+C204+C205))))))))</f>
        <v>19921</v>
      </c>
      <c r="D203" s="18">
        <f>((((((((+D204+D205))))))))</f>
        <v>9558.598018955001</v>
      </c>
      <c r="E203" s="18">
        <f>((((((((+E204+E205))))))))</f>
        <v>8802.6256589550012</v>
      </c>
    </row>
    <row r="204" spans="1:5" ht="15" x14ac:dyDescent="0.25">
      <c r="A204" s="19"/>
      <c r="B204" s="20" t="s">
        <v>11</v>
      </c>
      <c r="C204" s="32">
        <v>19921</v>
      </c>
      <c r="D204" s="32">
        <v>9558.598018955001</v>
      </c>
      <c r="E204" s="32">
        <v>8802.6256589550012</v>
      </c>
    </row>
    <row r="205" spans="1:5" ht="15" x14ac:dyDescent="0.25">
      <c r="A205" s="19"/>
      <c r="B205" s="20" t="s">
        <v>12</v>
      </c>
      <c r="C205" s="29">
        <v>0</v>
      </c>
      <c r="D205" s="29">
        <v>0</v>
      </c>
      <c r="E205" s="29">
        <v>0</v>
      </c>
    </row>
    <row r="206" spans="1:5" ht="15" x14ac:dyDescent="0.25">
      <c r="A206" s="16"/>
      <c r="B206" s="17" t="s">
        <v>76</v>
      </c>
      <c r="C206" s="18">
        <f>((((((((+C207+C208))))))))</f>
        <v>4320.5</v>
      </c>
      <c r="D206" s="18">
        <f>((((((((+D207+D208))))))))</f>
        <v>4205.9498800000001</v>
      </c>
      <c r="E206" s="18">
        <f>((((((((+E207+E208))))))))</f>
        <v>4205.9489999999996</v>
      </c>
    </row>
    <row r="207" spans="1:5" ht="15" x14ac:dyDescent="0.25">
      <c r="A207" s="19"/>
      <c r="B207" s="20" t="s">
        <v>11</v>
      </c>
      <c r="C207" s="32">
        <v>4320.5</v>
      </c>
      <c r="D207" s="32">
        <v>4205.9498800000001</v>
      </c>
      <c r="E207" s="32">
        <v>4205.9489999999996</v>
      </c>
    </row>
    <row r="208" spans="1:5" ht="15" x14ac:dyDescent="0.25">
      <c r="A208" s="19"/>
      <c r="B208" s="20" t="s">
        <v>12</v>
      </c>
      <c r="C208" s="29">
        <v>0</v>
      </c>
      <c r="D208" s="29">
        <v>0</v>
      </c>
      <c r="E208" s="29">
        <v>0</v>
      </c>
    </row>
    <row r="209" spans="1:5" ht="15" x14ac:dyDescent="0.25">
      <c r="A209" s="13" t="s">
        <v>77</v>
      </c>
      <c r="B209" s="14"/>
      <c r="C209" s="15">
        <f>(+C210+C213+C216+C219+C222+C225)</f>
        <v>468840.24483000004</v>
      </c>
      <c r="D209" s="15">
        <f t="shared" ref="D209:E209" si="9">(+D210+D213+D216+D219+D222+D225)</f>
        <v>271030.8206850852</v>
      </c>
      <c r="E209" s="15">
        <f t="shared" si="9"/>
        <v>233220.84592600001</v>
      </c>
    </row>
    <row r="210" spans="1:5" ht="15" x14ac:dyDescent="0.25">
      <c r="A210" s="16"/>
      <c r="B210" s="17" t="s">
        <v>16</v>
      </c>
      <c r="C210" s="18">
        <f>((((((((+C211+C212))))))))</f>
        <v>205518.14116000003</v>
      </c>
      <c r="D210" s="18">
        <f>((((((((+D211+D212))))))))</f>
        <v>88010.199899999992</v>
      </c>
      <c r="E210" s="18">
        <f>((((((((+E211+E212))))))))</f>
        <v>88010.199899999992</v>
      </c>
    </row>
    <row r="211" spans="1:5" ht="15" x14ac:dyDescent="0.25">
      <c r="A211" s="19"/>
      <c r="B211" s="20" t="s">
        <v>11</v>
      </c>
      <c r="C211" s="21">
        <v>205518.14116000003</v>
      </c>
      <c r="D211" s="21">
        <v>88010.199899999992</v>
      </c>
      <c r="E211" s="21">
        <v>88010.199899999992</v>
      </c>
    </row>
    <row r="212" spans="1:5" ht="15" x14ac:dyDescent="0.25">
      <c r="A212" s="19"/>
      <c r="B212" s="20" t="s">
        <v>12</v>
      </c>
      <c r="C212" s="21">
        <v>0</v>
      </c>
      <c r="D212" s="21">
        <v>0</v>
      </c>
      <c r="E212" s="21">
        <v>0</v>
      </c>
    </row>
    <row r="213" spans="1:5" ht="15" x14ac:dyDescent="0.25">
      <c r="A213" s="16"/>
      <c r="B213" s="17" t="s">
        <v>78</v>
      </c>
      <c r="C213" s="18">
        <f>((((((((+C214+C215))))))))</f>
        <v>15015.8632</v>
      </c>
      <c r="D213" s="18">
        <f>((((((((+D214+D215))))))))</f>
        <v>4079.0509999999999</v>
      </c>
      <c r="E213" s="18">
        <f>((((((((+E214+E215))))))))</f>
        <v>4079.0509999999999</v>
      </c>
    </row>
    <row r="214" spans="1:5" ht="15" x14ac:dyDescent="0.25">
      <c r="A214" s="19"/>
      <c r="B214" s="20" t="s">
        <v>11</v>
      </c>
      <c r="C214" s="35">
        <v>15015.8632</v>
      </c>
      <c r="D214" s="36">
        <v>4079.0509999999999</v>
      </c>
      <c r="E214" s="36">
        <v>4079.0509999999999</v>
      </c>
    </row>
    <row r="215" spans="1:5" ht="15" x14ac:dyDescent="0.25">
      <c r="A215" s="24"/>
      <c r="B215" s="25" t="s">
        <v>12</v>
      </c>
      <c r="C215" s="28">
        <v>0</v>
      </c>
      <c r="D215" s="28">
        <v>0</v>
      </c>
      <c r="E215" s="28">
        <v>0</v>
      </c>
    </row>
    <row r="216" spans="1:5" ht="15" x14ac:dyDescent="0.25">
      <c r="A216" s="16"/>
      <c r="B216" s="17" t="s">
        <v>79</v>
      </c>
      <c r="C216" s="18">
        <f>((((((((+C217+C218))))))))</f>
        <v>10252.784800000001</v>
      </c>
      <c r="D216" s="18">
        <f>((((((((+D217+D218))))))))</f>
        <v>7086.7414350852068</v>
      </c>
      <c r="E216" s="18">
        <f>((((((((+E217+E218))))))))</f>
        <v>5758.967216</v>
      </c>
    </row>
    <row r="217" spans="1:5" ht="15" x14ac:dyDescent="0.25">
      <c r="A217" s="19"/>
      <c r="B217" s="20" t="s">
        <v>11</v>
      </c>
      <c r="C217" s="21">
        <v>10252.784800000001</v>
      </c>
      <c r="D217" s="21">
        <v>7086.7414350852068</v>
      </c>
      <c r="E217" s="21">
        <v>5758.967216</v>
      </c>
    </row>
    <row r="218" spans="1:5" ht="15" x14ac:dyDescent="0.25">
      <c r="A218" s="19"/>
      <c r="B218" s="20" t="s">
        <v>12</v>
      </c>
      <c r="C218" s="21">
        <v>0</v>
      </c>
      <c r="D218" s="21">
        <v>0</v>
      </c>
      <c r="E218" s="21">
        <v>0</v>
      </c>
    </row>
    <row r="219" spans="1:5" ht="15" x14ac:dyDescent="0.25">
      <c r="A219" s="16"/>
      <c r="B219" s="17" t="s">
        <v>80</v>
      </c>
      <c r="C219" s="18">
        <f>((((((((+C220+C221))))))))</f>
        <v>124073.87390000001</v>
      </c>
      <c r="D219" s="18">
        <f>((((((((+D220+D221))))))))</f>
        <v>96644.398660000006</v>
      </c>
      <c r="E219" s="18">
        <f>((((((((+E220+E221))))))))</f>
        <v>66735.352220000001</v>
      </c>
    </row>
    <row r="220" spans="1:5" ht="15" x14ac:dyDescent="0.25">
      <c r="A220" s="19"/>
      <c r="B220" s="20" t="s">
        <v>11</v>
      </c>
      <c r="C220" s="37">
        <v>124073.87390000001</v>
      </c>
      <c r="D220" s="37">
        <v>96644.398660000006</v>
      </c>
      <c r="E220" s="37">
        <v>66735.352220000001</v>
      </c>
    </row>
    <row r="221" spans="1:5" ht="15" x14ac:dyDescent="0.25">
      <c r="A221" s="19"/>
      <c r="B221" s="20" t="s">
        <v>12</v>
      </c>
      <c r="C221" s="21">
        <v>0</v>
      </c>
      <c r="D221" s="21">
        <v>0</v>
      </c>
      <c r="E221" s="21">
        <v>0</v>
      </c>
    </row>
    <row r="222" spans="1:5" ht="15" x14ac:dyDescent="0.25">
      <c r="A222" s="16"/>
      <c r="B222" s="17" t="s">
        <v>81</v>
      </c>
      <c r="C222" s="18">
        <f>((((((((+C223+C224))))))))</f>
        <v>79510.56697</v>
      </c>
      <c r="D222" s="18">
        <f>((((((((+D223+D224))))))))</f>
        <v>49094.5527</v>
      </c>
      <c r="E222" s="18">
        <f>((((((((+E223+E224))))))))</f>
        <v>49094.5527</v>
      </c>
    </row>
    <row r="223" spans="1:5" ht="15" x14ac:dyDescent="0.25">
      <c r="A223" s="19"/>
      <c r="B223" s="20" t="s">
        <v>11</v>
      </c>
      <c r="C223" s="21">
        <v>79510.56697</v>
      </c>
      <c r="D223" s="21">
        <v>49094.5527</v>
      </c>
      <c r="E223" s="21">
        <v>49094.5527</v>
      </c>
    </row>
    <row r="224" spans="1:5" ht="15" x14ac:dyDescent="0.25">
      <c r="A224" s="19"/>
      <c r="B224" s="20" t="s">
        <v>12</v>
      </c>
      <c r="C224" s="21">
        <v>0</v>
      </c>
      <c r="D224" s="21">
        <v>0</v>
      </c>
      <c r="E224" s="21">
        <v>0</v>
      </c>
    </row>
    <row r="225" spans="1:5" ht="15" x14ac:dyDescent="0.25">
      <c r="A225" s="16"/>
      <c r="B225" s="17" t="s">
        <v>82</v>
      </c>
      <c r="C225" s="18">
        <f>((((((((+C226+C227))))))))</f>
        <v>34469.014799999997</v>
      </c>
      <c r="D225" s="18">
        <f>((((((((+D226+D227))))))))</f>
        <v>26115.876990000001</v>
      </c>
      <c r="E225" s="18">
        <f>((((((((+E226+E227))))))))</f>
        <v>19542.722890000001</v>
      </c>
    </row>
    <row r="226" spans="1:5" ht="15" x14ac:dyDescent="0.25">
      <c r="A226" s="19"/>
      <c r="B226" s="20" t="s">
        <v>11</v>
      </c>
      <c r="C226" s="21">
        <v>34469.014799999997</v>
      </c>
      <c r="D226" s="21">
        <v>26115.876990000001</v>
      </c>
      <c r="E226" s="21">
        <v>19542.722890000001</v>
      </c>
    </row>
    <row r="227" spans="1:5" ht="15" x14ac:dyDescent="0.25">
      <c r="A227" s="19"/>
      <c r="B227" s="20" t="s">
        <v>12</v>
      </c>
      <c r="C227" s="21">
        <v>0</v>
      </c>
      <c r="D227" s="21">
        <v>0</v>
      </c>
      <c r="E227" s="21">
        <v>0</v>
      </c>
    </row>
    <row r="228" spans="1:5" ht="15" x14ac:dyDescent="0.25">
      <c r="A228" s="13" t="s">
        <v>83</v>
      </c>
      <c r="B228" s="14"/>
      <c r="C228" s="15">
        <f>(+C229+C232+C235+C238+C241+C244+C247+C250+C253+C256+C259+C262+C265+C268+C271+C274+C277+C280+C283+C286+C289+C292+C295)</f>
        <v>5959591.5056163482</v>
      </c>
      <c r="D228" s="15">
        <f t="shared" ref="D228:E228" si="10">(+D229+D232+D235+D238+D241+D244+D247+D250+D253+D256+D259+D262+D265+D268+D271+D274+D277+D280+D283+D286+D289+D292+D295)</f>
        <v>4008954.355044147</v>
      </c>
      <c r="E228" s="15">
        <f t="shared" si="10"/>
        <v>3728411.1787870997</v>
      </c>
    </row>
    <row r="229" spans="1:5" ht="15" x14ac:dyDescent="0.25">
      <c r="A229" s="16"/>
      <c r="B229" s="17" t="s">
        <v>16</v>
      </c>
      <c r="C229" s="18">
        <f>((((((((+C230+C231))))))))</f>
        <v>4790113.9396599997</v>
      </c>
      <c r="D229" s="18">
        <f>((((((((+D230+D231))))))))</f>
        <v>3260128.3914999999</v>
      </c>
      <c r="E229" s="18">
        <f>((((((((+E230+E231))))))))</f>
        <v>3260128.3914999999</v>
      </c>
    </row>
    <row r="230" spans="1:5" ht="15" x14ac:dyDescent="0.25">
      <c r="A230" s="19"/>
      <c r="B230" s="20" t="s">
        <v>11</v>
      </c>
      <c r="C230" s="21">
        <v>4790113.9396599997</v>
      </c>
      <c r="D230" s="21">
        <v>3260128.3914999999</v>
      </c>
      <c r="E230" s="21">
        <v>3260128.3914999999</v>
      </c>
    </row>
    <row r="231" spans="1:5" ht="15" x14ac:dyDescent="0.25">
      <c r="A231" s="19"/>
      <c r="B231" s="20" t="s">
        <v>12</v>
      </c>
      <c r="C231" s="21">
        <v>0</v>
      </c>
      <c r="D231" s="21">
        <v>0</v>
      </c>
      <c r="E231" s="21">
        <v>0</v>
      </c>
    </row>
    <row r="232" spans="1:5" ht="15" x14ac:dyDescent="0.25">
      <c r="A232" s="16"/>
      <c r="B232" s="17" t="s">
        <v>84</v>
      </c>
      <c r="C232" s="18">
        <f>((((((((+C233+C234))))))))</f>
        <v>14632.712170000003</v>
      </c>
      <c r="D232" s="18">
        <f>((((((((+D233+D234))))))))</f>
        <v>14632.712170000003</v>
      </c>
      <c r="E232" s="18">
        <f>((((((((+E233+E234))))))))</f>
        <v>2839.5364599999998</v>
      </c>
    </row>
    <row r="233" spans="1:5" ht="15" x14ac:dyDescent="0.25">
      <c r="A233" s="19"/>
      <c r="B233" s="20" t="s">
        <v>11</v>
      </c>
      <c r="C233" s="21">
        <v>14632.712170000003</v>
      </c>
      <c r="D233" s="21">
        <v>14632.712170000003</v>
      </c>
      <c r="E233" s="21">
        <v>2839.5364599999998</v>
      </c>
    </row>
    <row r="234" spans="1:5" ht="15" x14ac:dyDescent="0.25">
      <c r="A234" s="19"/>
      <c r="B234" s="20" t="s">
        <v>12</v>
      </c>
      <c r="C234" s="21">
        <v>0</v>
      </c>
      <c r="D234" s="21">
        <v>0</v>
      </c>
      <c r="E234" s="21">
        <v>0</v>
      </c>
    </row>
    <row r="235" spans="1:5" ht="15" x14ac:dyDescent="0.25">
      <c r="A235" s="16"/>
      <c r="B235" s="17" t="s">
        <v>85</v>
      </c>
      <c r="C235" s="18">
        <f>((((((((+C236+C237))))))))</f>
        <v>2561.5250000000001</v>
      </c>
      <c r="D235" s="18">
        <f>((((((((+D236+D237))))))))</f>
        <v>1921.14375</v>
      </c>
      <c r="E235" s="18">
        <f>((((((((+E236+E237))))))))</f>
        <v>1921.14375</v>
      </c>
    </row>
    <row r="236" spans="1:5" ht="15" x14ac:dyDescent="0.25">
      <c r="A236" s="19"/>
      <c r="B236" s="20" t="s">
        <v>11</v>
      </c>
      <c r="C236" s="21">
        <v>2561.5250000000001</v>
      </c>
      <c r="D236" s="21">
        <v>1921.14375</v>
      </c>
      <c r="E236" s="21">
        <v>1921.14375</v>
      </c>
    </row>
    <row r="237" spans="1:5" ht="15" x14ac:dyDescent="0.25">
      <c r="A237" s="19"/>
      <c r="B237" s="20" t="s">
        <v>12</v>
      </c>
      <c r="C237" s="21">
        <v>0</v>
      </c>
      <c r="D237" s="21">
        <v>0</v>
      </c>
      <c r="E237" s="21">
        <v>0</v>
      </c>
    </row>
    <row r="238" spans="1:5" ht="15" x14ac:dyDescent="0.25">
      <c r="A238" s="16"/>
      <c r="B238" s="17" t="s">
        <v>86</v>
      </c>
      <c r="C238" s="18">
        <f>((((((((+C239+C240))))))))</f>
        <v>205133.18401999996</v>
      </c>
      <c r="D238" s="18">
        <f>((((((((+D239+D240))))))))</f>
        <v>34232.22062</v>
      </c>
      <c r="E238" s="18">
        <f>((((((((+E239+E240))))))))</f>
        <v>34232.22062</v>
      </c>
    </row>
    <row r="239" spans="1:5" ht="15" x14ac:dyDescent="0.25">
      <c r="A239" s="19"/>
      <c r="B239" s="20" t="s">
        <v>11</v>
      </c>
      <c r="C239" s="38">
        <v>205133.18401999996</v>
      </c>
      <c r="D239" s="38">
        <v>34232.22062</v>
      </c>
      <c r="E239" s="21">
        <v>34232.22062</v>
      </c>
    </row>
    <row r="240" spans="1:5" ht="15" x14ac:dyDescent="0.25">
      <c r="A240" s="19"/>
      <c r="B240" s="20" t="s">
        <v>12</v>
      </c>
      <c r="C240" s="21">
        <v>0</v>
      </c>
      <c r="D240" s="21">
        <v>0</v>
      </c>
      <c r="E240" s="21">
        <v>0</v>
      </c>
    </row>
    <row r="241" spans="1:5" ht="15" x14ac:dyDescent="0.25">
      <c r="A241" s="16"/>
      <c r="B241" s="17" t="s">
        <v>87</v>
      </c>
      <c r="C241" s="18">
        <f>((((((((+C242+C243))))))))</f>
        <v>12054.577019999999</v>
      </c>
      <c r="D241" s="18">
        <f>((((((((+D242+D243))))))))</f>
        <v>5319.5497699999996</v>
      </c>
      <c r="E241" s="18">
        <f>((((((((+E242+E243))))))))</f>
        <v>5319.5497699999996</v>
      </c>
    </row>
    <row r="242" spans="1:5" ht="15" x14ac:dyDescent="0.25">
      <c r="A242" s="19"/>
      <c r="B242" s="20" t="s">
        <v>11</v>
      </c>
      <c r="C242" s="21">
        <v>12054.577019999999</v>
      </c>
      <c r="D242" s="21">
        <v>5319.5497699999996</v>
      </c>
      <c r="E242" s="21">
        <v>5319.5497699999996</v>
      </c>
    </row>
    <row r="243" spans="1:5" ht="15" x14ac:dyDescent="0.25">
      <c r="A243" s="19"/>
      <c r="B243" s="20" t="s">
        <v>12</v>
      </c>
      <c r="C243" s="21">
        <v>0</v>
      </c>
      <c r="D243" s="21">
        <v>0</v>
      </c>
      <c r="E243" s="21">
        <v>0</v>
      </c>
    </row>
    <row r="244" spans="1:5" ht="15" x14ac:dyDescent="0.25">
      <c r="A244" s="16"/>
      <c r="B244" s="17" t="s">
        <v>88</v>
      </c>
      <c r="C244" s="18">
        <f>((((((((+C245+C246))))))))</f>
        <v>51.586779999999997</v>
      </c>
      <c r="D244" s="18">
        <f>((((((((+D245+D246))))))))</f>
        <v>51.586779999999997</v>
      </c>
      <c r="E244" s="18">
        <f>((((((((+E245+E246))))))))</f>
        <v>51.586779999999997</v>
      </c>
    </row>
    <row r="245" spans="1:5" ht="15" x14ac:dyDescent="0.25">
      <c r="A245" s="19"/>
      <c r="B245" s="20" t="s">
        <v>11</v>
      </c>
      <c r="C245" s="21">
        <v>51.586779999999997</v>
      </c>
      <c r="D245" s="21">
        <v>51.586779999999997</v>
      </c>
      <c r="E245" s="21">
        <v>51.586779999999997</v>
      </c>
    </row>
    <row r="246" spans="1:5" ht="15" x14ac:dyDescent="0.25">
      <c r="A246" s="19"/>
      <c r="B246" s="20" t="s">
        <v>12</v>
      </c>
      <c r="C246" s="21">
        <v>0</v>
      </c>
      <c r="D246" s="21">
        <v>0</v>
      </c>
      <c r="E246" s="21">
        <v>0</v>
      </c>
    </row>
    <row r="247" spans="1:5" ht="15" x14ac:dyDescent="0.25">
      <c r="A247" s="16"/>
      <c r="B247" s="17" t="s">
        <v>89</v>
      </c>
      <c r="C247" s="18">
        <f>((((((((+C248+C249))))))))</f>
        <v>249.77314999999999</v>
      </c>
      <c r="D247" s="18">
        <f>((((((((+D248+D249))))))))</f>
        <v>249.77314999999999</v>
      </c>
      <c r="E247" s="18">
        <f>((((((((+E248+E249))))))))</f>
        <v>249.77314999999999</v>
      </c>
    </row>
    <row r="248" spans="1:5" ht="15" x14ac:dyDescent="0.25">
      <c r="A248" s="19"/>
      <c r="B248" s="20" t="s">
        <v>11</v>
      </c>
      <c r="C248" s="21">
        <v>249.77314999999999</v>
      </c>
      <c r="D248" s="21">
        <v>249.77314999999999</v>
      </c>
      <c r="E248" s="21">
        <v>249.77314999999999</v>
      </c>
    </row>
    <row r="249" spans="1:5" ht="15" x14ac:dyDescent="0.25">
      <c r="A249" s="19"/>
      <c r="B249" s="20" t="s">
        <v>12</v>
      </c>
      <c r="C249" s="21">
        <v>0</v>
      </c>
      <c r="D249" s="21">
        <v>0</v>
      </c>
      <c r="E249" s="21">
        <v>0</v>
      </c>
    </row>
    <row r="250" spans="1:5" ht="15" x14ac:dyDescent="0.25">
      <c r="A250" s="16"/>
      <c r="B250" s="17" t="s">
        <v>90</v>
      </c>
      <c r="C250" s="18">
        <f>((((((((+C251+C252))))))))</f>
        <v>23830.816920000001</v>
      </c>
      <c r="D250" s="18">
        <f>((((((((+D251+D252))))))))</f>
        <v>7657.7435699999996</v>
      </c>
      <c r="E250" s="18">
        <f>((((((((+E251+E252))))))))</f>
        <v>7657.7435699999996</v>
      </c>
    </row>
    <row r="251" spans="1:5" ht="15" x14ac:dyDescent="0.25">
      <c r="A251" s="19"/>
      <c r="B251" s="20" t="s">
        <v>11</v>
      </c>
      <c r="C251" s="21">
        <v>23830.816920000001</v>
      </c>
      <c r="D251" s="21">
        <v>7657.7435699999996</v>
      </c>
      <c r="E251" s="21">
        <v>7657.7435699999996</v>
      </c>
    </row>
    <row r="252" spans="1:5" ht="15" x14ac:dyDescent="0.25">
      <c r="A252" s="19"/>
      <c r="B252" s="20" t="s">
        <v>12</v>
      </c>
      <c r="C252" s="21">
        <v>0</v>
      </c>
      <c r="D252" s="21">
        <v>0</v>
      </c>
      <c r="E252" s="21">
        <v>0</v>
      </c>
    </row>
    <row r="253" spans="1:5" ht="15" x14ac:dyDescent="0.25">
      <c r="A253" s="16"/>
      <c r="B253" s="17" t="s">
        <v>91</v>
      </c>
      <c r="C253" s="18">
        <f>((((((((+C254+C255))))))))</f>
        <v>48266.649420000002</v>
      </c>
      <c r="D253" s="18">
        <f>((((((((+D254+D255))))))))</f>
        <v>29016.737829999998</v>
      </c>
      <c r="E253" s="18">
        <f>((((((((+E254+E255))))))))</f>
        <v>29016.737829999998</v>
      </c>
    </row>
    <row r="254" spans="1:5" ht="15" x14ac:dyDescent="0.25">
      <c r="A254" s="19"/>
      <c r="B254" s="20" t="s">
        <v>11</v>
      </c>
      <c r="C254" s="21">
        <v>48266.649420000002</v>
      </c>
      <c r="D254" s="21">
        <v>29016.737829999998</v>
      </c>
      <c r="E254" s="21">
        <v>29016.737829999998</v>
      </c>
    </row>
    <row r="255" spans="1:5" ht="15" x14ac:dyDescent="0.25">
      <c r="A255" s="19"/>
      <c r="B255" s="20" t="s">
        <v>12</v>
      </c>
      <c r="C255" s="21">
        <v>0</v>
      </c>
      <c r="D255" s="21">
        <v>0</v>
      </c>
      <c r="E255" s="21">
        <v>0</v>
      </c>
    </row>
    <row r="256" spans="1:5" ht="15" x14ac:dyDescent="0.25">
      <c r="A256" s="16"/>
      <c r="B256" s="17" t="s">
        <v>92</v>
      </c>
      <c r="C256" s="18">
        <f>((((((((+C257+C258))))))))</f>
        <v>73213.303300000014</v>
      </c>
      <c r="D256" s="18">
        <f>((((((((+D257+D258))))))))</f>
        <v>45679.194659999994</v>
      </c>
      <c r="E256" s="18">
        <f>((((((((+E257+E258))))))))</f>
        <v>45679.194659999994</v>
      </c>
    </row>
    <row r="257" spans="1:5" ht="15" x14ac:dyDescent="0.25">
      <c r="A257" s="19"/>
      <c r="B257" s="20" t="s">
        <v>11</v>
      </c>
      <c r="C257" s="21">
        <v>73213.303300000014</v>
      </c>
      <c r="D257" s="21">
        <v>45679.194659999994</v>
      </c>
      <c r="E257" s="21">
        <v>45679.194659999994</v>
      </c>
    </row>
    <row r="258" spans="1:5" ht="15" x14ac:dyDescent="0.25">
      <c r="A258" s="19"/>
      <c r="B258" s="20" t="s">
        <v>12</v>
      </c>
      <c r="C258" s="21">
        <v>0</v>
      </c>
      <c r="D258" s="21">
        <v>0</v>
      </c>
      <c r="E258" s="21">
        <v>0</v>
      </c>
    </row>
    <row r="259" spans="1:5" ht="15" x14ac:dyDescent="0.25">
      <c r="A259" s="33"/>
      <c r="B259" s="17" t="s">
        <v>93</v>
      </c>
      <c r="C259" s="18">
        <f>((((((((+C260+C261))))))))</f>
        <v>361627.13054000004</v>
      </c>
      <c r="D259" s="18">
        <f>((((((((+D260+D261))))))))</f>
        <v>361627.13054000004</v>
      </c>
      <c r="E259" s="18">
        <f>((((((((+E260+E261))))))))</f>
        <v>176711.81278999994</v>
      </c>
    </row>
    <row r="260" spans="1:5" ht="15" x14ac:dyDescent="0.25">
      <c r="A260" s="34"/>
      <c r="B260" s="20" t="s">
        <v>11</v>
      </c>
      <c r="C260" s="21">
        <v>361627.13054000004</v>
      </c>
      <c r="D260" s="21">
        <v>361627.13054000004</v>
      </c>
      <c r="E260" s="21">
        <v>176711.81278999994</v>
      </c>
    </row>
    <row r="261" spans="1:5" ht="15" x14ac:dyDescent="0.25">
      <c r="A261" s="34"/>
      <c r="B261" s="20" t="s">
        <v>12</v>
      </c>
      <c r="C261" s="21">
        <v>0</v>
      </c>
      <c r="D261" s="21">
        <v>0</v>
      </c>
      <c r="E261" s="21">
        <v>0</v>
      </c>
    </row>
    <row r="262" spans="1:5" ht="15" x14ac:dyDescent="0.25">
      <c r="A262" s="33"/>
      <c r="B262" s="17" t="s">
        <v>94</v>
      </c>
      <c r="C262" s="18">
        <f>((((((((+C263+C264))))))))</f>
        <v>28664.055</v>
      </c>
      <c r="D262" s="18">
        <f>((((((((+D263+D264))))))))</f>
        <v>825.24271999999996</v>
      </c>
      <c r="E262" s="18">
        <f>((((((((+E263+E264))))))))</f>
        <v>825.24271999999996</v>
      </c>
    </row>
    <row r="263" spans="1:5" ht="15" x14ac:dyDescent="0.25">
      <c r="A263" s="34"/>
      <c r="B263" s="20" t="s">
        <v>11</v>
      </c>
      <c r="C263" s="21">
        <v>28664.055</v>
      </c>
      <c r="D263" s="21">
        <v>825.24271999999996</v>
      </c>
      <c r="E263" s="21">
        <v>825.24271999999996</v>
      </c>
    </row>
    <row r="264" spans="1:5" ht="15" x14ac:dyDescent="0.25">
      <c r="A264" s="34"/>
      <c r="B264" s="20" t="s">
        <v>12</v>
      </c>
      <c r="C264" s="21">
        <v>0</v>
      </c>
      <c r="D264" s="21">
        <v>0</v>
      </c>
      <c r="E264" s="21">
        <v>0</v>
      </c>
    </row>
    <row r="265" spans="1:5" ht="15" x14ac:dyDescent="0.25">
      <c r="A265" s="33"/>
      <c r="B265" s="17" t="s">
        <v>95</v>
      </c>
      <c r="C265" s="18">
        <f>((((((((+C266+C267))))))))</f>
        <v>18495.437812800003</v>
      </c>
      <c r="D265" s="18">
        <f>((((((((+D266+D267))))))))</f>
        <v>12755.474837099999</v>
      </c>
      <c r="E265" s="18">
        <f>((((((((+E266+E267))))))))</f>
        <v>12755.474837099999</v>
      </c>
    </row>
    <row r="266" spans="1:5" ht="15" x14ac:dyDescent="0.25">
      <c r="A266" s="34"/>
      <c r="B266" s="20" t="s">
        <v>11</v>
      </c>
      <c r="C266" s="21">
        <v>18495.437812800003</v>
      </c>
      <c r="D266" s="21">
        <v>12755.474837099999</v>
      </c>
      <c r="E266" s="21">
        <v>12755.474837099999</v>
      </c>
    </row>
    <row r="267" spans="1:5" ht="15" x14ac:dyDescent="0.25">
      <c r="A267" s="44"/>
      <c r="B267" s="25" t="s">
        <v>12</v>
      </c>
      <c r="C267" s="28">
        <v>0</v>
      </c>
      <c r="D267" s="28">
        <v>0</v>
      </c>
      <c r="E267" s="28">
        <v>0</v>
      </c>
    </row>
    <row r="268" spans="1:5" ht="25.5" x14ac:dyDescent="0.25">
      <c r="A268" s="33"/>
      <c r="B268" s="17" t="s">
        <v>96</v>
      </c>
      <c r="C268" s="18">
        <f>((((((((+C269+C270))))))))</f>
        <v>3330.0627599999998</v>
      </c>
      <c r="D268" s="18">
        <f>((((((((+D269+D270))))))))</f>
        <v>2080.7302500000001</v>
      </c>
      <c r="E268" s="18">
        <f>((((((((+E269+E270))))))))</f>
        <v>2080.7302500000001</v>
      </c>
    </row>
    <row r="269" spans="1:5" ht="15" x14ac:dyDescent="0.25">
      <c r="A269" s="34"/>
      <c r="B269" s="20" t="s">
        <v>11</v>
      </c>
      <c r="C269" s="21">
        <v>3330.0627599999998</v>
      </c>
      <c r="D269" s="21">
        <v>2080.7302500000001</v>
      </c>
      <c r="E269" s="21">
        <v>2080.7302500000001</v>
      </c>
    </row>
    <row r="270" spans="1:5" ht="15" x14ac:dyDescent="0.25">
      <c r="A270" s="34"/>
      <c r="B270" s="20" t="s">
        <v>12</v>
      </c>
      <c r="C270" s="21">
        <v>0</v>
      </c>
      <c r="D270" s="21">
        <v>0</v>
      </c>
      <c r="E270" s="21">
        <v>0</v>
      </c>
    </row>
    <row r="271" spans="1:5" ht="15" x14ac:dyDescent="0.25">
      <c r="A271" s="33"/>
      <c r="B271" s="17" t="s">
        <v>97</v>
      </c>
      <c r="C271" s="18">
        <f>((((((((+C272+C273))))))))</f>
        <v>625.71100000000001</v>
      </c>
      <c r="D271" s="18">
        <f>((((((((+D272+D273))))))))</f>
        <v>625.71100000000001</v>
      </c>
      <c r="E271" s="18">
        <f>((((((((+E272+E273))))))))</f>
        <v>215.82820000000001</v>
      </c>
    </row>
    <row r="272" spans="1:5" ht="15" x14ac:dyDescent="0.25">
      <c r="A272" s="34"/>
      <c r="B272" s="20" t="s">
        <v>11</v>
      </c>
      <c r="C272" s="21">
        <v>625.71100000000001</v>
      </c>
      <c r="D272" s="21">
        <v>625.71100000000001</v>
      </c>
      <c r="E272" s="21">
        <v>215.82820000000001</v>
      </c>
    </row>
    <row r="273" spans="1:5" ht="15" x14ac:dyDescent="0.25">
      <c r="A273" s="34"/>
      <c r="B273" s="20" t="s">
        <v>12</v>
      </c>
      <c r="C273" s="21">
        <v>0</v>
      </c>
      <c r="D273" s="21">
        <v>0</v>
      </c>
      <c r="E273" s="21">
        <v>0</v>
      </c>
    </row>
    <row r="274" spans="1:5" ht="15" x14ac:dyDescent="0.25">
      <c r="A274" s="33"/>
      <c r="B274" s="17" t="s">
        <v>98</v>
      </c>
      <c r="C274" s="18">
        <f>((((((((+C275+C276))))))))</f>
        <v>180874.68563000002</v>
      </c>
      <c r="D274" s="18">
        <f>((((((((+D275+D276))))))))</f>
        <v>132127.86292977273</v>
      </c>
      <c r="E274" s="18">
        <f>((((((((+E275+E276))))))))</f>
        <v>55863.993589999998</v>
      </c>
    </row>
    <row r="275" spans="1:5" ht="15" x14ac:dyDescent="0.25">
      <c r="A275" s="34"/>
      <c r="B275" s="20" t="s">
        <v>11</v>
      </c>
      <c r="C275" s="21">
        <v>180874.68563000002</v>
      </c>
      <c r="D275" s="21">
        <v>132127.86292977273</v>
      </c>
      <c r="E275" s="21">
        <v>55863.993589999998</v>
      </c>
    </row>
    <row r="276" spans="1:5" ht="15" x14ac:dyDescent="0.25">
      <c r="A276" s="34"/>
      <c r="B276" s="20" t="s">
        <v>12</v>
      </c>
      <c r="C276" s="21">
        <v>0</v>
      </c>
      <c r="D276" s="21">
        <v>0</v>
      </c>
      <c r="E276" s="21">
        <v>0</v>
      </c>
    </row>
    <row r="277" spans="1:5" ht="15" x14ac:dyDescent="0.25">
      <c r="A277" s="33"/>
      <c r="B277" s="17" t="s">
        <v>99</v>
      </c>
      <c r="C277" s="18">
        <f>((((((((+C278+C279))))))))</f>
        <v>2397.4504999999999</v>
      </c>
      <c r="D277" s="18">
        <f>((((((((+D278+D279))))))))</f>
        <v>2007.7270000000001</v>
      </c>
      <c r="E277" s="18">
        <f>((((((((+E278+E279))))))))</f>
        <v>2007.7270000000001</v>
      </c>
    </row>
    <row r="278" spans="1:5" ht="15" x14ac:dyDescent="0.25">
      <c r="A278" s="34"/>
      <c r="B278" s="20" t="s">
        <v>11</v>
      </c>
      <c r="C278" s="21">
        <v>2397.4504999999999</v>
      </c>
      <c r="D278" s="21">
        <v>2007.7270000000001</v>
      </c>
      <c r="E278" s="21">
        <v>2007.7270000000001</v>
      </c>
    </row>
    <row r="279" spans="1:5" ht="15.75" customHeight="1" x14ac:dyDescent="0.25">
      <c r="A279" s="34"/>
      <c r="B279" s="20" t="s">
        <v>12</v>
      </c>
      <c r="C279" s="21">
        <v>0</v>
      </c>
      <c r="D279" s="21">
        <v>0</v>
      </c>
      <c r="E279" s="21">
        <v>0</v>
      </c>
    </row>
    <row r="280" spans="1:5" ht="15" x14ac:dyDescent="0.25">
      <c r="A280" s="33"/>
      <c r="B280" s="17" t="s">
        <v>100</v>
      </c>
      <c r="C280" s="18">
        <f>((((((((+C281+C282))))))))</f>
        <v>272.68</v>
      </c>
      <c r="D280" s="18">
        <f>((((((((+D281+D282))))))))</f>
        <v>204.51</v>
      </c>
      <c r="E280" s="18">
        <f>((((((((+E281+E282))))))))</f>
        <v>194.80199999999999</v>
      </c>
    </row>
    <row r="281" spans="1:5" ht="15" x14ac:dyDescent="0.25">
      <c r="A281" s="34"/>
      <c r="B281" s="20" t="s">
        <v>11</v>
      </c>
      <c r="C281" s="21">
        <v>272.68</v>
      </c>
      <c r="D281" s="21">
        <v>204.51</v>
      </c>
      <c r="E281" s="21">
        <v>194.80199999999999</v>
      </c>
    </row>
    <row r="282" spans="1:5" ht="15" x14ac:dyDescent="0.25">
      <c r="A282" s="34"/>
      <c r="B282" s="20" t="s">
        <v>12</v>
      </c>
      <c r="C282" s="21">
        <v>0</v>
      </c>
      <c r="D282" s="21">
        <v>0</v>
      </c>
      <c r="E282" s="21">
        <v>0</v>
      </c>
    </row>
    <row r="283" spans="1:5" ht="24.75" customHeight="1" x14ac:dyDescent="0.25">
      <c r="A283" s="33"/>
      <c r="B283" s="17" t="s">
        <v>101</v>
      </c>
      <c r="C283" s="18">
        <f>((((((((+C284+C285))))))))</f>
        <v>44585.787120000008</v>
      </c>
      <c r="D283" s="18">
        <f>((((((((+D284+D285))))))))</f>
        <v>33439.340329999999</v>
      </c>
      <c r="E283" s="18">
        <f>((((((((+E284+E285))))))))</f>
        <v>27219.954389999999</v>
      </c>
    </row>
    <row r="284" spans="1:5" ht="15" x14ac:dyDescent="0.25">
      <c r="A284" s="34"/>
      <c r="B284" s="20" t="s">
        <v>11</v>
      </c>
      <c r="C284" s="21">
        <v>44585.787120000008</v>
      </c>
      <c r="D284" s="21">
        <v>33439.340329999999</v>
      </c>
      <c r="E284" s="21">
        <v>27219.954389999999</v>
      </c>
    </row>
    <row r="285" spans="1:5" ht="15" x14ac:dyDescent="0.25">
      <c r="A285" s="34"/>
      <c r="B285" s="20" t="s">
        <v>12</v>
      </c>
      <c r="C285" s="21">
        <v>0</v>
      </c>
      <c r="D285" s="21">
        <v>0</v>
      </c>
      <c r="E285" s="21">
        <v>0</v>
      </c>
    </row>
    <row r="286" spans="1:5" ht="15" x14ac:dyDescent="0.25">
      <c r="A286" s="33"/>
      <c r="B286" s="42" t="s">
        <v>102</v>
      </c>
      <c r="C286" s="18">
        <f>((((((((+C287+C288))))))))</f>
        <v>86504.277259999988</v>
      </c>
      <c r="D286" s="18">
        <f>((((((((+D287+D288))))))))</f>
        <v>46511.001109999997</v>
      </c>
      <c r="E286" s="18">
        <f>((((((((+E287+E288))))))))</f>
        <v>46511.001109999997</v>
      </c>
    </row>
    <row r="287" spans="1:5" ht="15" x14ac:dyDescent="0.25">
      <c r="A287" s="34"/>
      <c r="B287" s="20" t="s">
        <v>11</v>
      </c>
      <c r="C287" s="21">
        <v>86504.277259999988</v>
      </c>
      <c r="D287" s="21">
        <v>46511.001109999997</v>
      </c>
      <c r="E287" s="21">
        <v>46511.001109999997</v>
      </c>
    </row>
    <row r="288" spans="1:5" ht="15" x14ac:dyDescent="0.25">
      <c r="A288" s="34"/>
      <c r="B288" s="20" t="s">
        <v>12</v>
      </c>
      <c r="C288" s="21">
        <v>0</v>
      </c>
      <c r="D288" s="21">
        <v>0</v>
      </c>
      <c r="E288" s="21">
        <v>0</v>
      </c>
    </row>
    <row r="289" spans="1:5" ht="15" x14ac:dyDescent="0.25">
      <c r="A289" s="33"/>
      <c r="B289" s="17" t="s">
        <v>103</v>
      </c>
      <c r="C289" s="18">
        <f>((((((((+C290+C291))))))))</f>
        <v>30949.322</v>
      </c>
      <c r="D289" s="18">
        <f>((((((((+D290+D291))))))))</f>
        <v>106.988</v>
      </c>
      <c r="E289" s="18">
        <f>((((((((+E290+E291))))))))</f>
        <v>106.988</v>
      </c>
    </row>
    <row r="290" spans="1:5" ht="15" x14ac:dyDescent="0.25">
      <c r="A290" s="34"/>
      <c r="B290" s="20" t="s">
        <v>11</v>
      </c>
      <c r="C290" s="21">
        <v>30949.322</v>
      </c>
      <c r="D290" s="21">
        <v>106.988</v>
      </c>
      <c r="E290" s="21">
        <v>106.988</v>
      </c>
    </row>
    <row r="291" spans="1:5" ht="15" x14ac:dyDescent="0.25">
      <c r="A291" s="34"/>
      <c r="B291" s="20" t="s">
        <v>12</v>
      </c>
      <c r="C291" s="21">
        <v>0</v>
      </c>
      <c r="D291" s="21">
        <v>0</v>
      </c>
      <c r="E291" s="21">
        <v>0</v>
      </c>
    </row>
    <row r="292" spans="1:5" ht="15" x14ac:dyDescent="0.25">
      <c r="A292" s="33"/>
      <c r="B292" s="17" t="s">
        <v>104</v>
      </c>
      <c r="C292" s="18">
        <f>((((((((+C293+C294))))))))</f>
        <v>5656.4809735500003</v>
      </c>
      <c r="D292" s="18">
        <f>((((((((+D293+D294))))))))</f>
        <v>4809.3717172749994</v>
      </c>
      <c r="E292" s="18">
        <f>((((((((+E293+E294))))))))</f>
        <v>3877.5349999999994</v>
      </c>
    </row>
    <row r="293" spans="1:5" ht="15" x14ac:dyDescent="0.25">
      <c r="A293" s="34"/>
      <c r="B293" s="20" t="s">
        <v>11</v>
      </c>
      <c r="C293" s="21">
        <v>5656.4809735500003</v>
      </c>
      <c r="D293" s="21">
        <v>4809.3717172749994</v>
      </c>
      <c r="E293" s="21">
        <v>3877.5349999999994</v>
      </c>
    </row>
    <row r="294" spans="1:5" ht="15" x14ac:dyDescent="0.25">
      <c r="A294" s="34"/>
      <c r="B294" s="20" t="s">
        <v>12</v>
      </c>
      <c r="C294" s="21">
        <v>0</v>
      </c>
      <c r="D294" s="21">
        <v>0</v>
      </c>
      <c r="E294" s="21">
        <v>0</v>
      </c>
    </row>
    <row r="295" spans="1:5" ht="15" x14ac:dyDescent="0.25">
      <c r="A295" s="33"/>
      <c r="B295" s="17" t="s">
        <v>105</v>
      </c>
      <c r="C295" s="18">
        <f>((((((((+C296+C297))))))))</f>
        <v>25500.35758</v>
      </c>
      <c r="D295" s="18">
        <f>((((((((+D296+D297))))))))</f>
        <v>12944.210809999999</v>
      </c>
      <c r="E295" s="18">
        <f>((((((((+E296+E297))))))))</f>
        <v>12944.21081</v>
      </c>
    </row>
    <row r="296" spans="1:5" ht="15" x14ac:dyDescent="0.25">
      <c r="A296" s="34"/>
      <c r="B296" s="20" t="s">
        <v>11</v>
      </c>
      <c r="C296" s="21">
        <v>25500.35758</v>
      </c>
      <c r="D296" s="21">
        <v>12944.210809999999</v>
      </c>
      <c r="E296" s="21">
        <v>12944.21081</v>
      </c>
    </row>
    <row r="297" spans="1:5" ht="15" x14ac:dyDescent="0.25">
      <c r="A297" s="34"/>
      <c r="B297" s="20" t="s">
        <v>12</v>
      </c>
      <c r="C297" s="21">
        <v>0</v>
      </c>
      <c r="D297" s="21">
        <v>0</v>
      </c>
      <c r="E297" s="21">
        <v>0</v>
      </c>
    </row>
    <row r="298" spans="1:5" ht="15" x14ac:dyDescent="0.25">
      <c r="A298" s="43" t="s">
        <v>106</v>
      </c>
      <c r="B298" s="14"/>
      <c r="C298" s="15">
        <f>+C299+C302+C305+C308+C311+C314+C317+C320+C323+C326+C329+C332+C335+C338+C341+C344+C347+C350+C353+C356+C359+C362+C365+C368+C371+C374</f>
        <v>6397992.230419999</v>
      </c>
      <c r="D298" s="15">
        <f t="shared" ref="D298:E298" si="11">+D299+D302+D305+D308+D311+D314+D317+D320+D323+D326+D329+D332+D335+D338+D341+D344+D347+D350+D353+D356+D359+D362+D365+D368+D371+D374</f>
        <v>3483325.6353223892</v>
      </c>
      <c r="E298" s="15">
        <f t="shared" si="11"/>
        <v>3029966.0969353896</v>
      </c>
    </row>
    <row r="299" spans="1:5" ht="15" x14ac:dyDescent="0.25">
      <c r="A299" s="33"/>
      <c r="B299" s="17" t="s">
        <v>16</v>
      </c>
      <c r="C299" s="18">
        <f>((((((((+C300+C301))))))))</f>
        <v>2377244.1</v>
      </c>
      <c r="D299" s="18">
        <f>((((((((+D300+D301))))))))</f>
        <v>520936.96322750981</v>
      </c>
      <c r="E299" s="18">
        <f>((((((((+E300+E301))))))))</f>
        <v>451043.35043750977</v>
      </c>
    </row>
    <row r="300" spans="1:5" ht="15" x14ac:dyDescent="0.25">
      <c r="A300" s="34"/>
      <c r="B300" s="20" t="s">
        <v>11</v>
      </c>
      <c r="C300" s="21">
        <v>2335742.5</v>
      </c>
      <c r="D300" s="21">
        <v>497159.29422750982</v>
      </c>
      <c r="E300" s="21">
        <v>439632.75643750979</v>
      </c>
    </row>
    <row r="301" spans="1:5" ht="15" x14ac:dyDescent="0.25">
      <c r="A301" s="34"/>
      <c r="B301" s="20" t="s">
        <v>12</v>
      </c>
      <c r="C301" s="21">
        <v>41501.599999999999</v>
      </c>
      <c r="D301" s="21">
        <v>23777.669000000002</v>
      </c>
      <c r="E301" s="21">
        <v>11410.593999999999</v>
      </c>
    </row>
    <row r="302" spans="1:5" ht="15" x14ac:dyDescent="0.25">
      <c r="A302" s="33"/>
      <c r="B302" s="17" t="s">
        <v>107</v>
      </c>
      <c r="C302" s="18">
        <f>((((((((+C303+C304))))))))</f>
        <v>4866.8999999999996</v>
      </c>
      <c r="D302" s="18">
        <f>((((((((+D303+D304))))))))</f>
        <v>3796.5104500000002</v>
      </c>
      <c r="E302" s="18">
        <f>((((((((+E303+E304))))))))</f>
        <v>3796.5104500000002</v>
      </c>
    </row>
    <row r="303" spans="1:5" ht="15" x14ac:dyDescent="0.25">
      <c r="A303" s="34"/>
      <c r="B303" s="20" t="s">
        <v>11</v>
      </c>
      <c r="C303" s="21">
        <v>4866.8999999999996</v>
      </c>
      <c r="D303" s="21">
        <v>3796.5104500000002</v>
      </c>
      <c r="E303" s="21">
        <v>3796.5104500000002</v>
      </c>
    </row>
    <row r="304" spans="1:5" ht="15" x14ac:dyDescent="0.25">
      <c r="A304" s="34"/>
      <c r="B304" s="20" t="s">
        <v>12</v>
      </c>
      <c r="C304" s="21">
        <v>0</v>
      </c>
      <c r="D304" s="21">
        <v>0</v>
      </c>
      <c r="E304" s="21">
        <v>0</v>
      </c>
    </row>
    <row r="305" spans="1:5" ht="15" x14ac:dyDescent="0.25">
      <c r="A305" s="33"/>
      <c r="B305" s="17" t="s">
        <v>108</v>
      </c>
      <c r="C305" s="18">
        <f>((((((((+C306+C307))))))))</f>
        <v>12613.6</v>
      </c>
      <c r="D305" s="18">
        <f>((((((((+D306+D307))))))))</f>
        <v>8802.5942500000001</v>
      </c>
      <c r="E305" s="18">
        <f>((((((((+E306+E307))))))))</f>
        <v>8719.3830199999993</v>
      </c>
    </row>
    <row r="306" spans="1:5" ht="15" x14ac:dyDescent="0.25">
      <c r="A306" s="34"/>
      <c r="B306" s="20" t="s">
        <v>11</v>
      </c>
      <c r="C306" s="21">
        <v>12613.6</v>
      </c>
      <c r="D306" s="21">
        <v>8802.5942500000001</v>
      </c>
      <c r="E306" s="21">
        <v>8719.3830199999993</v>
      </c>
    </row>
    <row r="307" spans="1:5" ht="15" x14ac:dyDescent="0.25">
      <c r="A307" s="34"/>
      <c r="B307" s="20" t="s">
        <v>12</v>
      </c>
      <c r="C307" s="21">
        <v>0</v>
      </c>
      <c r="D307" s="21">
        <v>0</v>
      </c>
      <c r="E307" s="21">
        <v>0</v>
      </c>
    </row>
    <row r="308" spans="1:5" ht="15" x14ac:dyDescent="0.25">
      <c r="A308" s="33"/>
      <c r="B308" s="17" t="s">
        <v>109</v>
      </c>
      <c r="C308" s="18">
        <f>((((((((+C309+C310))))))))</f>
        <v>58365.7</v>
      </c>
      <c r="D308" s="18">
        <f>((((((((+D309+D310))))))))</f>
        <v>27594.35025</v>
      </c>
      <c r="E308" s="18">
        <f>((((((((+E309+E310))))))))</f>
        <v>27594.35025</v>
      </c>
    </row>
    <row r="309" spans="1:5" ht="15" x14ac:dyDescent="0.25">
      <c r="A309" s="34"/>
      <c r="B309" s="20" t="s">
        <v>11</v>
      </c>
      <c r="C309" s="21">
        <v>58365.7</v>
      </c>
      <c r="D309" s="30">
        <v>27594.35025</v>
      </c>
      <c r="E309" s="30">
        <v>27594.35025</v>
      </c>
    </row>
    <row r="310" spans="1:5" ht="15" x14ac:dyDescent="0.25">
      <c r="A310" s="34"/>
      <c r="B310" s="20" t="s">
        <v>12</v>
      </c>
      <c r="C310" s="21">
        <v>0</v>
      </c>
      <c r="D310" s="30">
        <v>0</v>
      </c>
      <c r="E310" s="30">
        <v>0</v>
      </c>
    </row>
    <row r="311" spans="1:5" ht="15" x14ac:dyDescent="0.25">
      <c r="A311" s="33"/>
      <c r="B311" s="17" t="s">
        <v>110</v>
      </c>
      <c r="C311" s="18">
        <f>((((((((+C312+C313))))))))</f>
        <v>91721.8</v>
      </c>
      <c r="D311" s="18">
        <f>((((((((+D312+D313))))))))</f>
        <v>53981.784159999996</v>
      </c>
      <c r="E311" s="18">
        <f>((((((((+E312+E313))))))))</f>
        <v>53981.784159999996</v>
      </c>
    </row>
    <row r="312" spans="1:5" ht="15" x14ac:dyDescent="0.25">
      <c r="A312" s="34"/>
      <c r="B312" s="20" t="s">
        <v>11</v>
      </c>
      <c r="C312" s="21">
        <v>91721.8</v>
      </c>
      <c r="D312" s="21">
        <v>53981.784159999996</v>
      </c>
      <c r="E312" s="21">
        <v>53981.784159999996</v>
      </c>
    </row>
    <row r="313" spans="1:5" ht="15" x14ac:dyDescent="0.25">
      <c r="A313" s="34"/>
      <c r="B313" s="20" t="s">
        <v>12</v>
      </c>
      <c r="C313" s="21">
        <v>0</v>
      </c>
      <c r="D313" s="21">
        <v>0</v>
      </c>
      <c r="E313" s="21">
        <v>0</v>
      </c>
    </row>
    <row r="314" spans="1:5" ht="15" x14ac:dyDescent="0.25">
      <c r="A314" s="33"/>
      <c r="B314" s="17" t="s">
        <v>111</v>
      </c>
      <c r="C314" s="18">
        <f>((((((((+C315+C316))))))))</f>
        <v>82342.058969999998</v>
      </c>
      <c r="D314" s="18">
        <f>((((((((+D315+D316))))))))</f>
        <v>66189.859360000002</v>
      </c>
      <c r="E314" s="18">
        <f>((((((((+E315+E316))))))))</f>
        <v>64439.65067000001</v>
      </c>
    </row>
    <row r="315" spans="1:5" ht="15" x14ac:dyDescent="0.25">
      <c r="A315" s="34"/>
      <c r="B315" s="20" t="s">
        <v>11</v>
      </c>
      <c r="C315" s="21">
        <v>82342.058969999998</v>
      </c>
      <c r="D315" s="21">
        <v>66189.859360000002</v>
      </c>
      <c r="E315" s="21">
        <v>64439.65067000001</v>
      </c>
    </row>
    <row r="316" spans="1:5" ht="15" x14ac:dyDescent="0.25">
      <c r="A316" s="34"/>
      <c r="B316" s="20" t="s">
        <v>12</v>
      </c>
      <c r="C316" s="21">
        <v>0</v>
      </c>
      <c r="D316" s="21">
        <v>0</v>
      </c>
      <c r="E316" s="21">
        <v>0</v>
      </c>
    </row>
    <row r="317" spans="1:5" ht="15" x14ac:dyDescent="0.25">
      <c r="A317" s="33"/>
      <c r="B317" s="17" t="s">
        <v>112</v>
      </c>
      <c r="C317" s="18">
        <f>((((((((+C318+C319))))))))</f>
        <v>477576.75311999995</v>
      </c>
      <c r="D317" s="18">
        <f>((((((((+D318+D319))))))))</f>
        <v>477576.75311999995</v>
      </c>
      <c r="E317" s="18">
        <f>((((((((+E318+E319))))))))</f>
        <v>477119.97555999993</v>
      </c>
    </row>
    <row r="318" spans="1:5" ht="15" x14ac:dyDescent="0.25">
      <c r="A318" s="44"/>
      <c r="B318" s="25" t="s">
        <v>11</v>
      </c>
      <c r="C318" s="28">
        <v>470460.17508999998</v>
      </c>
      <c r="D318" s="28">
        <v>470460.17508999998</v>
      </c>
      <c r="E318" s="28">
        <v>470003.39752999996</v>
      </c>
    </row>
    <row r="319" spans="1:5" ht="15" x14ac:dyDescent="0.25">
      <c r="A319" s="34"/>
      <c r="B319" s="20" t="s">
        <v>12</v>
      </c>
      <c r="C319" s="21">
        <v>7116.5780300000006</v>
      </c>
      <c r="D319" s="21">
        <v>7116.5780300000006</v>
      </c>
      <c r="E319" s="21">
        <v>7116.5780300000006</v>
      </c>
    </row>
    <row r="320" spans="1:5" ht="15" x14ac:dyDescent="0.25">
      <c r="A320" s="33"/>
      <c r="B320" s="17" t="s">
        <v>113</v>
      </c>
      <c r="C320" s="18">
        <f>((((((((+C321+C322))))))))</f>
        <v>30190.1</v>
      </c>
      <c r="D320" s="18">
        <f>((((((((+D321+D322))))))))</f>
        <v>24602.857</v>
      </c>
      <c r="E320" s="18">
        <f>((((((((+E321+E322))))))))</f>
        <v>24602.857</v>
      </c>
    </row>
    <row r="321" spans="1:5" ht="15" x14ac:dyDescent="0.25">
      <c r="A321" s="34"/>
      <c r="B321" s="20" t="s">
        <v>11</v>
      </c>
      <c r="C321" s="21">
        <v>27290.1</v>
      </c>
      <c r="D321" s="21">
        <v>24602.857</v>
      </c>
      <c r="E321" s="21">
        <v>24602.857</v>
      </c>
    </row>
    <row r="322" spans="1:5" ht="15" x14ac:dyDescent="0.25">
      <c r="A322" s="34"/>
      <c r="B322" s="20" t="s">
        <v>12</v>
      </c>
      <c r="C322" s="21">
        <v>2900</v>
      </c>
      <c r="D322" s="21">
        <v>0</v>
      </c>
      <c r="E322" s="21">
        <v>0</v>
      </c>
    </row>
    <row r="323" spans="1:5" ht="15" x14ac:dyDescent="0.25">
      <c r="A323" s="33"/>
      <c r="B323" s="17" t="s">
        <v>114</v>
      </c>
      <c r="C323" s="18">
        <f>((((((((+C324+C325))))))))</f>
        <v>446716.9</v>
      </c>
      <c r="D323" s="18">
        <f>((((((((+D324+D325))))))))</f>
        <v>348772.76303000003</v>
      </c>
      <c r="E323" s="18">
        <f>((((((((+E324+E325))))))))</f>
        <v>322504.65677999996</v>
      </c>
    </row>
    <row r="324" spans="1:5" ht="15" x14ac:dyDescent="0.25">
      <c r="A324" s="34"/>
      <c r="B324" s="20" t="s">
        <v>11</v>
      </c>
      <c r="C324" s="21">
        <v>99703.9</v>
      </c>
      <c r="D324" s="21">
        <v>88513.013030000002</v>
      </c>
      <c r="E324" s="21">
        <v>88513.013030000002</v>
      </c>
    </row>
    <row r="325" spans="1:5" ht="15" x14ac:dyDescent="0.25">
      <c r="A325" s="34"/>
      <c r="B325" s="20" t="s">
        <v>12</v>
      </c>
      <c r="C325" s="21">
        <v>347013</v>
      </c>
      <c r="D325" s="21">
        <v>260259.75</v>
      </c>
      <c r="E325" s="21">
        <v>233991.64374999999</v>
      </c>
    </row>
    <row r="326" spans="1:5" ht="15" x14ac:dyDescent="0.25">
      <c r="A326" s="33"/>
      <c r="B326" s="17" t="s">
        <v>115</v>
      </c>
      <c r="C326" s="18">
        <f>((((((((+C327+C328))))))))</f>
        <v>173823.6</v>
      </c>
      <c r="D326" s="18">
        <f>((((((((+D327+D328))))))))</f>
        <v>105222.02099999999</v>
      </c>
      <c r="E326" s="18">
        <f>((((((((+E327+E328))))))))</f>
        <v>39244.300000000003</v>
      </c>
    </row>
    <row r="327" spans="1:5" ht="15" x14ac:dyDescent="0.25">
      <c r="A327" s="34"/>
      <c r="B327" s="20" t="s">
        <v>11</v>
      </c>
      <c r="C327" s="21">
        <v>173823.6</v>
      </c>
      <c r="D327" s="21">
        <v>105222.02099999999</v>
      </c>
      <c r="E327" s="21">
        <v>39244.300000000003</v>
      </c>
    </row>
    <row r="328" spans="1:5" ht="15" x14ac:dyDescent="0.25">
      <c r="A328" s="34"/>
      <c r="B328" s="20" t="s">
        <v>12</v>
      </c>
      <c r="C328" s="21">
        <v>0</v>
      </c>
      <c r="D328" s="21">
        <v>0</v>
      </c>
      <c r="E328" s="21">
        <v>0</v>
      </c>
    </row>
    <row r="329" spans="1:5" ht="15" x14ac:dyDescent="0.25">
      <c r="A329" s="33"/>
      <c r="B329" s="17" t="s">
        <v>116</v>
      </c>
      <c r="C329" s="18">
        <f>((((((((+C330+C331))))))))</f>
        <v>3669.5</v>
      </c>
      <c r="D329" s="18">
        <f>((((((((+D330+D331))))))))</f>
        <v>2434.6946499999999</v>
      </c>
      <c r="E329" s="18">
        <f>((((((((+E330+E331))))))))</f>
        <v>2434.6946499999999</v>
      </c>
    </row>
    <row r="330" spans="1:5" ht="15" x14ac:dyDescent="0.25">
      <c r="A330" s="34"/>
      <c r="B330" s="20" t="s">
        <v>11</v>
      </c>
      <c r="C330" s="21">
        <v>3669.5</v>
      </c>
      <c r="D330" s="21">
        <v>2434.6946499999999</v>
      </c>
      <c r="E330" s="21">
        <v>2434.6946499999999</v>
      </c>
    </row>
    <row r="331" spans="1:5" ht="15" x14ac:dyDescent="0.25">
      <c r="A331" s="34"/>
      <c r="B331" s="20" t="s">
        <v>12</v>
      </c>
      <c r="C331" s="21">
        <v>0</v>
      </c>
      <c r="D331" s="21">
        <v>0</v>
      </c>
      <c r="E331" s="21">
        <v>0</v>
      </c>
    </row>
    <row r="332" spans="1:5" ht="25.5" x14ac:dyDescent="0.25">
      <c r="A332" s="33"/>
      <c r="B332" s="17" t="s">
        <v>117</v>
      </c>
      <c r="C332" s="18">
        <f>((((((((+C333+C334))))))))</f>
        <v>476351.2</v>
      </c>
      <c r="D332" s="18">
        <f>((((((((+D333+D334))))))))</f>
        <v>361507.04369999998</v>
      </c>
      <c r="E332" s="18">
        <f>((((((((+E333+E334))))))))</f>
        <v>307369.51202000002</v>
      </c>
    </row>
    <row r="333" spans="1:5" ht="15" x14ac:dyDescent="0.25">
      <c r="A333" s="34"/>
      <c r="B333" s="20" t="s">
        <v>11</v>
      </c>
      <c r="C333" s="21">
        <v>18926.2</v>
      </c>
      <c r="D333" s="21">
        <v>18438.293699999998</v>
      </c>
      <c r="E333" s="21">
        <v>18073.667590000001</v>
      </c>
    </row>
    <row r="334" spans="1:5" ht="15" x14ac:dyDescent="0.25">
      <c r="A334" s="34"/>
      <c r="B334" s="20" t="s">
        <v>12</v>
      </c>
      <c r="C334" s="21">
        <v>457425</v>
      </c>
      <c r="D334" s="21">
        <v>343068.75</v>
      </c>
      <c r="E334" s="21">
        <v>289295.84443</v>
      </c>
    </row>
    <row r="335" spans="1:5" ht="15" x14ac:dyDescent="0.25">
      <c r="A335" s="33"/>
      <c r="B335" s="17" t="s">
        <v>118</v>
      </c>
      <c r="C335" s="18">
        <f>((((((((+C336+C337))))))))</f>
        <v>636380</v>
      </c>
      <c r="D335" s="18">
        <f>((((((((+D336+D337))))))))</f>
        <v>475176.98167000001</v>
      </c>
      <c r="E335" s="18">
        <f>((((((((+E336+E337))))))))</f>
        <v>473469.44997000002</v>
      </c>
    </row>
    <row r="336" spans="1:5" ht="15" x14ac:dyDescent="0.25">
      <c r="A336" s="34"/>
      <c r="B336" s="20" t="s">
        <v>11</v>
      </c>
      <c r="C336" s="21">
        <v>8680</v>
      </c>
      <c r="D336" s="21">
        <v>7776.9816700000001</v>
      </c>
      <c r="E336" s="21">
        <v>7776.9816700000001</v>
      </c>
    </row>
    <row r="337" spans="1:5" ht="15" x14ac:dyDescent="0.25">
      <c r="A337" s="34"/>
      <c r="B337" s="20" t="s">
        <v>12</v>
      </c>
      <c r="C337" s="21">
        <v>627700</v>
      </c>
      <c r="D337" s="21">
        <v>467400</v>
      </c>
      <c r="E337" s="21">
        <v>465692.46830000001</v>
      </c>
    </row>
    <row r="338" spans="1:5" ht="15" x14ac:dyDescent="0.25">
      <c r="A338" s="33"/>
      <c r="B338" s="17" t="s">
        <v>119</v>
      </c>
      <c r="C338" s="18">
        <f>((((((((+C339+C340))))))))</f>
        <v>198185.3</v>
      </c>
      <c r="D338" s="18">
        <f>((((((((+D339+D340))))))))</f>
        <v>110058.96755999999</v>
      </c>
      <c r="E338" s="18">
        <f>((((((((+E339+E340))))))))</f>
        <v>70035.967990000005</v>
      </c>
    </row>
    <row r="339" spans="1:5" ht="15" x14ac:dyDescent="0.25">
      <c r="A339" s="34"/>
      <c r="B339" s="20" t="s">
        <v>11</v>
      </c>
      <c r="C339" s="21">
        <v>198185.3</v>
      </c>
      <c r="D339" s="21">
        <v>110058.96755999999</v>
      </c>
      <c r="E339" s="21">
        <v>70035.967990000005</v>
      </c>
    </row>
    <row r="340" spans="1:5" ht="15" x14ac:dyDescent="0.25">
      <c r="A340" s="34"/>
      <c r="B340" s="20" t="s">
        <v>12</v>
      </c>
      <c r="C340" s="21">
        <v>0</v>
      </c>
      <c r="D340" s="21">
        <v>0</v>
      </c>
      <c r="E340" s="21">
        <v>0</v>
      </c>
    </row>
    <row r="341" spans="1:5" ht="15" x14ac:dyDescent="0.25">
      <c r="A341" s="33"/>
      <c r="B341" s="17" t="s">
        <v>120</v>
      </c>
      <c r="C341" s="18">
        <f>((((((((+C342+C343))))))))</f>
        <v>58254.488000000005</v>
      </c>
      <c r="D341" s="18">
        <f>((((((((+D342+D343))))))))</f>
        <v>54930.758000000002</v>
      </c>
      <c r="E341" s="18">
        <f>((((((((+E342+E343))))))))</f>
        <v>54930.758000000002</v>
      </c>
    </row>
    <row r="342" spans="1:5" ht="15" x14ac:dyDescent="0.25">
      <c r="A342" s="34"/>
      <c r="B342" s="20" t="s">
        <v>11</v>
      </c>
      <c r="C342" s="21">
        <v>50180.188000000002</v>
      </c>
      <c r="D342" s="21">
        <v>50180.188000000002</v>
      </c>
      <c r="E342" s="21">
        <v>50180.188000000002</v>
      </c>
    </row>
    <row r="343" spans="1:5" ht="15" x14ac:dyDescent="0.25">
      <c r="A343" s="34"/>
      <c r="B343" s="20" t="s">
        <v>12</v>
      </c>
      <c r="C343" s="21">
        <v>8074.3</v>
      </c>
      <c r="D343" s="21">
        <v>4750.57</v>
      </c>
      <c r="E343" s="21">
        <v>4750.57</v>
      </c>
    </row>
    <row r="344" spans="1:5" ht="25.5" x14ac:dyDescent="0.25">
      <c r="A344" s="33"/>
      <c r="B344" s="17" t="s">
        <v>121</v>
      </c>
      <c r="C344" s="18">
        <f>((((((((+C345+C346))))))))</f>
        <v>35313.300000000003</v>
      </c>
      <c r="D344" s="18">
        <f>((((((((+D345+D346))))))))</f>
        <v>34590.893584879996</v>
      </c>
      <c r="E344" s="18">
        <f>((((((((+E345+E346))))))))</f>
        <v>34590.893584879996</v>
      </c>
    </row>
    <row r="345" spans="1:5" ht="15" x14ac:dyDescent="0.25">
      <c r="A345" s="34"/>
      <c r="B345" s="20" t="s">
        <v>11</v>
      </c>
      <c r="C345" s="21">
        <v>35313.300000000003</v>
      </c>
      <c r="D345" s="31">
        <v>34590.893584879996</v>
      </c>
      <c r="E345" s="31">
        <v>34590.893584879996</v>
      </c>
    </row>
    <row r="346" spans="1:5" ht="15" x14ac:dyDescent="0.25">
      <c r="A346" s="34"/>
      <c r="B346" s="20" t="s">
        <v>12</v>
      </c>
      <c r="C346" s="21">
        <v>0</v>
      </c>
      <c r="D346" s="30">
        <v>0</v>
      </c>
      <c r="E346" s="30">
        <v>0</v>
      </c>
    </row>
    <row r="347" spans="1:5" ht="15" x14ac:dyDescent="0.25">
      <c r="A347" s="33"/>
      <c r="B347" s="17" t="s">
        <v>122</v>
      </c>
      <c r="C347" s="18">
        <f>((((((((+C348+C349))))))))</f>
        <v>14232.6</v>
      </c>
      <c r="D347" s="18">
        <f>((((((((+D348+D349))))))))</f>
        <v>4106.2486699999999</v>
      </c>
      <c r="E347" s="18">
        <f>((((((((+E348+E349))))))))</f>
        <v>2814.65173</v>
      </c>
    </row>
    <row r="348" spans="1:5" ht="15" x14ac:dyDescent="0.25">
      <c r="A348" s="34"/>
      <c r="B348" s="20" t="s">
        <v>11</v>
      </c>
      <c r="C348" s="21">
        <v>14232.6</v>
      </c>
      <c r="D348" s="21">
        <v>4106.2486699999999</v>
      </c>
      <c r="E348" s="21">
        <v>2814.65173</v>
      </c>
    </row>
    <row r="349" spans="1:5" ht="15" x14ac:dyDescent="0.25">
      <c r="A349" s="34"/>
      <c r="B349" s="20" t="s">
        <v>12</v>
      </c>
      <c r="C349" s="21">
        <v>0</v>
      </c>
      <c r="D349" s="21">
        <v>0</v>
      </c>
      <c r="E349" s="21">
        <v>0</v>
      </c>
    </row>
    <row r="350" spans="1:5" ht="15" x14ac:dyDescent="0.25">
      <c r="A350" s="33"/>
      <c r="B350" s="17" t="s">
        <v>123</v>
      </c>
      <c r="C350" s="18">
        <f>((((((((+C351+C352))))))))</f>
        <v>510074</v>
      </c>
      <c r="D350" s="18">
        <f>((((((((+D351+D352))))))))</f>
        <v>358419.641</v>
      </c>
      <c r="E350" s="18">
        <f>((((((((+E351+E352))))))))</f>
        <v>224328.31208999996</v>
      </c>
    </row>
    <row r="351" spans="1:5" ht="15" x14ac:dyDescent="0.25">
      <c r="A351" s="34"/>
      <c r="B351" s="20" t="s">
        <v>11</v>
      </c>
      <c r="C351" s="45">
        <v>199691.9</v>
      </c>
      <c r="D351" s="45">
        <v>103749.43531999999</v>
      </c>
      <c r="E351" s="45">
        <v>73251.249360000002</v>
      </c>
    </row>
    <row r="352" spans="1:5" ht="15" x14ac:dyDescent="0.25">
      <c r="A352" s="34"/>
      <c r="B352" s="20" t="s">
        <v>12</v>
      </c>
      <c r="C352" s="46">
        <v>310382.09999999998</v>
      </c>
      <c r="D352" s="46">
        <v>254670.20568000001</v>
      </c>
      <c r="E352" s="46">
        <v>151077.06272999998</v>
      </c>
    </row>
    <row r="353" spans="1:5" ht="15" x14ac:dyDescent="0.25">
      <c r="A353" s="33"/>
      <c r="B353" s="17" t="s">
        <v>124</v>
      </c>
      <c r="C353" s="18">
        <f>((((((((+C354+C355))))))))</f>
        <v>6163.9</v>
      </c>
      <c r="D353" s="18">
        <f>((((((((+D354+D355))))))))</f>
        <v>4513.3305300000002</v>
      </c>
      <c r="E353" s="18">
        <f>((((((((+E354+E355))))))))</f>
        <v>3551.80366</v>
      </c>
    </row>
    <row r="354" spans="1:5" ht="15" x14ac:dyDescent="0.25">
      <c r="A354" s="34"/>
      <c r="B354" s="20" t="s">
        <v>11</v>
      </c>
      <c r="C354" s="21">
        <v>6163.9</v>
      </c>
      <c r="D354" s="21">
        <v>4513.3305300000002</v>
      </c>
      <c r="E354" s="21">
        <v>3551.80366</v>
      </c>
    </row>
    <row r="355" spans="1:5" ht="15" x14ac:dyDescent="0.25">
      <c r="A355" s="34"/>
      <c r="B355" s="20" t="s">
        <v>12</v>
      </c>
      <c r="C355" s="21">
        <v>0</v>
      </c>
      <c r="D355" s="21">
        <v>0</v>
      </c>
      <c r="E355" s="21">
        <v>0</v>
      </c>
    </row>
    <row r="356" spans="1:5" ht="25.5" x14ac:dyDescent="0.25">
      <c r="A356" s="33"/>
      <c r="B356" s="17" t="s">
        <v>125</v>
      </c>
      <c r="C356" s="18">
        <f>((((((((+C357+C358))))))))</f>
        <v>2998.1</v>
      </c>
      <c r="D356" s="18">
        <f>((((((((+D357+D358))))))))</f>
        <v>2303.6610000000001</v>
      </c>
      <c r="E356" s="18">
        <f>((((((((+E357+E358))))))))</f>
        <v>2303.6610000000001</v>
      </c>
    </row>
    <row r="357" spans="1:5" ht="15" x14ac:dyDescent="0.25">
      <c r="A357" s="34"/>
      <c r="B357" s="20" t="s">
        <v>11</v>
      </c>
      <c r="C357" s="21">
        <v>2998.1</v>
      </c>
      <c r="D357" s="21">
        <v>2303.6610000000001</v>
      </c>
      <c r="E357" s="21">
        <v>2303.6610000000001</v>
      </c>
    </row>
    <row r="358" spans="1:5" ht="15" x14ac:dyDescent="0.25">
      <c r="A358" s="34"/>
      <c r="B358" s="20" t="s">
        <v>12</v>
      </c>
      <c r="C358" s="21">
        <v>0</v>
      </c>
      <c r="D358" s="21">
        <v>0</v>
      </c>
      <c r="E358" s="21">
        <v>0</v>
      </c>
    </row>
    <row r="359" spans="1:5" ht="15" x14ac:dyDescent="0.25">
      <c r="A359" s="33"/>
      <c r="B359" s="17" t="s">
        <v>126</v>
      </c>
      <c r="C359" s="18">
        <f>((((((((+C360+C361))))))))</f>
        <v>162135.6</v>
      </c>
      <c r="D359" s="18">
        <f>((((((((+D360+D361))))))))</f>
        <v>109202.47186000001</v>
      </c>
      <c r="E359" s="18">
        <f>((((((((+E360+E361))))))))</f>
        <v>84149.89340999999</v>
      </c>
    </row>
    <row r="360" spans="1:5" ht="15" x14ac:dyDescent="0.25">
      <c r="A360" s="34"/>
      <c r="B360" s="20" t="s">
        <v>11</v>
      </c>
      <c r="C360" s="21">
        <v>162135.6</v>
      </c>
      <c r="D360" s="21">
        <v>109202.47186000001</v>
      </c>
      <c r="E360" s="21">
        <v>84149.89340999999</v>
      </c>
    </row>
    <row r="361" spans="1:5" ht="15" x14ac:dyDescent="0.25">
      <c r="A361" s="34"/>
      <c r="B361" s="20" t="s">
        <v>12</v>
      </c>
      <c r="C361" s="21">
        <v>0</v>
      </c>
      <c r="D361" s="21">
        <v>0</v>
      </c>
      <c r="E361" s="21">
        <v>0</v>
      </c>
    </row>
    <row r="362" spans="1:5" ht="15" x14ac:dyDescent="0.25">
      <c r="A362" s="33"/>
      <c r="B362" s="17" t="s">
        <v>127</v>
      </c>
      <c r="C362" s="18">
        <f>((((((((+C363+C364))))))))</f>
        <v>169119.4</v>
      </c>
      <c r="D362" s="18">
        <f>((((((((+D363+D364))))))))</f>
        <v>121081.79703</v>
      </c>
      <c r="E362" s="18">
        <f>((((((((+E363+E364))))))))</f>
        <v>89416.990282999992</v>
      </c>
    </row>
    <row r="363" spans="1:5" ht="15" x14ac:dyDescent="0.25">
      <c r="A363" s="34"/>
      <c r="B363" s="20" t="s">
        <v>11</v>
      </c>
      <c r="C363" s="21">
        <v>169119.4</v>
      </c>
      <c r="D363" s="21">
        <v>121081.79703</v>
      </c>
      <c r="E363" s="21">
        <v>89416.990282999992</v>
      </c>
    </row>
    <row r="364" spans="1:5" ht="15" x14ac:dyDescent="0.25">
      <c r="A364" s="34"/>
      <c r="B364" s="20" t="s">
        <v>12</v>
      </c>
      <c r="C364" s="21">
        <v>0</v>
      </c>
      <c r="D364" s="21">
        <v>0</v>
      </c>
      <c r="E364" s="21">
        <v>0</v>
      </c>
    </row>
    <row r="365" spans="1:5" ht="15" x14ac:dyDescent="0.25">
      <c r="A365" s="33"/>
      <c r="B365" s="17" t="s">
        <v>128</v>
      </c>
      <c r="C365" s="18">
        <f>((((((((+C366+C367))))))))</f>
        <v>253365.8</v>
      </c>
      <c r="D365" s="18">
        <f>((((((((+D366+D367))))))))</f>
        <v>152540.83366</v>
      </c>
      <c r="E365" s="18">
        <f>((((((((+E366+E367))))))))</f>
        <v>152540.83366</v>
      </c>
    </row>
    <row r="366" spans="1:5" ht="15" x14ac:dyDescent="0.25">
      <c r="A366" s="34"/>
      <c r="B366" s="20" t="s">
        <v>11</v>
      </c>
      <c r="C366" s="21">
        <v>253365.8</v>
      </c>
      <c r="D366" s="21">
        <v>152540.83366</v>
      </c>
      <c r="E366" s="21">
        <v>152540.83366</v>
      </c>
    </row>
    <row r="367" spans="1:5" ht="15" x14ac:dyDescent="0.25">
      <c r="A367" s="34"/>
      <c r="B367" s="20" t="s">
        <v>12</v>
      </c>
      <c r="C367" s="21">
        <v>0</v>
      </c>
      <c r="D367" s="21">
        <v>0</v>
      </c>
      <c r="E367" s="21">
        <v>0</v>
      </c>
    </row>
    <row r="368" spans="1:5" ht="15" x14ac:dyDescent="0.25">
      <c r="A368" s="39"/>
      <c r="B368" s="40" t="s">
        <v>129</v>
      </c>
      <c r="C368" s="41">
        <f>((((((((+C369+C370))))))))</f>
        <v>26950</v>
      </c>
      <c r="D368" s="41">
        <f>((((((((+D369+D370))))))))</f>
        <v>19396.576390000002</v>
      </c>
      <c r="E368" s="41">
        <f>((((((((+E369+E370))))))))</f>
        <v>19396.576390000002</v>
      </c>
    </row>
    <row r="369" spans="1:5" ht="15" x14ac:dyDescent="0.25">
      <c r="A369" s="34"/>
      <c r="B369" s="20" t="s">
        <v>11</v>
      </c>
      <c r="C369" s="47">
        <v>22524.3</v>
      </c>
      <c r="D369" s="47">
        <v>17304.931990000001</v>
      </c>
      <c r="E369" s="47">
        <v>17304.931990000001</v>
      </c>
    </row>
    <row r="370" spans="1:5" ht="15" x14ac:dyDescent="0.25">
      <c r="A370" s="34"/>
      <c r="B370" s="20" t="s">
        <v>12</v>
      </c>
      <c r="C370" s="48">
        <v>4425.7</v>
      </c>
      <c r="D370" s="48">
        <v>2091.6444000000001</v>
      </c>
      <c r="E370" s="48">
        <v>2091.6444000000001</v>
      </c>
    </row>
    <row r="371" spans="1:5" ht="15" x14ac:dyDescent="0.25">
      <c r="A371" s="33"/>
      <c r="B371" s="17" t="s">
        <v>130</v>
      </c>
      <c r="C371" s="18">
        <f>((((((((+C372+C373))))))))</f>
        <v>65630.8</v>
      </c>
      <c r="D371" s="18">
        <f>((((((((+D372+D373))))))))</f>
        <v>33913.065539999989</v>
      </c>
      <c r="E371" s="18">
        <f>((((((((+E372+E373))))))))</f>
        <v>33913.065539999989</v>
      </c>
    </row>
    <row r="372" spans="1:5" ht="15" x14ac:dyDescent="0.25">
      <c r="A372" s="34"/>
      <c r="B372" s="20" t="s">
        <v>11</v>
      </c>
      <c r="C372" s="21">
        <v>65630.8</v>
      </c>
      <c r="D372" s="21">
        <v>33913.065539999989</v>
      </c>
      <c r="E372" s="21">
        <v>33913.065539999989</v>
      </c>
    </row>
    <row r="373" spans="1:5" ht="15" x14ac:dyDescent="0.25">
      <c r="A373" s="34"/>
      <c r="B373" s="20" t="s">
        <v>12</v>
      </c>
      <c r="C373" s="21">
        <v>0</v>
      </c>
      <c r="D373" s="21">
        <v>0</v>
      </c>
      <c r="E373" s="21">
        <v>0</v>
      </c>
    </row>
    <row r="374" spans="1:5" ht="15" x14ac:dyDescent="0.25">
      <c r="A374" s="33"/>
      <c r="B374" s="17" t="s">
        <v>131</v>
      </c>
      <c r="C374" s="18">
        <f>((((((((+C375+C376))))))))</f>
        <v>23706.730329999999</v>
      </c>
      <c r="D374" s="18">
        <f>((((((((+D375+D376))))))))</f>
        <v>1672.2146299999999</v>
      </c>
      <c r="E374" s="18">
        <f>((((((((+E375+E376))))))))</f>
        <v>1672.2146299999999</v>
      </c>
    </row>
    <row r="375" spans="1:5" ht="15" x14ac:dyDescent="0.25">
      <c r="A375" s="34"/>
      <c r="B375" s="20" t="s">
        <v>11</v>
      </c>
      <c r="C375" s="47">
        <v>23706.730329999999</v>
      </c>
      <c r="D375" s="47">
        <v>1672.2146299999999</v>
      </c>
      <c r="E375" s="47">
        <v>1672.2146299999999</v>
      </c>
    </row>
    <row r="376" spans="1:5" ht="15" x14ac:dyDescent="0.25">
      <c r="A376" s="34"/>
      <c r="B376" s="20" t="s">
        <v>12</v>
      </c>
      <c r="C376" s="48">
        <v>0</v>
      </c>
      <c r="D376" s="48">
        <v>0</v>
      </c>
      <c r="E376" s="48">
        <v>0</v>
      </c>
    </row>
    <row r="377" spans="1:5" ht="15" x14ac:dyDescent="0.25">
      <c r="A377" s="43" t="s">
        <v>132</v>
      </c>
      <c r="B377" s="14"/>
      <c r="C377" s="15">
        <f>+C378+C384+C387+C390+C393+C396+C399+C402+C381+C405</f>
        <v>5915286.9782599984</v>
      </c>
      <c r="D377" s="15">
        <f t="shared" ref="D377:E377" si="12">+D378+D384+D387+D390+D393+D396+D399+D402+D381+D405</f>
        <v>4415007.1833199989</v>
      </c>
      <c r="E377" s="15">
        <f t="shared" si="12"/>
        <v>3873688.6594091114</v>
      </c>
    </row>
    <row r="378" spans="1:5" ht="15" x14ac:dyDescent="0.25">
      <c r="A378" s="16"/>
      <c r="B378" s="17" t="s">
        <v>16</v>
      </c>
      <c r="C378" s="18">
        <f>((((((((+C379+C380))))))))</f>
        <v>4627935.9782599993</v>
      </c>
      <c r="D378" s="18">
        <f>((((((((+D379+D380))))))))</f>
        <v>3127656.2220000001</v>
      </c>
      <c r="E378" s="18">
        <f>((((((((+E379+E380))))))))</f>
        <v>3127656.2220000001</v>
      </c>
    </row>
    <row r="379" spans="1:5" ht="15" x14ac:dyDescent="0.25">
      <c r="A379" s="34"/>
      <c r="B379" s="20" t="s">
        <v>11</v>
      </c>
      <c r="C379" s="21">
        <v>1790252.67826</v>
      </c>
      <c r="D379" s="21">
        <v>1300418.8259999999</v>
      </c>
      <c r="E379" s="21">
        <v>1300418.8259999999</v>
      </c>
    </row>
    <row r="380" spans="1:5" ht="15" x14ac:dyDescent="0.25">
      <c r="A380" s="34"/>
      <c r="B380" s="20" t="s">
        <v>12</v>
      </c>
      <c r="C380" s="21">
        <v>2837683.3</v>
      </c>
      <c r="D380" s="21">
        <v>1827237.3959999999</v>
      </c>
      <c r="E380" s="21">
        <v>1827237.3959999999</v>
      </c>
    </row>
    <row r="381" spans="1:5" ht="15" x14ac:dyDescent="0.25">
      <c r="A381" s="16"/>
      <c r="B381" s="17" t="s">
        <v>134</v>
      </c>
      <c r="C381" s="18">
        <f>((((((((+C382+C383))))))))</f>
        <v>41036.1</v>
      </c>
      <c r="D381" s="18">
        <f>((((((((+D382+D383))))))))</f>
        <v>41036.1</v>
      </c>
      <c r="E381" s="18">
        <f>((((((((+E382+E383))))))))</f>
        <v>30843.262999999999</v>
      </c>
    </row>
    <row r="382" spans="1:5" ht="15" x14ac:dyDescent="0.25">
      <c r="A382" s="34"/>
      <c r="B382" s="20" t="s">
        <v>11</v>
      </c>
      <c r="C382" s="21">
        <v>41036.1</v>
      </c>
      <c r="D382" s="21">
        <v>41036.1</v>
      </c>
      <c r="E382" s="21">
        <v>30843.262999999999</v>
      </c>
    </row>
    <row r="383" spans="1:5" ht="15" x14ac:dyDescent="0.25">
      <c r="A383" s="34"/>
      <c r="B383" s="20" t="s">
        <v>12</v>
      </c>
      <c r="C383" s="21">
        <v>0</v>
      </c>
      <c r="D383" s="21">
        <v>0</v>
      </c>
      <c r="E383" s="21">
        <v>0</v>
      </c>
    </row>
    <row r="384" spans="1:5" ht="15" x14ac:dyDescent="0.25">
      <c r="A384" s="16"/>
      <c r="B384" s="17" t="s">
        <v>133</v>
      </c>
      <c r="C384" s="18">
        <f>((((((((+C385+C386))))))))</f>
        <v>130261.6</v>
      </c>
      <c r="D384" s="18">
        <f>((((((((+D385+D386))))))))</f>
        <v>130261.56131999999</v>
      </c>
      <c r="E384" s="18">
        <f>((((((((+E385+E386))))))))</f>
        <v>78012.509770000004</v>
      </c>
    </row>
    <row r="385" spans="1:5" ht="15" x14ac:dyDescent="0.25">
      <c r="A385" s="34"/>
      <c r="B385" s="20" t="s">
        <v>11</v>
      </c>
      <c r="C385" s="21">
        <v>17646.400000000001</v>
      </c>
      <c r="D385" s="21">
        <v>17646.36132</v>
      </c>
      <c r="E385" s="21">
        <v>14035.509</v>
      </c>
    </row>
    <row r="386" spans="1:5" ht="15" x14ac:dyDescent="0.25">
      <c r="A386" s="34"/>
      <c r="B386" s="20" t="s">
        <v>12</v>
      </c>
      <c r="C386" s="21">
        <v>112615.2</v>
      </c>
      <c r="D386" s="21">
        <v>112615.2</v>
      </c>
      <c r="E386" s="21">
        <v>63977.000770000006</v>
      </c>
    </row>
    <row r="387" spans="1:5" ht="15" x14ac:dyDescent="0.25">
      <c r="A387" s="16"/>
      <c r="B387" s="17" t="s">
        <v>135</v>
      </c>
      <c r="C387" s="18">
        <f>((((((((+C388+C389))))))))</f>
        <v>181085.6</v>
      </c>
      <c r="D387" s="18">
        <f>((((((((+D388+D389))))))))</f>
        <v>181085.6</v>
      </c>
      <c r="E387" s="18">
        <f>((((((((+E388+E389))))))))</f>
        <v>65562.588770000002</v>
      </c>
    </row>
    <row r="388" spans="1:5" ht="15" x14ac:dyDescent="0.25">
      <c r="A388" s="34"/>
      <c r="B388" s="20" t="s">
        <v>11</v>
      </c>
      <c r="C388" s="21">
        <v>52155.1</v>
      </c>
      <c r="D388" s="21">
        <v>52155.1</v>
      </c>
      <c r="E388" s="21">
        <v>28837.794550000002</v>
      </c>
    </row>
    <row r="389" spans="1:5" ht="15" x14ac:dyDescent="0.25">
      <c r="A389" s="34"/>
      <c r="B389" s="20" t="s">
        <v>12</v>
      </c>
      <c r="C389" s="21">
        <v>128930.5</v>
      </c>
      <c r="D389" s="21">
        <v>128930.5</v>
      </c>
      <c r="E389" s="21">
        <v>36724.794219999996</v>
      </c>
    </row>
    <row r="390" spans="1:5" ht="15" x14ac:dyDescent="0.25">
      <c r="A390" s="16"/>
      <c r="B390" s="17" t="s">
        <v>136</v>
      </c>
      <c r="C390" s="18">
        <f>((((((((+C391+C392))))))))</f>
        <v>10439.799999999999</v>
      </c>
      <c r="D390" s="18">
        <f>((((((((+D391+D392))))))))</f>
        <v>10439.799999999999</v>
      </c>
      <c r="E390" s="18">
        <f>((((((((+E391+E392))))))))</f>
        <v>6089.4724200000001</v>
      </c>
    </row>
    <row r="391" spans="1:5" ht="15" x14ac:dyDescent="0.25">
      <c r="A391" s="34"/>
      <c r="B391" s="20" t="s">
        <v>11</v>
      </c>
      <c r="C391" s="21">
        <v>10439.799999999999</v>
      </c>
      <c r="D391" s="21">
        <v>10439.799999999999</v>
      </c>
      <c r="E391" s="21">
        <v>6089.4724200000001</v>
      </c>
    </row>
    <row r="392" spans="1:5" ht="15" x14ac:dyDescent="0.25">
      <c r="A392" s="34"/>
      <c r="B392" s="20" t="s">
        <v>12</v>
      </c>
      <c r="C392" s="21">
        <v>0</v>
      </c>
      <c r="D392" s="21">
        <v>0</v>
      </c>
      <c r="E392" s="21">
        <v>0</v>
      </c>
    </row>
    <row r="393" spans="1:5" ht="15" x14ac:dyDescent="0.25">
      <c r="A393" s="16"/>
      <c r="B393" s="17" t="s">
        <v>137</v>
      </c>
      <c r="C393" s="18">
        <f>((((((((+C394+C395))))))))</f>
        <v>41981.9</v>
      </c>
      <c r="D393" s="18">
        <f>((((((((+D394+D395))))))))</f>
        <v>41981.9</v>
      </c>
      <c r="E393" s="18">
        <f>((((((((+E394+E395))))))))</f>
        <v>23237.84446</v>
      </c>
    </row>
    <row r="394" spans="1:5" ht="15" x14ac:dyDescent="0.25">
      <c r="A394" s="34"/>
      <c r="B394" s="20" t="s">
        <v>11</v>
      </c>
      <c r="C394" s="21">
        <v>41981.9</v>
      </c>
      <c r="D394" s="21">
        <v>41981.9</v>
      </c>
      <c r="E394" s="21">
        <v>23237.84446</v>
      </c>
    </row>
    <row r="395" spans="1:5" ht="15" x14ac:dyDescent="0.25">
      <c r="A395" s="34"/>
      <c r="B395" s="20" t="s">
        <v>12</v>
      </c>
      <c r="C395" s="21">
        <v>0</v>
      </c>
      <c r="D395" s="21">
        <v>0</v>
      </c>
      <c r="E395" s="21">
        <v>0</v>
      </c>
    </row>
    <row r="396" spans="1:5" ht="15" x14ac:dyDescent="0.25">
      <c r="A396" s="16"/>
      <c r="B396" s="17" t="s">
        <v>138</v>
      </c>
      <c r="C396" s="18">
        <f>((((((((+C397+C398))))))))</f>
        <v>48805.7</v>
      </c>
      <c r="D396" s="18">
        <f>((((((((+D397+D398))))))))</f>
        <v>48805.7</v>
      </c>
      <c r="E396" s="18">
        <f>((((((((+E397+E398))))))))</f>
        <v>31311.682966600005</v>
      </c>
    </row>
    <row r="397" spans="1:5" ht="15" x14ac:dyDescent="0.25">
      <c r="A397" s="34"/>
      <c r="B397" s="20" t="s">
        <v>11</v>
      </c>
      <c r="C397" s="21">
        <v>48805.7</v>
      </c>
      <c r="D397" s="21">
        <v>48805.7</v>
      </c>
      <c r="E397" s="21">
        <v>31311.682966600005</v>
      </c>
    </row>
    <row r="398" spans="1:5" ht="15" x14ac:dyDescent="0.25">
      <c r="A398" s="34"/>
      <c r="B398" s="20" t="s">
        <v>12</v>
      </c>
      <c r="C398" s="21">
        <v>0</v>
      </c>
      <c r="D398" s="21">
        <v>0</v>
      </c>
      <c r="E398" s="21">
        <v>0</v>
      </c>
    </row>
    <row r="399" spans="1:5" ht="15" x14ac:dyDescent="0.25">
      <c r="A399" s="16"/>
      <c r="B399" s="17" t="s">
        <v>139</v>
      </c>
      <c r="C399" s="18">
        <f>((((((((+C400+C401))))))))</f>
        <v>501677.8</v>
      </c>
      <c r="D399" s="18">
        <f>((((((((+D400+D401))))))))</f>
        <v>501677.8</v>
      </c>
      <c r="E399" s="18">
        <f>((((((((+E400+E401))))))))</f>
        <v>297162.19957251207</v>
      </c>
    </row>
    <row r="400" spans="1:5" ht="15" x14ac:dyDescent="0.25">
      <c r="A400" s="34"/>
      <c r="B400" s="20" t="s">
        <v>11</v>
      </c>
      <c r="C400" s="21">
        <v>282985.09999999998</v>
      </c>
      <c r="D400" s="21">
        <v>282985.09999999998</v>
      </c>
      <c r="E400" s="21">
        <v>190379.99098251207</v>
      </c>
    </row>
    <row r="401" spans="1:5" ht="15" x14ac:dyDescent="0.25">
      <c r="A401" s="34"/>
      <c r="B401" s="20" t="s">
        <v>12</v>
      </c>
      <c r="C401" s="21">
        <v>218692.7</v>
      </c>
      <c r="D401" s="21">
        <v>218692.7</v>
      </c>
      <c r="E401" s="21">
        <v>106782.20859000001</v>
      </c>
    </row>
    <row r="402" spans="1:5" ht="15" x14ac:dyDescent="0.25">
      <c r="A402" s="16"/>
      <c r="B402" s="17" t="s">
        <v>140</v>
      </c>
      <c r="C402" s="18">
        <f>((((((((+C403+C404))))))))</f>
        <v>329099.2</v>
      </c>
      <c r="D402" s="18">
        <f>((((((((+D403+D404))))))))</f>
        <v>329099.2</v>
      </c>
      <c r="E402" s="18">
        <f>((((((((+E403+E404))))))))</f>
        <v>212614.13564999998</v>
      </c>
    </row>
    <row r="403" spans="1:5" ht="15" x14ac:dyDescent="0.25">
      <c r="A403" s="34"/>
      <c r="B403" s="20" t="s">
        <v>11</v>
      </c>
      <c r="C403" s="21">
        <v>122476.3</v>
      </c>
      <c r="D403" s="21">
        <v>122476.3</v>
      </c>
      <c r="E403" s="21">
        <v>80601.932169999985</v>
      </c>
    </row>
    <row r="404" spans="1:5" ht="15" x14ac:dyDescent="0.25">
      <c r="A404" s="34"/>
      <c r="B404" s="20" t="s">
        <v>12</v>
      </c>
      <c r="C404" s="21">
        <v>206622.9</v>
      </c>
      <c r="D404" s="21">
        <v>206622.9</v>
      </c>
      <c r="E404" s="21">
        <v>132012.20348</v>
      </c>
    </row>
    <row r="405" spans="1:5" ht="15" x14ac:dyDescent="0.25">
      <c r="A405" s="16"/>
      <c r="B405" s="17" t="s">
        <v>141</v>
      </c>
      <c r="C405" s="18">
        <f>((((((((+C406+C407))))))))</f>
        <v>2963.3</v>
      </c>
      <c r="D405" s="18">
        <f>((((((((+D406+D407))))))))</f>
        <v>2963.3</v>
      </c>
      <c r="E405" s="18">
        <f>((((((((+E406+E407))))))))</f>
        <v>1198.7408</v>
      </c>
    </row>
    <row r="406" spans="1:5" ht="15" x14ac:dyDescent="0.25">
      <c r="A406" s="34"/>
      <c r="B406" s="20" t="s">
        <v>11</v>
      </c>
      <c r="C406" s="21">
        <v>2963.3</v>
      </c>
      <c r="D406" s="21">
        <v>2963.3</v>
      </c>
      <c r="E406" s="21">
        <v>1198.7408</v>
      </c>
    </row>
    <row r="407" spans="1:5" ht="15" x14ac:dyDescent="0.25">
      <c r="A407" s="34"/>
      <c r="B407" s="20" t="s">
        <v>12</v>
      </c>
      <c r="C407" s="21">
        <v>0</v>
      </c>
      <c r="D407" s="21">
        <v>0</v>
      </c>
      <c r="E407" s="21">
        <v>0</v>
      </c>
    </row>
    <row r="408" spans="1:5" ht="15" x14ac:dyDescent="0.25">
      <c r="A408" s="43" t="s">
        <v>142</v>
      </c>
      <c r="B408" s="14"/>
      <c r="C408" s="15">
        <f>C409+C412+C415+C418</f>
        <v>257610.41839000012</v>
      </c>
      <c r="D408" s="15">
        <f t="shared" ref="D408:E408" si="13">D409+D412+D415+D418</f>
        <v>141078.13046333348</v>
      </c>
      <c r="E408" s="15">
        <f t="shared" si="13"/>
        <v>139984.54974333351</v>
      </c>
    </row>
    <row r="409" spans="1:5" ht="15" x14ac:dyDescent="0.25">
      <c r="A409" s="33"/>
      <c r="B409" s="17" t="s">
        <v>16</v>
      </c>
      <c r="C409" s="18">
        <f>((((((((+C410+C411))))))))</f>
        <v>114076.78967000011</v>
      </c>
      <c r="D409" s="18">
        <f>((((((((+D410+D411))))))))</f>
        <v>73505.828740000157</v>
      </c>
      <c r="E409" s="18">
        <f>((((((((+E410+E411))))))))</f>
        <v>72818.163380000173</v>
      </c>
    </row>
    <row r="410" spans="1:5" ht="15" x14ac:dyDescent="0.25">
      <c r="A410" s="34"/>
      <c r="B410" s="20" t="s">
        <v>11</v>
      </c>
      <c r="C410" s="21">
        <v>114076.78967000011</v>
      </c>
      <c r="D410" s="21">
        <v>73505.828740000157</v>
      </c>
      <c r="E410" s="21">
        <v>72818.163380000173</v>
      </c>
    </row>
    <row r="411" spans="1:5" ht="15" x14ac:dyDescent="0.25">
      <c r="A411" s="34"/>
      <c r="B411" s="20" t="s">
        <v>12</v>
      </c>
      <c r="C411" s="21">
        <v>0</v>
      </c>
      <c r="D411" s="21">
        <v>0</v>
      </c>
      <c r="E411" s="21">
        <v>0</v>
      </c>
    </row>
    <row r="412" spans="1:5" ht="15" x14ac:dyDescent="0.25">
      <c r="A412" s="33"/>
      <c r="B412" s="17" t="s">
        <v>143</v>
      </c>
      <c r="C412" s="18">
        <f>((((((((+C413+C414))))))))</f>
        <v>751.47042999999996</v>
      </c>
      <c r="D412" s="18">
        <f>((((((((+D413+D414))))))))</f>
        <v>751.47042999999996</v>
      </c>
      <c r="E412" s="18">
        <f>((((((((+E413+E414))))))))</f>
        <v>381.02699999999999</v>
      </c>
    </row>
    <row r="413" spans="1:5" ht="15" x14ac:dyDescent="0.25">
      <c r="A413" s="34"/>
      <c r="B413" s="20" t="s">
        <v>11</v>
      </c>
      <c r="C413" s="21">
        <v>751.47042999999996</v>
      </c>
      <c r="D413" s="21">
        <v>751.47042999999996</v>
      </c>
      <c r="E413" s="21">
        <v>381.02699999999999</v>
      </c>
    </row>
    <row r="414" spans="1:5" ht="15" x14ac:dyDescent="0.25">
      <c r="A414" s="34"/>
      <c r="B414" s="20" t="s">
        <v>12</v>
      </c>
      <c r="C414" s="21">
        <v>0</v>
      </c>
      <c r="D414" s="21">
        <v>0</v>
      </c>
      <c r="E414" s="21">
        <v>0</v>
      </c>
    </row>
    <row r="415" spans="1:5" ht="15" x14ac:dyDescent="0.25">
      <c r="A415" s="33"/>
      <c r="B415" s="17" t="s">
        <v>144</v>
      </c>
      <c r="C415" s="18">
        <f>((((((((+C416+C417))))))))</f>
        <v>123950.3</v>
      </c>
      <c r="D415" s="18">
        <f>((((((((+D416+D417))))))))</f>
        <v>56817.609763333327</v>
      </c>
      <c r="E415" s="18">
        <f>((((((((+E416+E417))))))))</f>
        <v>56817.609763333327</v>
      </c>
    </row>
    <row r="416" spans="1:5" ht="15" x14ac:dyDescent="0.25">
      <c r="A416" s="34"/>
      <c r="B416" s="20" t="s">
        <v>11</v>
      </c>
      <c r="C416" s="21">
        <v>123950.3</v>
      </c>
      <c r="D416" s="21">
        <v>56817.609763333327</v>
      </c>
      <c r="E416" s="21">
        <v>56817.609763333327</v>
      </c>
    </row>
    <row r="417" spans="1:5" ht="15" x14ac:dyDescent="0.25">
      <c r="A417" s="34"/>
      <c r="B417" s="20" t="s">
        <v>12</v>
      </c>
      <c r="C417" s="21">
        <v>0</v>
      </c>
      <c r="D417" s="21">
        <v>0</v>
      </c>
      <c r="E417" s="21">
        <v>0</v>
      </c>
    </row>
    <row r="418" spans="1:5" ht="15" x14ac:dyDescent="0.25">
      <c r="A418" s="33"/>
      <c r="B418" s="17" t="s">
        <v>145</v>
      </c>
      <c r="C418" s="18">
        <f>((((((((+C419+C420))))))))</f>
        <v>18831.85829</v>
      </c>
      <c r="D418" s="18">
        <f>((((((((+D419+D420))))))))</f>
        <v>10003.221529999999</v>
      </c>
      <c r="E418" s="18">
        <f>((((((((+E419+E420))))))))</f>
        <v>9967.7495999999992</v>
      </c>
    </row>
    <row r="419" spans="1:5" ht="15" x14ac:dyDescent="0.25">
      <c r="A419" s="34"/>
      <c r="B419" s="20" t="s">
        <v>11</v>
      </c>
      <c r="C419" s="21">
        <v>18831.85829</v>
      </c>
      <c r="D419" s="21">
        <v>10003.221529999999</v>
      </c>
      <c r="E419" s="21">
        <v>9967.7495999999992</v>
      </c>
    </row>
    <row r="420" spans="1:5" ht="15" x14ac:dyDescent="0.25">
      <c r="A420" s="44"/>
      <c r="B420" s="25" t="s">
        <v>12</v>
      </c>
      <c r="C420" s="28">
        <v>0</v>
      </c>
      <c r="D420" s="28">
        <v>0</v>
      </c>
      <c r="E420" s="28">
        <v>0</v>
      </c>
    </row>
    <row r="421" spans="1:5" ht="15" x14ac:dyDescent="0.25">
      <c r="A421" s="43" t="s">
        <v>146</v>
      </c>
      <c r="B421" s="14"/>
      <c r="C421" s="15">
        <f>C422+C425+C428+C431+C434</f>
        <v>192229.1</v>
      </c>
      <c r="D421" s="15">
        <f t="shared" ref="D421:E421" si="14">D422+D425+D428+D431+D434</f>
        <v>100007.64175</v>
      </c>
      <c r="E421" s="15">
        <f t="shared" si="14"/>
        <v>81473.482579999996</v>
      </c>
    </row>
    <row r="422" spans="1:5" ht="15" x14ac:dyDescent="0.25">
      <c r="A422" s="33"/>
      <c r="B422" s="17" t="s">
        <v>16</v>
      </c>
      <c r="C422" s="18">
        <f>((((((((+C423+C424))))))))</f>
        <v>115407.5</v>
      </c>
      <c r="D422" s="18">
        <f>((((((((+D423+D424))))))))</f>
        <v>41837.880950000006</v>
      </c>
      <c r="E422" s="18">
        <f>((((((((+E423+E424))))))))</f>
        <v>34849.003219999999</v>
      </c>
    </row>
    <row r="423" spans="1:5" ht="15" x14ac:dyDescent="0.25">
      <c r="A423" s="34"/>
      <c r="B423" s="20" t="s">
        <v>11</v>
      </c>
      <c r="C423" s="30">
        <v>115407.5</v>
      </c>
      <c r="D423" s="30">
        <v>41837.880950000006</v>
      </c>
      <c r="E423" s="30">
        <v>34849.003219999999</v>
      </c>
    </row>
    <row r="424" spans="1:5" ht="15" x14ac:dyDescent="0.25">
      <c r="A424" s="34"/>
      <c r="B424" s="20" t="s">
        <v>12</v>
      </c>
      <c r="C424" s="21">
        <v>0</v>
      </c>
      <c r="D424" s="21">
        <v>0</v>
      </c>
      <c r="E424" s="21">
        <v>0</v>
      </c>
    </row>
    <row r="425" spans="1:5" ht="15" x14ac:dyDescent="0.25">
      <c r="A425" s="33"/>
      <c r="B425" s="17" t="s">
        <v>147</v>
      </c>
      <c r="C425" s="18">
        <f>((((((((+C426+C427))))))))</f>
        <v>2041.4</v>
      </c>
      <c r="D425" s="18">
        <f>((((((((+D426+D427))))))))</f>
        <v>2022.3325300000001</v>
      </c>
      <c r="E425" s="18">
        <f>((((((((+E426+E427))))))))</f>
        <v>1348.36169</v>
      </c>
    </row>
    <row r="426" spans="1:5" ht="15" x14ac:dyDescent="0.25">
      <c r="A426" s="34"/>
      <c r="B426" s="20" t="s">
        <v>11</v>
      </c>
      <c r="C426" s="30">
        <v>2041.4</v>
      </c>
      <c r="D426" s="30">
        <v>2022.3325300000001</v>
      </c>
      <c r="E426" s="30">
        <v>1348.36169</v>
      </c>
    </row>
    <row r="427" spans="1:5" ht="15" x14ac:dyDescent="0.25">
      <c r="A427" s="34"/>
      <c r="B427" s="20" t="s">
        <v>12</v>
      </c>
      <c r="C427" s="21">
        <v>0</v>
      </c>
      <c r="D427" s="21">
        <v>0</v>
      </c>
      <c r="E427" s="21">
        <v>0</v>
      </c>
    </row>
    <row r="428" spans="1:5" ht="15" x14ac:dyDescent="0.25">
      <c r="A428" s="33"/>
      <c r="B428" s="17" t="s">
        <v>148</v>
      </c>
      <c r="C428" s="18">
        <f>((((((((+C429+C430))))))))</f>
        <v>72512.899999999994</v>
      </c>
      <c r="D428" s="18">
        <f>((((((((+D429+D430))))))))</f>
        <v>54403.308830000002</v>
      </c>
      <c r="E428" s="18">
        <f>((((((((+E429+E430))))))))</f>
        <v>43719.668229999996</v>
      </c>
    </row>
    <row r="429" spans="1:5" ht="15" x14ac:dyDescent="0.25">
      <c r="A429" s="34"/>
      <c r="B429" s="20" t="s">
        <v>11</v>
      </c>
      <c r="C429" s="30">
        <v>72512.899999999994</v>
      </c>
      <c r="D429" s="30">
        <v>54403.308830000002</v>
      </c>
      <c r="E429" s="30">
        <v>43719.668229999996</v>
      </c>
    </row>
    <row r="430" spans="1:5" ht="15" x14ac:dyDescent="0.25">
      <c r="A430" s="34"/>
      <c r="B430" s="20" t="s">
        <v>12</v>
      </c>
      <c r="C430" s="21">
        <v>0</v>
      </c>
      <c r="D430" s="21">
        <v>0</v>
      </c>
      <c r="E430" s="21">
        <v>0</v>
      </c>
    </row>
    <row r="431" spans="1:5" ht="15" x14ac:dyDescent="0.25">
      <c r="A431" s="33"/>
      <c r="B431" s="17" t="s">
        <v>149</v>
      </c>
      <c r="C431" s="18">
        <f>((((((((+C432+C433))))))))</f>
        <v>1484.6</v>
      </c>
      <c r="D431" s="18">
        <f>((((((((+D432+D433))))))))</f>
        <v>1281.81044</v>
      </c>
      <c r="E431" s="18">
        <f>((((((((+E432+E433))))))))</f>
        <v>1235.4104399999999</v>
      </c>
    </row>
    <row r="432" spans="1:5" ht="15" x14ac:dyDescent="0.25">
      <c r="A432" s="34"/>
      <c r="B432" s="20" t="s">
        <v>11</v>
      </c>
      <c r="C432" s="30">
        <v>1484.6</v>
      </c>
      <c r="D432" s="30">
        <v>1281.81044</v>
      </c>
      <c r="E432" s="30">
        <v>1235.4104399999999</v>
      </c>
    </row>
    <row r="433" spans="1:5" ht="15" x14ac:dyDescent="0.25">
      <c r="A433" s="34"/>
      <c r="B433" s="20" t="s">
        <v>12</v>
      </c>
      <c r="C433" s="21">
        <v>0</v>
      </c>
      <c r="D433" s="21">
        <v>0</v>
      </c>
      <c r="E433" s="21">
        <v>0</v>
      </c>
    </row>
    <row r="434" spans="1:5" ht="15" x14ac:dyDescent="0.25">
      <c r="A434" s="33"/>
      <c r="B434" s="17" t="s">
        <v>150</v>
      </c>
      <c r="C434" s="18">
        <f>((((((((+C435+C436))))))))</f>
        <v>782.7</v>
      </c>
      <c r="D434" s="18">
        <f>((((((((+D435+D436))))))))</f>
        <v>462.30900000000003</v>
      </c>
      <c r="E434" s="18">
        <f>((((((((+E435+E436))))))))</f>
        <v>321.03899999999999</v>
      </c>
    </row>
    <row r="435" spans="1:5" ht="15" x14ac:dyDescent="0.25">
      <c r="A435" s="34"/>
      <c r="B435" s="20" t="s">
        <v>11</v>
      </c>
      <c r="C435" s="30">
        <v>782.7</v>
      </c>
      <c r="D435" s="30">
        <v>462.30900000000003</v>
      </c>
      <c r="E435" s="30">
        <v>321.03899999999999</v>
      </c>
    </row>
    <row r="436" spans="1:5" ht="15" x14ac:dyDescent="0.25">
      <c r="A436" s="34"/>
      <c r="B436" s="20" t="s">
        <v>12</v>
      </c>
      <c r="C436" s="21">
        <v>0</v>
      </c>
      <c r="D436" s="21">
        <v>0</v>
      </c>
      <c r="E436" s="21">
        <v>0</v>
      </c>
    </row>
    <row r="437" spans="1:5" ht="14.25" customHeight="1" x14ac:dyDescent="0.25">
      <c r="A437" s="43" t="s">
        <v>151</v>
      </c>
      <c r="B437" s="14"/>
      <c r="C437" s="15">
        <f>((((+C438+C441+C444+C447+C450+C453+C456+C459))))</f>
        <v>11884506.019370001</v>
      </c>
      <c r="D437" s="15">
        <f t="shared" ref="D437:E437" si="15">((((+D438+D441+D444+D447+D450+D453+D456+D459))))</f>
        <v>6568964.1598370234</v>
      </c>
      <c r="E437" s="15">
        <f t="shared" si="15"/>
        <v>6071331.6817166666</v>
      </c>
    </row>
    <row r="438" spans="1:5" ht="15" x14ac:dyDescent="0.25">
      <c r="A438" s="33"/>
      <c r="B438" s="17" t="s">
        <v>16</v>
      </c>
      <c r="C438" s="18">
        <f>((((((((+C439+C440))))))))</f>
        <v>328148.95478999999</v>
      </c>
      <c r="D438" s="18">
        <f>((((((((+D439+D440))))))))</f>
        <v>242980.88894</v>
      </c>
      <c r="E438" s="18">
        <f>((((((((+E439+E440))))))))</f>
        <v>179502.32392</v>
      </c>
    </row>
    <row r="439" spans="1:5" ht="15" x14ac:dyDescent="0.25">
      <c r="A439" s="34"/>
      <c r="B439" s="20" t="s">
        <v>11</v>
      </c>
      <c r="C439" s="30">
        <v>128148.95478999999</v>
      </c>
      <c r="D439" s="30">
        <v>42980.888939999997</v>
      </c>
      <c r="E439" s="30">
        <v>42980.888939999997</v>
      </c>
    </row>
    <row r="440" spans="1:5" ht="15" x14ac:dyDescent="0.25">
      <c r="A440" s="34"/>
      <c r="B440" s="20" t="s">
        <v>12</v>
      </c>
      <c r="C440" s="21">
        <v>200000</v>
      </c>
      <c r="D440" s="21">
        <v>200000</v>
      </c>
      <c r="E440" s="21">
        <v>136521.43497999999</v>
      </c>
    </row>
    <row r="441" spans="1:5" ht="15" x14ac:dyDescent="0.25">
      <c r="A441" s="33"/>
      <c r="B441" s="17" t="s">
        <v>152</v>
      </c>
      <c r="C441" s="18">
        <f>((((((((+C442+C443))))))))</f>
        <v>11096083.718870003</v>
      </c>
      <c r="D441" s="18">
        <f>((((((((+D442+D443))))))))</f>
        <v>6091145.0656603565</v>
      </c>
      <c r="E441" s="18">
        <f>((((((((+E442+E443))))))))</f>
        <v>5685529.7182599995</v>
      </c>
    </row>
    <row r="442" spans="1:5" ht="15" x14ac:dyDescent="0.25">
      <c r="A442" s="34"/>
      <c r="B442" s="20" t="s">
        <v>11</v>
      </c>
      <c r="C442" s="23">
        <v>2740552.0795600004</v>
      </c>
      <c r="D442" s="23">
        <v>2264258.4023274994</v>
      </c>
      <c r="E442" s="23">
        <v>2248420.7527300003</v>
      </c>
    </row>
    <row r="443" spans="1:5" ht="15" x14ac:dyDescent="0.25">
      <c r="A443" s="34"/>
      <c r="B443" s="20" t="s">
        <v>12</v>
      </c>
      <c r="C443" s="23">
        <v>8355531.6393100014</v>
      </c>
      <c r="D443" s="23">
        <v>3826886.6633328572</v>
      </c>
      <c r="E443" s="23">
        <v>3437108.9655299992</v>
      </c>
    </row>
    <row r="444" spans="1:5" ht="15" x14ac:dyDescent="0.25">
      <c r="A444" s="33"/>
      <c r="B444" s="17" t="s">
        <v>153</v>
      </c>
      <c r="C444" s="18">
        <f>((((((((+C445+C446))))))))</f>
        <v>50090.194839999996</v>
      </c>
      <c r="D444" s="18">
        <f>((((((((+D445+D446))))))))</f>
        <v>13650.32</v>
      </c>
      <c r="E444" s="18">
        <f>((((((((+E445+E446))))))))</f>
        <v>9202.6063000000013</v>
      </c>
    </row>
    <row r="445" spans="1:5" ht="15" x14ac:dyDescent="0.25">
      <c r="A445" s="34"/>
      <c r="B445" s="20" t="s">
        <v>11</v>
      </c>
      <c r="C445" s="23">
        <v>50090.194839999996</v>
      </c>
      <c r="D445" s="23">
        <v>13650.32</v>
      </c>
      <c r="E445" s="23">
        <v>9202.6063000000013</v>
      </c>
    </row>
    <row r="446" spans="1:5" ht="15" x14ac:dyDescent="0.25">
      <c r="A446" s="34"/>
      <c r="B446" s="20" t="s">
        <v>12</v>
      </c>
      <c r="C446" s="23">
        <v>0</v>
      </c>
      <c r="D446" s="23">
        <v>0</v>
      </c>
      <c r="E446" s="23">
        <v>0</v>
      </c>
    </row>
    <row r="447" spans="1:5" ht="15" x14ac:dyDescent="0.25">
      <c r="A447" s="33"/>
      <c r="B447" s="17" t="s">
        <v>154</v>
      </c>
      <c r="C447" s="18">
        <f>((((((((+C448+C449))))))))</f>
        <v>81182.903539999999</v>
      </c>
      <c r="D447" s="18">
        <f>((((((((+D448+D449))))))))</f>
        <v>62451.924350000001</v>
      </c>
      <c r="E447" s="18">
        <f>((((((((+E448+E449))))))))</f>
        <v>60892.997990000003</v>
      </c>
    </row>
    <row r="448" spans="1:5" ht="15" x14ac:dyDescent="0.25">
      <c r="A448" s="34"/>
      <c r="B448" s="20" t="s">
        <v>11</v>
      </c>
      <c r="C448" s="23">
        <v>81182.903539999999</v>
      </c>
      <c r="D448" s="23">
        <v>62451.924350000001</v>
      </c>
      <c r="E448" s="23">
        <v>60892.997990000003</v>
      </c>
    </row>
    <row r="449" spans="1:5" ht="15" x14ac:dyDescent="0.25">
      <c r="A449" s="34"/>
      <c r="B449" s="20" t="s">
        <v>12</v>
      </c>
      <c r="C449" s="23">
        <v>0</v>
      </c>
      <c r="D449" s="23">
        <v>0</v>
      </c>
      <c r="E449" s="23">
        <v>0</v>
      </c>
    </row>
    <row r="450" spans="1:5" ht="15" x14ac:dyDescent="0.25">
      <c r="A450" s="33"/>
      <c r="B450" s="17" t="s">
        <v>155</v>
      </c>
      <c r="C450" s="18">
        <f>((((((((+C451+C452))))))))</f>
        <v>26271.175019999995</v>
      </c>
      <c r="D450" s="18">
        <f>((((((((+D451+D452))))))))</f>
        <v>24072.793089999999</v>
      </c>
      <c r="E450" s="18">
        <f>((((((((+E451+E452))))))))</f>
        <v>24072.793089999999</v>
      </c>
    </row>
    <row r="451" spans="1:5" ht="15" x14ac:dyDescent="0.25">
      <c r="A451" s="34"/>
      <c r="B451" s="20" t="s">
        <v>11</v>
      </c>
      <c r="C451" s="23">
        <v>26271.175019999995</v>
      </c>
      <c r="D451" s="23">
        <v>24072.793089999999</v>
      </c>
      <c r="E451" s="23">
        <v>24072.793089999999</v>
      </c>
    </row>
    <row r="452" spans="1:5" ht="15" x14ac:dyDescent="0.25">
      <c r="A452" s="34"/>
      <c r="B452" s="20" t="s">
        <v>12</v>
      </c>
      <c r="C452" s="23">
        <v>0</v>
      </c>
      <c r="D452" s="23">
        <v>0</v>
      </c>
      <c r="E452" s="23">
        <v>0</v>
      </c>
    </row>
    <row r="453" spans="1:5" ht="15" x14ac:dyDescent="0.25">
      <c r="A453" s="33"/>
      <c r="B453" s="17" t="s">
        <v>156</v>
      </c>
      <c r="C453" s="18">
        <f>((((((((+C454+C455))))))))</f>
        <v>285781.01368000038</v>
      </c>
      <c r="D453" s="18">
        <f>((((((((+D454+D455))))))))</f>
        <v>124442.23427000004</v>
      </c>
      <c r="E453" s="18">
        <f>((((((((+E454+E455))))))))</f>
        <v>101910.30863000009</v>
      </c>
    </row>
    <row r="454" spans="1:5" ht="15" x14ac:dyDescent="0.25">
      <c r="A454" s="34"/>
      <c r="B454" s="20" t="s">
        <v>11</v>
      </c>
      <c r="C454" s="23">
        <v>274724.7676800004</v>
      </c>
      <c r="D454" s="23">
        <v>124442.23427000004</v>
      </c>
      <c r="E454" s="23">
        <v>101910.30863000009</v>
      </c>
    </row>
    <row r="455" spans="1:5" ht="15" x14ac:dyDescent="0.25">
      <c r="A455" s="34"/>
      <c r="B455" s="20" t="s">
        <v>12</v>
      </c>
      <c r="C455" s="23">
        <v>11056.245999999999</v>
      </c>
      <c r="D455" s="23">
        <v>0</v>
      </c>
      <c r="E455" s="23">
        <v>0</v>
      </c>
    </row>
    <row r="456" spans="1:5" ht="15" x14ac:dyDescent="0.25">
      <c r="A456" s="33"/>
      <c r="B456" s="17" t="s">
        <v>157</v>
      </c>
      <c r="C456" s="18">
        <f>((((((((+C457+C458))))))))</f>
        <v>2844.2182900000003</v>
      </c>
      <c r="D456" s="18">
        <f>((((((((+D457+D458))))))))</f>
        <v>2495.8530466666666</v>
      </c>
      <c r="E456" s="18">
        <f>((((((((+E457+E458))))))))</f>
        <v>2495.8530466666666</v>
      </c>
    </row>
    <row r="457" spans="1:5" ht="15" x14ac:dyDescent="0.25">
      <c r="A457" s="34"/>
      <c r="B457" s="20" t="s">
        <v>11</v>
      </c>
      <c r="C457" s="23">
        <v>2844.2182900000003</v>
      </c>
      <c r="D457" s="23">
        <v>2495.8530466666666</v>
      </c>
      <c r="E457" s="23">
        <v>2495.8530466666666</v>
      </c>
    </row>
    <row r="458" spans="1:5" ht="15" x14ac:dyDescent="0.25">
      <c r="A458" s="34"/>
      <c r="B458" s="20" t="s">
        <v>12</v>
      </c>
      <c r="C458" s="23">
        <v>0</v>
      </c>
      <c r="D458" s="23">
        <v>0</v>
      </c>
      <c r="E458" s="23">
        <v>0</v>
      </c>
    </row>
    <row r="459" spans="1:5" ht="15" x14ac:dyDescent="0.25">
      <c r="A459" s="33"/>
      <c r="B459" s="17" t="s">
        <v>158</v>
      </c>
      <c r="C459" s="18">
        <f>((((((((+C460+C461))))))))</f>
        <v>14103.840340000001</v>
      </c>
      <c r="D459" s="18">
        <f>((((((((+D460+D461))))))))</f>
        <v>7725.0804799999996</v>
      </c>
      <c r="E459" s="18">
        <f>((((((((+E460+E461))))))))</f>
        <v>7725.0804799999996</v>
      </c>
    </row>
    <row r="460" spans="1:5" ht="15" x14ac:dyDescent="0.25">
      <c r="A460" s="34"/>
      <c r="B460" s="20" t="s">
        <v>11</v>
      </c>
      <c r="C460" s="23">
        <v>14103.840340000001</v>
      </c>
      <c r="D460" s="23">
        <v>7725.0804799999996</v>
      </c>
      <c r="E460" s="23">
        <v>7725.0804799999996</v>
      </c>
    </row>
    <row r="461" spans="1:5" ht="15" x14ac:dyDescent="0.25">
      <c r="A461" s="34"/>
      <c r="B461" s="20" t="s">
        <v>12</v>
      </c>
      <c r="C461" s="23">
        <v>0</v>
      </c>
      <c r="D461" s="23">
        <v>0</v>
      </c>
      <c r="E461" s="23">
        <v>0</v>
      </c>
    </row>
    <row r="462" spans="1:5" ht="15" x14ac:dyDescent="0.25">
      <c r="A462" s="43" t="s">
        <v>159</v>
      </c>
      <c r="B462" s="14"/>
      <c r="C462" s="15">
        <f>(+C463+C466+C469+C472+C475+C478+C481+C484+C487)</f>
        <v>6559732.1462200005</v>
      </c>
      <c r="D462" s="15">
        <f t="shared" ref="D462:E462" si="16">(+D463+D466+D469+D472+D475+D478+D481+D484+D487)</f>
        <v>2675859.1985699977</v>
      </c>
      <c r="E462" s="15">
        <f t="shared" si="16"/>
        <v>1740934.3488959982</v>
      </c>
    </row>
    <row r="463" spans="1:5" ht="15" x14ac:dyDescent="0.25">
      <c r="A463" s="33"/>
      <c r="B463" s="17" t="s">
        <v>16</v>
      </c>
      <c r="C463" s="18">
        <f>((((((((+C464+C465))))))))</f>
        <v>36766.82129</v>
      </c>
      <c r="D463" s="18">
        <f>((((((((+D464+D465))))))))</f>
        <v>29438.403509999996</v>
      </c>
      <c r="E463" s="18">
        <f>((((((((+E464+E465))))))))</f>
        <v>25108.110850000001</v>
      </c>
    </row>
    <row r="464" spans="1:5" ht="15" x14ac:dyDescent="0.25">
      <c r="A464" s="34"/>
      <c r="B464" s="20" t="s">
        <v>11</v>
      </c>
      <c r="C464" s="49">
        <v>36766.82129</v>
      </c>
      <c r="D464" s="50">
        <v>29438.403509999996</v>
      </c>
      <c r="E464" s="50">
        <v>25108.110850000001</v>
      </c>
    </row>
    <row r="465" spans="1:5" ht="15" x14ac:dyDescent="0.25">
      <c r="A465" s="34"/>
      <c r="B465" s="20" t="s">
        <v>12</v>
      </c>
      <c r="C465" s="21">
        <v>0</v>
      </c>
      <c r="D465" s="21">
        <v>0</v>
      </c>
      <c r="E465" s="21">
        <v>0</v>
      </c>
    </row>
    <row r="466" spans="1:5" ht="15" x14ac:dyDescent="0.25">
      <c r="A466" s="33"/>
      <c r="B466" s="17" t="s">
        <v>160</v>
      </c>
      <c r="C466" s="18">
        <f>((((((((+C467+C468))))))))</f>
        <v>39148.199999999997</v>
      </c>
      <c r="D466" s="18">
        <f>((((((((+D467+D468))))))))</f>
        <v>881.28634</v>
      </c>
      <c r="E466" s="18">
        <f>((((((((+E467+E468))))))))</f>
        <v>690.90395999999998</v>
      </c>
    </row>
    <row r="467" spans="1:5" ht="15" x14ac:dyDescent="0.25">
      <c r="A467" s="34"/>
      <c r="B467" s="20" t="s">
        <v>11</v>
      </c>
      <c r="C467" s="23">
        <v>39148.199999999997</v>
      </c>
      <c r="D467" s="21">
        <v>881.28634</v>
      </c>
      <c r="E467" s="21">
        <v>690.90395999999998</v>
      </c>
    </row>
    <row r="468" spans="1:5" ht="15" x14ac:dyDescent="0.25">
      <c r="A468" s="34"/>
      <c r="B468" s="20" t="s">
        <v>12</v>
      </c>
      <c r="C468" s="21">
        <v>0</v>
      </c>
      <c r="D468" s="21">
        <v>0</v>
      </c>
      <c r="E468" s="21">
        <v>0</v>
      </c>
    </row>
    <row r="469" spans="1:5" ht="15" x14ac:dyDescent="0.25">
      <c r="A469" s="33"/>
      <c r="B469" s="17" t="s">
        <v>161</v>
      </c>
      <c r="C469" s="18">
        <f>((((((((+C470+C471))))))))</f>
        <v>163199.6</v>
      </c>
      <c r="D469" s="18">
        <f>((((((((+D470+D471))))))))</f>
        <v>163199.57803</v>
      </c>
      <c r="E469" s="18">
        <f>((((((((+E470+E471))))))))</f>
        <v>69818.486269999994</v>
      </c>
    </row>
    <row r="470" spans="1:5" ht="15" x14ac:dyDescent="0.25">
      <c r="A470" s="34"/>
      <c r="B470" s="20" t="s">
        <v>11</v>
      </c>
      <c r="C470" s="21">
        <v>163199.6</v>
      </c>
      <c r="D470" s="21">
        <v>163199.57803</v>
      </c>
      <c r="E470" s="21">
        <v>69818.486269999994</v>
      </c>
    </row>
    <row r="471" spans="1:5" ht="15" x14ac:dyDescent="0.25">
      <c r="A471" s="34"/>
      <c r="B471" s="20" t="s">
        <v>12</v>
      </c>
      <c r="C471" s="21">
        <v>0</v>
      </c>
      <c r="D471" s="21">
        <v>0</v>
      </c>
      <c r="E471" s="21">
        <v>0</v>
      </c>
    </row>
    <row r="472" spans="1:5" ht="15" x14ac:dyDescent="0.25">
      <c r="A472" s="39"/>
      <c r="B472" s="40" t="s">
        <v>162</v>
      </c>
      <c r="C472" s="41">
        <f>((((((((+C473+C474))))))))</f>
        <v>3250028.4</v>
      </c>
      <c r="D472" s="41">
        <f>((((((((+D473+D474))))))))</f>
        <v>686199.04799999995</v>
      </c>
      <c r="E472" s="41">
        <f>((((((((+E473+E474))))))))</f>
        <v>686199.04799999995</v>
      </c>
    </row>
    <row r="473" spans="1:5" ht="15" x14ac:dyDescent="0.25">
      <c r="A473" s="34"/>
      <c r="B473" s="20" t="s">
        <v>11</v>
      </c>
      <c r="C473" s="21">
        <v>3250028.4</v>
      </c>
      <c r="D473" s="21">
        <v>686199.04799999995</v>
      </c>
      <c r="E473" s="21">
        <v>686199.04799999995</v>
      </c>
    </row>
    <row r="474" spans="1:5" ht="15" x14ac:dyDescent="0.25">
      <c r="A474" s="34"/>
      <c r="B474" s="20" t="s">
        <v>12</v>
      </c>
      <c r="C474" s="21">
        <v>0</v>
      </c>
      <c r="D474" s="21">
        <v>0</v>
      </c>
      <c r="E474" s="21">
        <v>0</v>
      </c>
    </row>
    <row r="475" spans="1:5" ht="15" x14ac:dyDescent="0.25">
      <c r="A475" s="33"/>
      <c r="B475" s="17" t="s">
        <v>163</v>
      </c>
      <c r="C475" s="18">
        <f>((((((((+C476+C477))))))))</f>
        <v>2640.2</v>
      </c>
      <c r="D475" s="18">
        <f>((((((((+D476+D477))))))))</f>
        <v>2502.627</v>
      </c>
      <c r="E475" s="18">
        <f>((((((((+E476+E477))))))))</f>
        <v>1947.4939999999999</v>
      </c>
    </row>
    <row r="476" spans="1:5" ht="15" x14ac:dyDescent="0.25">
      <c r="A476" s="34"/>
      <c r="B476" s="20" t="s">
        <v>11</v>
      </c>
      <c r="C476" s="21">
        <v>2640.2</v>
      </c>
      <c r="D476" s="21">
        <v>2502.627</v>
      </c>
      <c r="E476" s="21">
        <v>1947.4939999999999</v>
      </c>
    </row>
    <row r="477" spans="1:5" ht="15" x14ac:dyDescent="0.25">
      <c r="A477" s="34"/>
      <c r="B477" s="20" t="s">
        <v>12</v>
      </c>
      <c r="C477" s="21">
        <v>0</v>
      </c>
      <c r="D477" s="21">
        <v>0</v>
      </c>
      <c r="E477" s="21">
        <v>0</v>
      </c>
    </row>
    <row r="478" spans="1:5" ht="15" x14ac:dyDescent="0.25">
      <c r="A478" s="33"/>
      <c r="B478" s="17" t="s">
        <v>164</v>
      </c>
      <c r="C478" s="18">
        <f>((((((((+C479+C480))))))))</f>
        <v>651773.10000000009</v>
      </c>
      <c r="D478" s="18">
        <f>((((((((+D479+D480))))))))</f>
        <v>279238.94300000003</v>
      </c>
      <c r="E478" s="18">
        <f>((((((((+E479+E480))))))))</f>
        <v>144816.41399999999</v>
      </c>
    </row>
    <row r="479" spans="1:5" ht="15" x14ac:dyDescent="0.25">
      <c r="A479" s="34"/>
      <c r="B479" s="20" t="s">
        <v>11</v>
      </c>
      <c r="C479" s="21">
        <v>500018.4</v>
      </c>
      <c r="D479" s="21">
        <v>279238.94300000003</v>
      </c>
      <c r="E479" s="21">
        <v>144816.41399999999</v>
      </c>
    </row>
    <row r="480" spans="1:5" ht="15" x14ac:dyDescent="0.25">
      <c r="A480" s="34"/>
      <c r="B480" s="20" t="s">
        <v>12</v>
      </c>
      <c r="C480" s="21">
        <v>151754.70000000001</v>
      </c>
      <c r="D480" s="21">
        <v>0</v>
      </c>
      <c r="E480" s="21">
        <v>0</v>
      </c>
    </row>
    <row r="481" spans="1:5" ht="15" x14ac:dyDescent="0.25">
      <c r="A481" s="33"/>
      <c r="B481" s="17" t="s">
        <v>165</v>
      </c>
      <c r="C481" s="18">
        <f>((((((((+C482+C483))))))))</f>
        <v>2375824.6249299999</v>
      </c>
      <c r="D481" s="18">
        <f>((((((((+D482+D483))))))))</f>
        <v>1506806.4695199977</v>
      </c>
      <c r="E481" s="18">
        <f>((((((((+E482+E483))))))))</f>
        <v>807750.87874999852</v>
      </c>
    </row>
    <row r="482" spans="1:5" ht="15" x14ac:dyDescent="0.25">
      <c r="A482" s="34"/>
      <c r="B482" s="20" t="s">
        <v>11</v>
      </c>
      <c r="C482" s="21">
        <v>1234163.0606900002</v>
      </c>
      <c r="D482" s="21">
        <v>718924.45299999788</v>
      </c>
      <c r="E482" s="21">
        <v>394846.40507999866</v>
      </c>
    </row>
    <row r="483" spans="1:5" ht="15" x14ac:dyDescent="0.25">
      <c r="A483" s="34"/>
      <c r="B483" s="20" t="s">
        <v>12</v>
      </c>
      <c r="C483" s="21">
        <v>1141661.56424</v>
      </c>
      <c r="D483" s="21">
        <v>787882.01651999983</v>
      </c>
      <c r="E483" s="21">
        <v>412904.4736699998</v>
      </c>
    </row>
    <row r="484" spans="1:5" ht="15" x14ac:dyDescent="0.25">
      <c r="A484" s="33"/>
      <c r="B484" s="17" t="s">
        <v>166</v>
      </c>
      <c r="C484" s="18">
        <f>((((((((+C485+C486))))))))</f>
        <v>1203</v>
      </c>
      <c r="D484" s="18">
        <f>((((((((+D485+D486))))))))</f>
        <v>850.81200000000001</v>
      </c>
      <c r="E484" s="18">
        <f>((((((((+E485+E486))))))))</f>
        <v>850.81200000000001</v>
      </c>
    </row>
    <row r="485" spans="1:5" ht="15" x14ac:dyDescent="0.25">
      <c r="A485" s="34"/>
      <c r="B485" s="20" t="s">
        <v>11</v>
      </c>
      <c r="C485" s="21">
        <v>1203</v>
      </c>
      <c r="D485" s="21">
        <v>850.81200000000001</v>
      </c>
      <c r="E485" s="21">
        <v>850.81200000000001</v>
      </c>
    </row>
    <row r="486" spans="1:5" ht="15" x14ac:dyDescent="0.25">
      <c r="A486" s="34"/>
      <c r="B486" s="20" t="s">
        <v>12</v>
      </c>
      <c r="C486" s="21">
        <v>0</v>
      </c>
      <c r="D486" s="21">
        <v>0</v>
      </c>
      <c r="E486" s="21">
        <v>0</v>
      </c>
    </row>
    <row r="487" spans="1:5" ht="15" x14ac:dyDescent="0.25">
      <c r="A487" s="33"/>
      <c r="B487" s="17" t="s">
        <v>167</v>
      </c>
      <c r="C487" s="18">
        <f>((((((((+C488+C489))))))))</f>
        <v>39148.199999999997</v>
      </c>
      <c r="D487" s="18">
        <f>((((((((+D488+D489))))))))</f>
        <v>6742.0311700000002</v>
      </c>
      <c r="E487" s="18">
        <f>((((((((+E488+E489))))))))</f>
        <v>3752.2010660000001</v>
      </c>
    </row>
    <row r="488" spans="1:5" ht="15" x14ac:dyDescent="0.25">
      <c r="A488" s="34"/>
      <c r="B488" s="20" t="s">
        <v>11</v>
      </c>
      <c r="C488" s="21">
        <v>39148.199999999997</v>
      </c>
      <c r="D488" s="21">
        <v>6742.0311700000002</v>
      </c>
      <c r="E488" s="21">
        <v>3752.2010660000001</v>
      </c>
    </row>
    <row r="489" spans="1:5" ht="15" x14ac:dyDescent="0.25">
      <c r="A489" s="34"/>
      <c r="B489" s="20" t="s">
        <v>12</v>
      </c>
      <c r="C489" s="21">
        <v>0</v>
      </c>
      <c r="D489" s="21">
        <v>0</v>
      </c>
      <c r="E489" s="21">
        <v>0</v>
      </c>
    </row>
    <row r="490" spans="1:5" ht="15" x14ac:dyDescent="0.25">
      <c r="A490" s="43" t="s">
        <v>168</v>
      </c>
      <c r="B490" s="14"/>
      <c r="C490" s="15">
        <f>(+C491+C494+C497+C500+C503+C506+C509)</f>
        <v>307537.42716999998</v>
      </c>
      <c r="D490" s="15">
        <f t="shared" ref="D490:E490" si="17">(+D491+D494+D497+D500+D503+D506+D509)</f>
        <v>246362.13526160002</v>
      </c>
      <c r="E490" s="15">
        <f t="shared" si="17"/>
        <v>214055.66757160006</v>
      </c>
    </row>
    <row r="491" spans="1:5" ht="15" x14ac:dyDescent="0.25">
      <c r="A491" s="33"/>
      <c r="B491" s="17" t="s">
        <v>16</v>
      </c>
      <c r="C491" s="18">
        <f>((((((((+C492+C493))))))))</f>
        <v>183803.51791999998</v>
      </c>
      <c r="D491" s="18">
        <f>((((((((+D492+D493))))))))</f>
        <v>179167.92923000001</v>
      </c>
      <c r="E491" s="18">
        <f>((((((((+E492+E493))))))))</f>
        <v>154571.86331000002</v>
      </c>
    </row>
    <row r="492" spans="1:5" ht="15" x14ac:dyDescent="0.25">
      <c r="A492" s="34"/>
      <c r="B492" s="20" t="s">
        <v>11</v>
      </c>
      <c r="C492" s="21">
        <v>183803.51791999998</v>
      </c>
      <c r="D492" s="21">
        <v>179167.92923000001</v>
      </c>
      <c r="E492" s="21">
        <v>154571.86331000002</v>
      </c>
    </row>
    <row r="493" spans="1:5" ht="15" x14ac:dyDescent="0.25">
      <c r="A493" s="34"/>
      <c r="B493" s="20" t="s">
        <v>12</v>
      </c>
      <c r="C493" s="21">
        <v>0</v>
      </c>
      <c r="D493" s="21">
        <v>0</v>
      </c>
      <c r="E493" s="21">
        <v>0</v>
      </c>
    </row>
    <row r="494" spans="1:5" ht="15" x14ac:dyDescent="0.25">
      <c r="A494" s="33"/>
      <c r="B494" s="17" t="s">
        <v>169</v>
      </c>
      <c r="C494" s="18">
        <f>((((((((+C495+C496))))))))</f>
        <v>7806.6602500000008</v>
      </c>
      <c r="D494" s="18">
        <f>((((((((+D495+D496))))))))</f>
        <v>4351.5484400000032</v>
      </c>
      <c r="E494" s="18">
        <f>((((((((+E495+E496))))))))</f>
        <v>4351.5484400000032</v>
      </c>
    </row>
    <row r="495" spans="1:5" ht="15" x14ac:dyDescent="0.25">
      <c r="A495" s="34"/>
      <c r="B495" s="20" t="s">
        <v>11</v>
      </c>
      <c r="C495" s="21">
        <v>7806.6602500000008</v>
      </c>
      <c r="D495" s="21">
        <v>4351.5484400000032</v>
      </c>
      <c r="E495" s="21">
        <v>4351.5484400000032</v>
      </c>
    </row>
    <row r="496" spans="1:5" ht="15" x14ac:dyDescent="0.25">
      <c r="A496" s="34"/>
      <c r="B496" s="20" t="s">
        <v>12</v>
      </c>
      <c r="C496" s="21">
        <v>0</v>
      </c>
      <c r="D496" s="21">
        <v>0</v>
      </c>
      <c r="E496" s="21">
        <v>0</v>
      </c>
    </row>
    <row r="497" spans="1:5" ht="15" x14ac:dyDescent="0.25">
      <c r="A497" s="33"/>
      <c r="B497" s="17" t="s">
        <v>170</v>
      </c>
      <c r="C497" s="18">
        <f>((((((((+C498+C499))))))))</f>
        <v>106367.902</v>
      </c>
      <c r="D497" s="18">
        <f>((((((((+D498+D499))))))))</f>
        <v>58078.768990000019</v>
      </c>
      <c r="E497" s="18">
        <f>((((((((+E498+E499))))))))</f>
        <v>50986.728500000012</v>
      </c>
    </row>
    <row r="498" spans="1:5" ht="15" x14ac:dyDescent="0.25">
      <c r="A498" s="34"/>
      <c r="B498" s="20" t="s">
        <v>11</v>
      </c>
      <c r="C498" s="21">
        <v>106367.902</v>
      </c>
      <c r="D498" s="21">
        <v>58078.768990000019</v>
      </c>
      <c r="E498" s="21">
        <v>50986.728500000012</v>
      </c>
    </row>
    <row r="499" spans="1:5" ht="15" x14ac:dyDescent="0.25">
      <c r="A499" s="34"/>
      <c r="B499" s="20" t="s">
        <v>12</v>
      </c>
      <c r="C499" s="21">
        <v>0</v>
      </c>
      <c r="D499" s="21">
        <v>0</v>
      </c>
      <c r="E499" s="21">
        <v>0</v>
      </c>
    </row>
    <row r="500" spans="1:5" ht="25.5" x14ac:dyDescent="0.25">
      <c r="A500" s="33"/>
      <c r="B500" s="17" t="s">
        <v>171</v>
      </c>
      <c r="C500" s="18">
        <f>((((((((+C501+C502))))))))</f>
        <v>211.9</v>
      </c>
      <c r="D500" s="18">
        <f>((((((((+D501+D502))))))))</f>
        <v>211.9</v>
      </c>
      <c r="E500" s="18">
        <f>((((((((+E501+E502))))))))</f>
        <v>73.972580000000008</v>
      </c>
    </row>
    <row r="501" spans="1:5" ht="15" x14ac:dyDescent="0.25">
      <c r="A501" s="34"/>
      <c r="B501" s="20" t="s">
        <v>11</v>
      </c>
      <c r="C501" s="21">
        <v>211.9</v>
      </c>
      <c r="D501" s="21">
        <v>211.9</v>
      </c>
      <c r="E501" s="21">
        <v>73.972580000000008</v>
      </c>
    </row>
    <row r="502" spans="1:5" ht="15" x14ac:dyDescent="0.25">
      <c r="A502" s="34"/>
      <c r="B502" s="20" t="s">
        <v>12</v>
      </c>
      <c r="C502" s="21">
        <v>0</v>
      </c>
      <c r="D502" s="21">
        <v>0</v>
      </c>
      <c r="E502" s="21">
        <v>0</v>
      </c>
    </row>
    <row r="503" spans="1:5" ht="15" x14ac:dyDescent="0.25">
      <c r="A503" s="33"/>
      <c r="B503" s="17" t="s">
        <v>172</v>
      </c>
      <c r="C503" s="18">
        <f>((((((((+C504+C505))))))))</f>
        <v>1904.5550000000001</v>
      </c>
      <c r="D503" s="18">
        <f>((((((((+D504+D505))))))))</f>
        <v>1539.9796799999999</v>
      </c>
      <c r="E503" s="18">
        <f>((((((((+E504+E505))))))))</f>
        <v>1059.54582</v>
      </c>
    </row>
    <row r="504" spans="1:5" ht="15" x14ac:dyDescent="0.25">
      <c r="A504" s="34"/>
      <c r="B504" s="20" t="s">
        <v>11</v>
      </c>
      <c r="C504" s="21">
        <v>1904.5550000000001</v>
      </c>
      <c r="D504" s="21">
        <v>1539.9796799999999</v>
      </c>
      <c r="E504" s="21">
        <v>1059.54582</v>
      </c>
    </row>
    <row r="505" spans="1:5" ht="15" x14ac:dyDescent="0.25">
      <c r="A505" s="34"/>
      <c r="B505" s="20" t="s">
        <v>12</v>
      </c>
      <c r="C505" s="21">
        <v>0</v>
      </c>
      <c r="D505" s="21">
        <v>0</v>
      </c>
      <c r="E505" s="21">
        <v>0</v>
      </c>
    </row>
    <row r="506" spans="1:5" ht="15" x14ac:dyDescent="0.25">
      <c r="A506" s="33"/>
      <c r="B506" s="17" t="s">
        <v>173</v>
      </c>
      <c r="C506" s="18">
        <f>((((((((+C507+C508))))))))</f>
        <v>1904.5550000000001</v>
      </c>
      <c r="D506" s="18">
        <f>((((((((+D507+D508))))))))</f>
        <v>711.50891999999999</v>
      </c>
      <c r="E506" s="18">
        <f>((((((((+E507+E508))))))))</f>
        <v>711.50891999999999</v>
      </c>
    </row>
    <row r="507" spans="1:5" ht="15" x14ac:dyDescent="0.25">
      <c r="A507" s="34"/>
      <c r="B507" s="20" t="s">
        <v>11</v>
      </c>
      <c r="C507" s="21">
        <v>1904.5550000000001</v>
      </c>
      <c r="D507" s="21">
        <v>711.50891999999999</v>
      </c>
      <c r="E507" s="21">
        <v>711.50891999999999</v>
      </c>
    </row>
    <row r="508" spans="1:5" ht="15" x14ac:dyDescent="0.25">
      <c r="A508" s="34"/>
      <c r="B508" s="20" t="s">
        <v>12</v>
      </c>
      <c r="C508" s="21">
        <v>0</v>
      </c>
      <c r="D508" s="21">
        <v>0</v>
      </c>
      <c r="E508" s="21">
        <v>0</v>
      </c>
    </row>
    <row r="509" spans="1:5" ht="15" x14ac:dyDescent="0.25">
      <c r="A509" s="33"/>
      <c r="B509" s="17" t="s">
        <v>174</v>
      </c>
      <c r="C509" s="18">
        <f>((((((((+C510+C511))))))))</f>
        <v>5538.3370000000004</v>
      </c>
      <c r="D509" s="18">
        <f>((((((((+D510+D511))))))))</f>
        <v>2300.5000015999999</v>
      </c>
      <c r="E509" s="18">
        <f>((((((((+E510+E511))))))))</f>
        <v>2300.5000015999999</v>
      </c>
    </row>
    <row r="510" spans="1:5" ht="15" x14ac:dyDescent="0.25">
      <c r="A510" s="34"/>
      <c r="B510" s="20" t="s">
        <v>11</v>
      </c>
      <c r="C510" s="21">
        <v>5538.3370000000004</v>
      </c>
      <c r="D510" s="21">
        <v>2300.5000015999999</v>
      </c>
      <c r="E510" s="21">
        <v>2300.5000015999999</v>
      </c>
    </row>
    <row r="511" spans="1:5" ht="15" x14ac:dyDescent="0.25">
      <c r="A511" s="34"/>
      <c r="B511" s="20" t="s">
        <v>12</v>
      </c>
      <c r="C511" s="21">
        <v>0</v>
      </c>
      <c r="D511" s="21">
        <v>0</v>
      </c>
      <c r="E511" s="21">
        <v>0</v>
      </c>
    </row>
    <row r="512" spans="1:5" ht="15" x14ac:dyDescent="0.25">
      <c r="A512" s="43" t="s">
        <v>176</v>
      </c>
      <c r="B512" s="14"/>
      <c r="C512" s="15">
        <f>(+C513+C516+C519)</f>
        <v>95405575.614725992</v>
      </c>
      <c r="D512" s="15">
        <f t="shared" ref="D512:E512" si="18">(+D513+D516+D519)</f>
        <v>62334983.043639496</v>
      </c>
      <c r="E512" s="15">
        <f t="shared" si="18"/>
        <v>53906660.534010001</v>
      </c>
    </row>
    <row r="513" spans="1:5" ht="15" x14ac:dyDescent="0.25">
      <c r="A513" s="33"/>
      <c r="B513" s="17" t="s">
        <v>16</v>
      </c>
      <c r="C513" s="18">
        <f>((((((((+C514+C515))))))))</f>
        <v>8924.3160000000007</v>
      </c>
      <c r="D513" s="18">
        <f>((((((((+D514+D515))))))))</f>
        <v>6976.0343100000018</v>
      </c>
      <c r="E513" s="18">
        <f>((((((((+E514+E515))))))))</f>
        <v>5936.0561400000024</v>
      </c>
    </row>
    <row r="514" spans="1:5" ht="15" x14ac:dyDescent="0.25">
      <c r="A514" s="34"/>
      <c r="B514" s="20" t="s">
        <v>11</v>
      </c>
      <c r="C514" s="21">
        <v>8924.3160000000007</v>
      </c>
      <c r="D514" s="21">
        <v>6976.0343100000018</v>
      </c>
      <c r="E514" s="21">
        <v>5936.0561400000024</v>
      </c>
    </row>
    <row r="515" spans="1:5" ht="15" x14ac:dyDescent="0.25">
      <c r="A515" s="34"/>
      <c r="B515" s="20" t="s">
        <v>12</v>
      </c>
      <c r="C515" s="21">
        <v>0</v>
      </c>
      <c r="D515" s="21">
        <v>0</v>
      </c>
      <c r="E515" s="21">
        <v>0</v>
      </c>
    </row>
    <row r="516" spans="1:5" ht="15" x14ac:dyDescent="0.25">
      <c r="A516" s="33"/>
      <c r="B516" s="17" t="s">
        <v>177</v>
      </c>
      <c r="C516" s="18">
        <f>((((((((+C517+C518))))))))</f>
        <v>95284114.799999997</v>
      </c>
      <c r="D516" s="18">
        <f>((((((((+D517+D518))))))))</f>
        <v>62232415</v>
      </c>
      <c r="E516" s="18">
        <f>((((((((+E517+E518))))))))</f>
        <v>53850294.400000006</v>
      </c>
    </row>
    <row r="517" spans="1:5" ht="15" x14ac:dyDescent="0.25">
      <c r="A517" s="34"/>
      <c r="B517" s="20" t="s">
        <v>11</v>
      </c>
      <c r="C517" s="21">
        <v>246963.20000000001</v>
      </c>
      <c r="D517" s="21">
        <v>229882.3</v>
      </c>
      <c r="E517" s="21">
        <v>225570.2</v>
      </c>
    </row>
    <row r="518" spans="1:5" ht="15" x14ac:dyDescent="0.25">
      <c r="A518" s="34"/>
      <c r="B518" s="20" t="s">
        <v>12</v>
      </c>
      <c r="C518" s="21">
        <v>95037151.599999994</v>
      </c>
      <c r="D518" s="21">
        <v>62002532.700000003</v>
      </c>
      <c r="E518" s="21">
        <v>53624724.200000003</v>
      </c>
    </row>
    <row r="519" spans="1:5" ht="15" x14ac:dyDescent="0.25">
      <c r="A519" s="33"/>
      <c r="B519" s="17" t="s">
        <v>178</v>
      </c>
      <c r="C519" s="18">
        <f>((((((((+C520+C521))))))))</f>
        <v>112536.49872599999</v>
      </c>
      <c r="D519" s="18">
        <f>((((((((+D520+D521))))))))</f>
        <v>95592.009329500012</v>
      </c>
      <c r="E519" s="18">
        <f>((((((((+E520+E521))))))))</f>
        <v>50430.077869999994</v>
      </c>
    </row>
    <row r="520" spans="1:5" ht="15" x14ac:dyDescent="0.25">
      <c r="A520" s="34"/>
      <c r="B520" s="20" t="s">
        <v>11</v>
      </c>
      <c r="C520" s="21">
        <v>112536.49872599999</v>
      </c>
      <c r="D520" s="21">
        <v>95592.009329500012</v>
      </c>
      <c r="E520" s="21">
        <v>50430.077869999994</v>
      </c>
    </row>
    <row r="521" spans="1:5" ht="15" x14ac:dyDescent="0.25">
      <c r="A521" s="34"/>
      <c r="B521" s="20" t="s">
        <v>12</v>
      </c>
      <c r="C521" s="21">
        <v>0</v>
      </c>
      <c r="D521" s="21">
        <v>0</v>
      </c>
      <c r="E521" s="21">
        <v>0</v>
      </c>
    </row>
    <row r="522" spans="1:5" ht="15" x14ac:dyDescent="0.25">
      <c r="A522" s="43" t="s">
        <v>175</v>
      </c>
      <c r="B522" s="14"/>
      <c r="C522" s="15">
        <f>(+C523)</f>
        <v>1594703.7803404001</v>
      </c>
      <c r="D522" s="15">
        <f t="shared" ref="D522:E522" si="19">(+D523)</f>
        <v>1404743.3583404</v>
      </c>
      <c r="E522" s="15">
        <f t="shared" si="19"/>
        <v>689498.25165999995</v>
      </c>
    </row>
    <row r="523" spans="1:5" ht="15" x14ac:dyDescent="0.25">
      <c r="A523" s="39"/>
      <c r="B523" s="40" t="s">
        <v>16</v>
      </c>
      <c r="C523" s="41">
        <f>((((((((+C524+C525))))))))</f>
        <v>1594703.7803404001</v>
      </c>
      <c r="D523" s="41">
        <f>((((((((+D524+D525))))))))</f>
        <v>1404743.3583404</v>
      </c>
      <c r="E523" s="41">
        <f>((((((((+E524+E525))))))))</f>
        <v>689498.25165999995</v>
      </c>
    </row>
    <row r="524" spans="1:5" ht="15" x14ac:dyDescent="0.25">
      <c r="A524" s="34"/>
      <c r="B524" s="20" t="s">
        <v>11</v>
      </c>
      <c r="C524" s="21">
        <v>1594703.7803404001</v>
      </c>
      <c r="D524" s="21">
        <v>1404743.3583404</v>
      </c>
      <c r="E524" s="21">
        <v>689498.25165999995</v>
      </c>
    </row>
    <row r="525" spans="1:5" ht="15" x14ac:dyDescent="0.25">
      <c r="A525" s="34"/>
      <c r="B525" s="20" t="s">
        <v>12</v>
      </c>
      <c r="C525" s="21">
        <v>0</v>
      </c>
      <c r="D525" s="21">
        <v>0</v>
      </c>
      <c r="E525" s="21">
        <v>0</v>
      </c>
    </row>
    <row r="526" spans="1:5" ht="24" customHeight="1" x14ac:dyDescent="0.25">
      <c r="A526" s="69" t="s">
        <v>179</v>
      </c>
      <c r="B526" s="69"/>
      <c r="C526" s="18">
        <f>(+C527)</f>
        <v>474964.75710639998</v>
      </c>
      <c r="D526" s="18">
        <f t="shared" ref="D526:E526" si="20">(+D527)</f>
        <v>66761.743449309084</v>
      </c>
      <c r="E526" s="18">
        <f t="shared" si="20"/>
        <v>56239.329929999993</v>
      </c>
    </row>
    <row r="527" spans="1:5" ht="15" x14ac:dyDescent="0.25">
      <c r="A527" s="33"/>
      <c r="B527" s="17" t="s">
        <v>16</v>
      </c>
      <c r="C527" s="18">
        <f>((((((((+C528+C529))))))))</f>
        <v>474964.75710639998</v>
      </c>
      <c r="D527" s="18">
        <f>((((((((+D528+D529))))))))</f>
        <v>66761.743449309084</v>
      </c>
      <c r="E527" s="18">
        <f>((((((((+E528+E529))))))))</f>
        <v>56239.329929999993</v>
      </c>
    </row>
    <row r="528" spans="1:5" ht="15" customHeight="1" x14ac:dyDescent="0.25">
      <c r="A528" s="34"/>
      <c r="B528" s="20" t="s">
        <v>11</v>
      </c>
      <c r="C528" s="21">
        <v>474964.75710639998</v>
      </c>
      <c r="D528" s="21">
        <v>66761.743449309084</v>
      </c>
      <c r="E528" s="21">
        <v>56239.329929999993</v>
      </c>
    </row>
    <row r="529" spans="1:5" ht="15" x14ac:dyDescent="0.25">
      <c r="A529" s="34"/>
      <c r="B529" s="20" t="s">
        <v>12</v>
      </c>
      <c r="C529" s="21">
        <v>0</v>
      </c>
      <c r="D529" s="21">
        <v>0</v>
      </c>
      <c r="E529" s="21">
        <v>0</v>
      </c>
    </row>
    <row r="530" spans="1:5" ht="15" x14ac:dyDescent="0.25">
      <c r="A530" s="33" t="s">
        <v>180</v>
      </c>
      <c r="B530" s="17"/>
      <c r="C530" s="18">
        <f>((((+C531))))</f>
        <v>27097.476999999999</v>
      </c>
      <c r="D530" s="18">
        <f t="shared" ref="D530:E530" si="21">((((+D531))))</f>
        <v>27097.476999999999</v>
      </c>
      <c r="E530" s="18">
        <f t="shared" si="21"/>
        <v>27031.450710000001</v>
      </c>
    </row>
    <row r="531" spans="1:5" ht="15" x14ac:dyDescent="0.25">
      <c r="A531" s="33"/>
      <c r="B531" s="17" t="s">
        <v>16</v>
      </c>
      <c r="C531" s="18">
        <f>((((((((+C532+C533))))))))</f>
        <v>27097.476999999999</v>
      </c>
      <c r="D531" s="18">
        <f>((((((((+D532+D533))))))))</f>
        <v>27097.476999999999</v>
      </c>
      <c r="E531" s="18">
        <f>((((((((+E532+E533))))))))</f>
        <v>27031.450710000001</v>
      </c>
    </row>
    <row r="532" spans="1:5" ht="15" x14ac:dyDescent="0.25">
      <c r="A532" s="34"/>
      <c r="B532" s="20" t="s">
        <v>11</v>
      </c>
      <c r="C532" s="21">
        <v>27097.476999999999</v>
      </c>
      <c r="D532" s="21">
        <v>27097.476999999999</v>
      </c>
      <c r="E532" s="21">
        <v>27031.450710000001</v>
      </c>
    </row>
    <row r="533" spans="1:5" ht="15" x14ac:dyDescent="0.25">
      <c r="A533" s="34"/>
      <c r="B533" s="20" t="s">
        <v>12</v>
      </c>
      <c r="C533" s="21">
        <v>0</v>
      </c>
      <c r="D533" s="21">
        <v>0</v>
      </c>
      <c r="E533" s="21">
        <v>0</v>
      </c>
    </row>
    <row r="534" spans="1:5" ht="15" x14ac:dyDescent="0.25">
      <c r="A534" s="43" t="s">
        <v>181</v>
      </c>
      <c r="B534" s="14"/>
      <c r="C534" s="15">
        <f>((((+C535))))</f>
        <v>42906.8</v>
      </c>
      <c r="D534" s="15">
        <f t="shared" ref="D534:E534" si="22">((((+D535))))</f>
        <v>17930.682000000001</v>
      </c>
      <c r="E534" s="15">
        <f t="shared" si="22"/>
        <v>17399.282999999999</v>
      </c>
    </row>
    <row r="535" spans="1:5" ht="15" x14ac:dyDescent="0.25">
      <c r="A535" s="33"/>
      <c r="B535" s="17" t="s">
        <v>16</v>
      </c>
      <c r="C535" s="18">
        <f>((((((((+C536+C537))))))))</f>
        <v>42906.8</v>
      </c>
      <c r="D535" s="18">
        <f>((((((((+D536+D537))))))))</f>
        <v>17930.682000000001</v>
      </c>
      <c r="E535" s="18">
        <f>((((((((+E536+E537))))))))</f>
        <v>17399.282999999999</v>
      </c>
    </row>
    <row r="536" spans="1:5" ht="15" x14ac:dyDescent="0.25">
      <c r="A536" s="34"/>
      <c r="B536" s="20" t="s">
        <v>11</v>
      </c>
      <c r="C536" s="21">
        <v>42906.8</v>
      </c>
      <c r="D536" s="21">
        <v>17930.682000000001</v>
      </c>
      <c r="E536" s="21">
        <v>17399.282999999999</v>
      </c>
    </row>
    <row r="537" spans="1:5" ht="15" x14ac:dyDescent="0.25">
      <c r="A537" s="34"/>
      <c r="B537" s="20" t="s">
        <v>12</v>
      </c>
      <c r="C537" s="21">
        <v>0</v>
      </c>
      <c r="D537" s="21">
        <v>0</v>
      </c>
      <c r="E537" s="21">
        <v>0</v>
      </c>
    </row>
    <row r="538" spans="1:5" ht="15" x14ac:dyDescent="0.25">
      <c r="A538" s="33" t="s">
        <v>182</v>
      </c>
      <c r="B538" s="17"/>
      <c r="C538" s="18">
        <f>((((+C539))))</f>
        <v>441339.92882000009</v>
      </c>
      <c r="D538" s="18">
        <f t="shared" ref="D538:E538" si="23">((((+D539))))</f>
        <v>338517.00642000022</v>
      </c>
      <c r="E538" s="18">
        <f t="shared" si="23"/>
        <v>253577.65107999981</v>
      </c>
    </row>
    <row r="539" spans="1:5" ht="15" x14ac:dyDescent="0.25">
      <c r="A539" s="33"/>
      <c r="B539" s="17" t="s">
        <v>16</v>
      </c>
      <c r="C539" s="18">
        <f>((((((((+C540+C541))))))))</f>
        <v>441339.92882000009</v>
      </c>
      <c r="D539" s="18">
        <f>((((((((+D540+D541))))))))</f>
        <v>338517.00642000022</v>
      </c>
      <c r="E539" s="18">
        <f>((((((((+E540+E541))))))))</f>
        <v>253577.65107999981</v>
      </c>
    </row>
    <row r="540" spans="1:5" ht="15" x14ac:dyDescent="0.25">
      <c r="A540" s="34"/>
      <c r="B540" s="20" t="s">
        <v>11</v>
      </c>
      <c r="C540" s="21">
        <v>406292.29700000008</v>
      </c>
      <c r="D540" s="21">
        <v>313065.62660000019</v>
      </c>
      <c r="E540" s="21">
        <v>237859.58002999981</v>
      </c>
    </row>
    <row r="541" spans="1:5" ht="15" x14ac:dyDescent="0.25">
      <c r="A541" s="34"/>
      <c r="B541" s="20" t="s">
        <v>12</v>
      </c>
      <c r="C541" s="21">
        <v>35047.631820000002</v>
      </c>
      <c r="D541" s="21">
        <v>25451.379820000002</v>
      </c>
      <c r="E541" s="21">
        <v>15718.07105</v>
      </c>
    </row>
    <row r="542" spans="1:5" ht="15" x14ac:dyDescent="0.25">
      <c r="A542" s="33" t="s">
        <v>183</v>
      </c>
      <c r="B542" s="17"/>
      <c r="C542" s="18">
        <f>((((+C543))))</f>
        <v>71165.955000000002</v>
      </c>
      <c r="D542" s="18">
        <f t="shared" ref="D542:E542" si="24">((((+D543))))</f>
        <v>25127.623629999998</v>
      </c>
      <c r="E542" s="18">
        <f t="shared" si="24"/>
        <v>22552.570199999998</v>
      </c>
    </row>
    <row r="543" spans="1:5" ht="15" x14ac:dyDescent="0.25">
      <c r="A543" s="33"/>
      <c r="B543" s="17" t="s">
        <v>16</v>
      </c>
      <c r="C543" s="18">
        <f>((((((((+C544+C545))))))))</f>
        <v>71165.955000000002</v>
      </c>
      <c r="D543" s="18">
        <f>((((((((+D544+D545))))))))</f>
        <v>25127.623629999998</v>
      </c>
      <c r="E543" s="18">
        <f>((((((((+E544+E545))))))))</f>
        <v>22552.570199999998</v>
      </c>
    </row>
    <row r="544" spans="1:5" ht="15" x14ac:dyDescent="0.25">
      <c r="A544" s="34"/>
      <c r="B544" s="20" t="s">
        <v>11</v>
      </c>
      <c r="C544" s="21">
        <v>71165.955000000002</v>
      </c>
      <c r="D544" s="21">
        <v>25127.623629999998</v>
      </c>
      <c r="E544" s="21">
        <v>22552.570199999998</v>
      </c>
    </row>
    <row r="545" spans="1:5" ht="15" x14ac:dyDescent="0.25">
      <c r="A545" s="34"/>
      <c r="B545" s="20" t="s">
        <v>12</v>
      </c>
      <c r="C545" s="21">
        <v>0</v>
      </c>
      <c r="D545" s="21">
        <v>0</v>
      </c>
      <c r="E545" s="21">
        <v>0</v>
      </c>
    </row>
    <row r="546" spans="1:5" ht="15" x14ac:dyDescent="0.25">
      <c r="A546" s="33" t="s">
        <v>184</v>
      </c>
      <c r="B546" s="17"/>
      <c r="C546" s="18">
        <f>((((+C547))))</f>
        <v>11956021.699999999</v>
      </c>
      <c r="D546" s="18">
        <f t="shared" ref="D546:E546" si="25">((((+D547))))</f>
        <v>11104728.1</v>
      </c>
      <c r="E546" s="18">
        <f t="shared" si="25"/>
        <v>7692177.4000000004</v>
      </c>
    </row>
    <row r="547" spans="1:5" ht="15" x14ac:dyDescent="0.25">
      <c r="A547" s="33"/>
      <c r="B547" s="17" t="s">
        <v>16</v>
      </c>
      <c r="C547" s="18">
        <f>((((((((+C548+C549))))))))</f>
        <v>11956021.699999999</v>
      </c>
      <c r="D547" s="18">
        <f>((((((((+D548+D549))))))))</f>
        <v>11104728.1</v>
      </c>
      <c r="E547" s="18">
        <f>((((((((+E548+E549))))))))</f>
        <v>7692177.4000000004</v>
      </c>
    </row>
    <row r="548" spans="1:5" ht="15" x14ac:dyDescent="0.25">
      <c r="A548" s="34"/>
      <c r="B548" s="20" t="s">
        <v>11</v>
      </c>
      <c r="C548" s="21">
        <v>11956021.699999999</v>
      </c>
      <c r="D548" s="21">
        <v>11104728.1</v>
      </c>
      <c r="E548" s="21">
        <v>7692177.4000000004</v>
      </c>
    </row>
    <row r="549" spans="1:5" ht="15" x14ac:dyDescent="0.25">
      <c r="A549" s="34"/>
      <c r="B549" s="20" t="s">
        <v>12</v>
      </c>
      <c r="C549" s="21">
        <v>0</v>
      </c>
      <c r="D549" s="21">
        <v>0</v>
      </c>
      <c r="E549" s="21">
        <v>0</v>
      </c>
    </row>
    <row r="550" spans="1:5" ht="15" x14ac:dyDescent="0.25">
      <c r="A550" s="33" t="s">
        <v>185</v>
      </c>
      <c r="B550" s="17"/>
      <c r="C550" s="18">
        <f>((((+C551))))</f>
        <v>6472.7160000000003</v>
      </c>
      <c r="D550" s="18">
        <f t="shared" ref="D550:E550" si="26">((((+D551))))</f>
        <v>3654.0404200000003</v>
      </c>
      <c r="E550" s="18">
        <f t="shared" si="26"/>
        <v>3013.6866900000005</v>
      </c>
    </row>
    <row r="551" spans="1:5" ht="15" x14ac:dyDescent="0.25">
      <c r="A551" s="33"/>
      <c r="B551" s="17" t="s">
        <v>16</v>
      </c>
      <c r="C551" s="18">
        <f>((((((((+C552+C553))))))))</f>
        <v>6472.7160000000003</v>
      </c>
      <c r="D551" s="18">
        <f>((((((((+D552+D553))))))))</f>
        <v>3654.0404200000003</v>
      </c>
      <c r="E551" s="18">
        <f>((((((((+E552+E553))))))))</f>
        <v>3013.6866900000005</v>
      </c>
    </row>
    <row r="552" spans="1:5" ht="15" x14ac:dyDescent="0.25">
      <c r="A552" s="34"/>
      <c r="B552" s="20" t="s">
        <v>11</v>
      </c>
      <c r="C552" s="21">
        <v>6472.7160000000003</v>
      </c>
      <c r="D552" s="21">
        <v>3654.0404200000003</v>
      </c>
      <c r="E552" s="21">
        <v>3013.6866900000005</v>
      </c>
    </row>
    <row r="553" spans="1:5" ht="15" x14ac:dyDescent="0.25">
      <c r="A553" s="34"/>
      <c r="B553" s="20" t="s">
        <v>12</v>
      </c>
      <c r="C553" s="21">
        <v>0</v>
      </c>
      <c r="D553" s="21">
        <v>0</v>
      </c>
      <c r="E553" s="21">
        <v>0</v>
      </c>
    </row>
    <row r="554" spans="1:5" ht="15" x14ac:dyDescent="0.25">
      <c r="A554" s="43" t="s">
        <v>186</v>
      </c>
      <c r="B554" s="14"/>
      <c r="C554" s="15">
        <f>(+C555+C558+C561+C564+C567+C570+C573+C576+C579+C582+C585+C588+C591+C594+C597+C600+C603+C606+C609+C612+C615+C618+C621)</f>
        <v>320159.71323532955</v>
      </c>
      <c r="D554" s="15">
        <f t="shared" ref="D554:E554" si="27">(+D555+D558+D561+D564+D567+D570+D573+D576+D579+D582+D585+D588+D591+D594+D597+D600+D603+D606+D609+D612+D615+D618+D621)</f>
        <v>179067.11014952444</v>
      </c>
      <c r="E554" s="15">
        <f t="shared" si="27"/>
        <v>140292.02583290002</v>
      </c>
    </row>
    <row r="555" spans="1:5" ht="15" x14ac:dyDescent="0.25">
      <c r="A555" s="33"/>
      <c r="B555" s="17" t="s">
        <v>187</v>
      </c>
      <c r="C555" s="18">
        <f>((((((((+C556+C557))))))))</f>
        <v>631.73</v>
      </c>
      <c r="D555" s="18">
        <f>((((((((+D556+D557))))))))</f>
        <v>123.759</v>
      </c>
      <c r="E555" s="18">
        <f>((((((((+E556+E557))))))))</f>
        <v>123.178</v>
      </c>
    </row>
    <row r="556" spans="1:5" ht="15" x14ac:dyDescent="0.25">
      <c r="A556" s="34"/>
      <c r="B556" s="20" t="s">
        <v>11</v>
      </c>
      <c r="C556" s="21">
        <v>631.73</v>
      </c>
      <c r="D556" s="21">
        <v>123.759</v>
      </c>
      <c r="E556" s="21">
        <v>123.178</v>
      </c>
    </row>
    <row r="557" spans="1:5" ht="15" x14ac:dyDescent="0.25">
      <c r="A557" s="34"/>
      <c r="B557" s="20" t="s">
        <v>12</v>
      </c>
      <c r="C557" s="21">
        <v>0</v>
      </c>
      <c r="D557" s="21">
        <v>0</v>
      </c>
      <c r="E557" s="21">
        <v>0</v>
      </c>
    </row>
    <row r="558" spans="1:5" ht="15" x14ac:dyDescent="0.25">
      <c r="A558" s="33"/>
      <c r="B558" s="17" t="s">
        <v>188</v>
      </c>
      <c r="C558" s="18">
        <f>((((((((+C559+C560))))))))</f>
        <v>39587.584999999999</v>
      </c>
      <c r="D558" s="18">
        <f>((((((((+D559+D560))))))))</f>
        <v>28764.634999999998</v>
      </c>
      <c r="E558" s="18">
        <f>((((((((+E559+E560))))))))</f>
        <v>19562.697</v>
      </c>
    </row>
    <row r="559" spans="1:5" ht="15" x14ac:dyDescent="0.25">
      <c r="A559" s="34"/>
      <c r="B559" s="20" t="s">
        <v>11</v>
      </c>
      <c r="C559" s="21">
        <v>39587.584999999999</v>
      </c>
      <c r="D559" s="21">
        <v>28764.634999999998</v>
      </c>
      <c r="E559" s="21">
        <v>19562.697</v>
      </c>
    </row>
    <row r="560" spans="1:5" ht="15" x14ac:dyDescent="0.25">
      <c r="A560" s="34"/>
      <c r="B560" s="20" t="s">
        <v>12</v>
      </c>
      <c r="C560" s="21">
        <v>0</v>
      </c>
      <c r="D560" s="21">
        <v>0</v>
      </c>
      <c r="E560" s="21">
        <v>0</v>
      </c>
    </row>
    <row r="561" spans="1:5" ht="15" x14ac:dyDescent="0.25">
      <c r="A561" s="33"/>
      <c r="B561" s="17" t="s">
        <v>189</v>
      </c>
      <c r="C561" s="18">
        <f>((((((((+C562+C563))))))))</f>
        <v>5509.8801233333334</v>
      </c>
      <c r="D561" s="18">
        <f>((((((((+D562+D563))))))))</f>
        <v>3165.2655099999997</v>
      </c>
      <c r="E561" s="18">
        <f>((((((((+E562+E563))))))))</f>
        <v>3165.2655099999997</v>
      </c>
    </row>
    <row r="562" spans="1:5" ht="15" x14ac:dyDescent="0.25">
      <c r="A562" s="34"/>
      <c r="B562" s="20" t="s">
        <v>11</v>
      </c>
      <c r="C562" s="21">
        <v>5509.8801233333334</v>
      </c>
      <c r="D562" s="21">
        <v>3165.2655099999997</v>
      </c>
      <c r="E562" s="21">
        <v>3165.2655099999997</v>
      </c>
    </row>
    <row r="563" spans="1:5" ht="15" x14ac:dyDescent="0.25">
      <c r="A563" s="34"/>
      <c r="B563" s="20" t="s">
        <v>12</v>
      </c>
      <c r="C563" s="21">
        <v>0</v>
      </c>
      <c r="D563" s="21">
        <v>0</v>
      </c>
      <c r="E563" s="21">
        <v>0</v>
      </c>
    </row>
    <row r="564" spans="1:5" ht="25.5" x14ac:dyDescent="0.25">
      <c r="A564" s="33"/>
      <c r="B564" s="17" t="s">
        <v>190</v>
      </c>
      <c r="C564" s="18">
        <f>((((((((+C565+C566))))))))</f>
        <v>90238.694199999998</v>
      </c>
      <c r="D564" s="18">
        <f>((((((((+D565+D566))))))))</f>
        <v>32013.3177</v>
      </c>
      <c r="E564" s="18">
        <f>((((((((+E565+E566))))))))</f>
        <v>31625.448270000001</v>
      </c>
    </row>
    <row r="565" spans="1:5" ht="15" x14ac:dyDescent="0.25">
      <c r="A565" s="34"/>
      <c r="B565" s="20" t="s">
        <v>11</v>
      </c>
      <c r="C565" s="21">
        <v>90238.694199999998</v>
      </c>
      <c r="D565" s="21">
        <v>32013.3177</v>
      </c>
      <c r="E565" s="21">
        <v>31625.448270000001</v>
      </c>
    </row>
    <row r="566" spans="1:5" ht="15" x14ac:dyDescent="0.25">
      <c r="A566" s="34"/>
      <c r="B566" s="20" t="s">
        <v>12</v>
      </c>
      <c r="C566" s="21">
        <v>0</v>
      </c>
      <c r="D566" s="21">
        <v>0</v>
      </c>
      <c r="E566" s="21">
        <v>0</v>
      </c>
    </row>
    <row r="567" spans="1:5" ht="13.5" customHeight="1" x14ac:dyDescent="0.25">
      <c r="A567" s="33"/>
      <c r="B567" s="17" t="s">
        <v>191</v>
      </c>
      <c r="C567" s="18">
        <f>((((((((+C568+C569))))))))</f>
        <v>3.9746095087999995</v>
      </c>
      <c r="D567" s="18">
        <f>((((((((+D568+D569))))))))</f>
        <v>2.0311982899999999</v>
      </c>
      <c r="E567" s="18">
        <f>((((((((+E568+E569))))))))</f>
        <v>1.4609443900000001</v>
      </c>
    </row>
    <row r="568" spans="1:5" ht="15" x14ac:dyDescent="0.25">
      <c r="A568" s="34"/>
      <c r="B568" s="20" t="s">
        <v>11</v>
      </c>
      <c r="C568" s="21">
        <v>3.9746095087999995</v>
      </c>
      <c r="D568" s="21">
        <v>2.0311982899999999</v>
      </c>
      <c r="E568" s="21">
        <v>1.4609443900000001</v>
      </c>
    </row>
    <row r="569" spans="1:5" ht="15" x14ac:dyDescent="0.25">
      <c r="A569" s="34"/>
      <c r="B569" s="20" t="s">
        <v>12</v>
      </c>
      <c r="C569" s="21">
        <v>0</v>
      </c>
      <c r="D569" s="21">
        <v>0</v>
      </c>
      <c r="E569" s="21">
        <v>0</v>
      </c>
    </row>
    <row r="570" spans="1:5" ht="15" x14ac:dyDescent="0.25">
      <c r="A570" s="33"/>
      <c r="B570" s="17" t="s">
        <v>192</v>
      </c>
      <c r="C570" s="18">
        <f>((((((((+C571+C572))))))))</f>
        <v>36398.300000000003</v>
      </c>
      <c r="D570" s="18">
        <f>((((((((+D571+D572))))))))</f>
        <v>27299.524079999999</v>
      </c>
      <c r="E570" s="18">
        <f>((((((((+E571+E572))))))))</f>
        <v>19200.040810000002</v>
      </c>
    </row>
    <row r="571" spans="1:5" ht="15" x14ac:dyDescent="0.25">
      <c r="A571" s="34"/>
      <c r="B571" s="20" t="s">
        <v>11</v>
      </c>
      <c r="C571" s="21">
        <v>36398.300000000003</v>
      </c>
      <c r="D571" s="21">
        <v>27299.524079999999</v>
      </c>
      <c r="E571" s="21">
        <v>19200.040810000002</v>
      </c>
    </row>
    <row r="572" spans="1:5" ht="15" x14ac:dyDescent="0.25">
      <c r="A572" s="34"/>
      <c r="B572" s="20" t="s">
        <v>12</v>
      </c>
      <c r="C572" s="21">
        <v>0</v>
      </c>
      <c r="D572" s="21">
        <v>0</v>
      </c>
      <c r="E572" s="21">
        <v>0</v>
      </c>
    </row>
    <row r="573" spans="1:5" ht="15" x14ac:dyDescent="0.25">
      <c r="A573" s="33"/>
      <c r="B573" s="17" t="s">
        <v>193</v>
      </c>
      <c r="C573" s="18">
        <f>((((((((+C574+C575))))))))</f>
        <v>12137.479982800001</v>
      </c>
      <c r="D573" s="18">
        <f>((((((((+D574+D575))))))))</f>
        <v>7061.5585495999994</v>
      </c>
      <c r="E573" s="18">
        <f>((((((((+E574+E575))))))))</f>
        <v>6560.9630035999999</v>
      </c>
    </row>
    <row r="574" spans="1:5" ht="15" x14ac:dyDescent="0.25">
      <c r="A574" s="44"/>
      <c r="B574" s="25" t="s">
        <v>11</v>
      </c>
      <c r="C574" s="28">
        <v>12137.479982800001</v>
      </c>
      <c r="D574" s="28">
        <v>7061.5585495999994</v>
      </c>
      <c r="E574" s="28">
        <v>6560.9630035999999</v>
      </c>
    </row>
    <row r="575" spans="1:5" ht="15" x14ac:dyDescent="0.25">
      <c r="A575" s="34"/>
      <c r="B575" s="20" t="s">
        <v>12</v>
      </c>
      <c r="C575" s="21">
        <v>0</v>
      </c>
      <c r="D575" s="21">
        <v>0</v>
      </c>
      <c r="E575" s="21">
        <v>0</v>
      </c>
    </row>
    <row r="576" spans="1:5" ht="15" x14ac:dyDescent="0.25">
      <c r="A576" s="33"/>
      <c r="B576" s="17" t="s">
        <v>194</v>
      </c>
      <c r="C576" s="18">
        <f>((((((((+C577+C578))))))))</f>
        <v>1741.4870000000001</v>
      </c>
      <c r="D576" s="18">
        <f>((((((((+D577+D578))))))))</f>
        <v>646.35799999999995</v>
      </c>
      <c r="E576" s="18">
        <f>((((((((+E577+E578))))))))</f>
        <v>383.78521000000001</v>
      </c>
    </row>
    <row r="577" spans="1:5" ht="15" x14ac:dyDescent="0.25">
      <c r="A577" s="34"/>
      <c r="B577" s="20" t="s">
        <v>11</v>
      </c>
      <c r="C577" s="21">
        <v>1741.4870000000001</v>
      </c>
      <c r="D577" s="21">
        <v>646.35799999999995</v>
      </c>
      <c r="E577" s="21">
        <v>383.78521000000001</v>
      </c>
    </row>
    <row r="578" spans="1:5" ht="15" x14ac:dyDescent="0.25">
      <c r="A578" s="34"/>
      <c r="B578" s="20" t="s">
        <v>12</v>
      </c>
      <c r="C578" s="21">
        <v>0</v>
      </c>
      <c r="D578" s="21">
        <v>0</v>
      </c>
      <c r="E578" s="21">
        <v>0</v>
      </c>
    </row>
    <row r="579" spans="1:5" ht="15" x14ac:dyDescent="0.25">
      <c r="A579" s="33"/>
      <c r="B579" s="17" t="s">
        <v>195</v>
      </c>
      <c r="C579" s="18">
        <f>((((((((+C580+C581))))))))</f>
        <v>28900.355899999999</v>
      </c>
      <c r="D579" s="18">
        <f>((((((((+D580+D581))))))))</f>
        <v>20843.993225286998</v>
      </c>
      <c r="E579" s="18">
        <f>((((((((+E580+E581))))))))</f>
        <v>15111.42368</v>
      </c>
    </row>
    <row r="580" spans="1:5" ht="15" x14ac:dyDescent="0.25">
      <c r="A580" s="34"/>
      <c r="B580" s="20" t="s">
        <v>11</v>
      </c>
      <c r="C580" s="21">
        <v>28900.355899999999</v>
      </c>
      <c r="D580" s="21">
        <v>20843.993225286998</v>
      </c>
      <c r="E580" s="21">
        <v>15111.42368</v>
      </c>
    </row>
    <row r="581" spans="1:5" ht="15" x14ac:dyDescent="0.25">
      <c r="A581" s="34"/>
      <c r="B581" s="20" t="s">
        <v>12</v>
      </c>
      <c r="C581" s="21">
        <v>0</v>
      </c>
      <c r="D581" s="21">
        <v>0</v>
      </c>
      <c r="E581" s="21">
        <v>0</v>
      </c>
    </row>
    <row r="582" spans="1:5" ht="15" x14ac:dyDescent="0.25">
      <c r="A582" s="33"/>
      <c r="B582" s="17" t="s">
        <v>196</v>
      </c>
      <c r="C582" s="18">
        <f>((((((((+C583+C584))))))))</f>
        <v>1845.4902500000001</v>
      </c>
      <c r="D582" s="18">
        <f>((((((((+D583+D584))))))))</f>
        <v>526.12900000000002</v>
      </c>
      <c r="E582" s="18">
        <f>((((((((+E583+E584))))))))</f>
        <v>526.12900000000002</v>
      </c>
    </row>
    <row r="583" spans="1:5" ht="15" x14ac:dyDescent="0.25">
      <c r="A583" s="34"/>
      <c r="B583" s="20" t="s">
        <v>11</v>
      </c>
      <c r="C583" s="21">
        <v>1845.4902500000001</v>
      </c>
      <c r="D583" s="21">
        <v>526.12900000000002</v>
      </c>
      <c r="E583" s="21">
        <v>526.12900000000002</v>
      </c>
    </row>
    <row r="584" spans="1:5" ht="15" x14ac:dyDescent="0.25">
      <c r="A584" s="34"/>
      <c r="B584" s="20" t="s">
        <v>12</v>
      </c>
      <c r="C584" s="21">
        <v>0</v>
      </c>
      <c r="D584" s="21">
        <v>0</v>
      </c>
      <c r="E584" s="21">
        <v>0</v>
      </c>
    </row>
    <row r="585" spans="1:5" ht="15" x14ac:dyDescent="0.25">
      <c r="A585" s="33"/>
      <c r="B585" s="17" t="s">
        <v>197</v>
      </c>
      <c r="C585" s="18">
        <f>((((((((+C586+C587))))))))</f>
        <v>2020.9</v>
      </c>
      <c r="D585" s="18">
        <f>((((((((+D586+D587))))))))</f>
        <v>205.44</v>
      </c>
      <c r="E585" s="18">
        <f>((((((((+E586+E587))))))))</f>
        <v>205.44</v>
      </c>
    </row>
    <row r="586" spans="1:5" ht="15" x14ac:dyDescent="0.25">
      <c r="A586" s="34"/>
      <c r="B586" s="20" t="s">
        <v>11</v>
      </c>
      <c r="C586" s="21">
        <v>2020.9</v>
      </c>
      <c r="D586" s="21">
        <v>205.44</v>
      </c>
      <c r="E586" s="21">
        <v>205.44</v>
      </c>
    </row>
    <row r="587" spans="1:5" ht="15" x14ac:dyDescent="0.25">
      <c r="A587" s="34"/>
      <c r="B587" s="20" t="s">
        <v>12</v>
      </c>
      <c r="C587" s="21">
        <v>0</v>
      </c>
      <c r="D587" s="21">
        <v>0</v>
      </c>
      <c r="E587" s="21">
        <v>0</v>
      </c>
    </row>
    <row r="588" spans="1:5" ht="15" x14ac:dyDescent="0.25">
      <c r="A588" s="33"/>
      <c r="B588" s="17" t="s">
        <v>198</v>
      </c>
      <c r="C588" s="18">
        <f>((((((((+C589+C590))))))))</f>
        <v>8064.4755999999998</v>
      </c>
      <c r="D588" s="18">
        <f>((((((((+D589+D590))))))))</f>
        <v>4931.2299599999997</v>
      </c>
      <c r="E588" s="18">
        <f>((((((((+E589+E590))))))))</f>
        <v>3688.2304599999993</v>
      </c>
    </row>
    <row r="589" spans="1:5" ht="15" x14ac:dyDescent="0.25">
      <c r="A589" s="34"/>
      <c r="B589" s="20" t="s">
        <v>11</v>
      </c>
      <c r="C589" s="21">
        <v>8064.4755999999998</v>
      </c>
      <c r="D589" s="21">
        <v>4931.2299599999997</v>
      </c>
      <c r="E589" s="21">
        <v>3688.2304599999993</v>
      </c>
    </row>
    <row r="590" spans="1:5" ht="15" x14ac:dyDescent="0.25">
      <c r="A590" s="34"/>
      <c r="B590" s="20" t="s">
        <v>12</v>
      </c>
      <c r="C590" s="21">
        <v>0</v>
      </c>
      <c r="D590" s="21">
        <v>0</v>
      </c>
      <c r="E590" s="21">
        <v>0</v>
      </c>
    </row>
    <row r="591" spans="1:5" ht="15" x14ac:dyDescent="0.25">
      <c r="A591" s="33"/>
      <c r="B591" s="17" t="s">
        <v>199</v>
      </c>
      <c r="C591" s="18">
        <f>((((((((+C592+C593))))))))</f>
        <v>12819.405000000001</v>
      </c>
      <c r="D591" s="18">
        <f>((((((((+D592+D593))))))))</f>
        <v>10503.671060000001</v>
      </c>
      <c r="E591" s="18">
        <f>((((((((+E592+E593))))))))</f>
        <v>6990.1186699999998</v>
      </c>
    </row>
    <row r="592" spans="1:5" ht="15" x14ac:dyDescent="0.25">
      <c r="A592" s="34"/>
      <c r="B592" s="20" t="s">
        <v>11</v>
      </c>
      <c r="C592" s="21">
        <v>12819.405000000001</v>
      </c>
      <c r="D592" s="21">
        <v>10503.671060000001</v>
      </c>
      <c r="E592" s="21">
        <v>6990.1186699999998</v>
      </c>
    </row>
    <row r="593" spans="1:5" ht="15" x14ac:dyDescent="0.25">
      <c r="A593" s="34"/>
      <c r="B593" s="20" t="s">
        <v>12</v>
      </c>
      <c r="C593" s="21">
        <v>0</v>
      </c>
      <c r="D593" s="21">
        <v>0</v>
      </c>
      <c r="E593" s="21">
        <v>0</v>
      </c>
    </row>
    <row r="594" spans="1:5" ht="15" x14ac:dyDescent="0.25">
      <c r="A594" s="33"/>
      <c r="B594" s="17" t="s">
        <v>200</v>
      </c>
      <c r="C594" s="18">
        <f>((((((((+C595+C596))))))))</f>
        <v>8784.2289199999996</v>
      </c>
      <c r="D594" s="18">
        <f>((((((((+D595+D596))))))))</f>
        <v>7850.5047200000008</v>
      </c>
      <c r="E594" s="18">
        <f>((((((((+E595+E596))))))))</f>
        <v>7850.5047200000008</v>
      </c>
    </row>
    <row r="595" spans="1:5" ht="15" x14ac:dyDescent="0.25">
      <c r="A595" s="34"/>
      <c r="B595" s="20" t="s">
        <v>11</v>
      </c>
      <c r="C595" s="21">
        <v>8784.2289199999996</v>
      </c>
      <c r="D595" s="21">
        <v>7850.5047200000008</v>
      </c>
      <c r="E595" s="21">
        <v>7850.5047200000008</v>
      </c>
    </row>
    <row r="596" spans="1:5" ht="15" x14ac:dyDescent="0.25">
      <c r="A596" s="34"/>
      <c r="B596" s="20" t="s">
        <v>12</v>
      </c>
      <c r="C596" s="21">
        <v>0</v>
      </c>
      <c r="D596" s="21">
        <v>0</v>
      </c>
      <c r="E596" s="21">
        <v>0</v>
      </c>
    </row>
    <row r="597" spans="1:5" ht="15" x14ac:dyDescent="0.25">
      <c r="A597" s="33"/>
      <c r="B597" s="17" t="s">
        <v>201</v>
      </c>
      <c r="C597" s="18">
        <f>((((((((+C598+C599))))))))</f>
        <v>3.9778833599999999</v>
      </c>
      <c r="D597" s="18">
        <f>((((((((+D598+D599))))))))</f>
        <v>1.9889410000000001</v>
      </c>
      <c r="E597" s="18">
        <f>((((((((+E598+E599))))))))</f>
        <v>1.9889410000000001</v>
      </c>
    </row>
    <row r="598" spans="1:5" ht="15" x14ac:dyDescent="0.25">
      <c r="A598" s="34"/>
      <c r="B598" s="20" t="s">
        <v>11</v>
      </c>
      <c r="C598" s="21">
        <v>3.9778833599999999</v>
      </c>
      <c r="D598" s="21">
        <v>1.9889410000000001</v>
      </c>
      <c r="E598" s="21">
        <v>1.9889410000000001</v>
      </c>
    </row>
    <row r="599" spans="1:5" ht="15" x14ac:dyDescent="0.25">
      <c r="A599" s="34"/>
      <c r="B599" s="20" t="s">
        <v>12</v>
      </c>
      <c r="C599" s="21">
        <v>0</v>
      </c>
      <c r="D599" s="21">
        <v>0</v>
      </c>
      <c r="E599" s="21">
        <v>0</v>
      </c>
    </row>
    <row r="600" spans="1:5" ht="15" x14ac:dyDescent="0.25">
      <c r="A600" s="33"/>
      <c r="B600" s="17" t="s">
        <v>202</v>
      </c>
      <c r="C600" s="18">
        <f>((((((((+C601+C602))))))))</f>
        <v>161.49569425000001</v>
      </c>
      <c r="D600" s="18">
        <f>((((((((+D601+D602))))))))</f>
        <v>76.819922000000005</v>
      </c>
      <c r="E600" s="18">
        <f>((((((((+E601+E602))))))))</f>
        <v>62.233160300000002</v>
      </c>
    </row>
    <row r="601" spans="1:5" ht="15" x14ac:dyDescent="0.25">
      <c r="A601" s="34"/>
      <c r="B601" s="20" t="s">
        <v>11</v>
      </c>
      <c r="C601" s="21">
        <v>161.49569425000001</v>
      </c>
      <c r="D601" s="21">
        <v>76.819922000000005</v>
      </c>
      <c r="E601" s="21">
        <v>62.233160300000002</v>
      </c>
    </row>
    <row r="602" spans="1:5" ht="15" x14ac:dyDescent="0.25">
      <c r="A602" s="34"/>
      <c r="B602" s="20" t="s">
        <v>12</v>
      </c>
      <c r="C602" s="21">
        <v>0</v>
      </c>
      <c r="D602" s="21">
        <v>0</v>
      </c>
      <c r="E602" s="21">
        <v>0</v>
      </c>
    </row>
    <row r="603" spans="1:5" ht="25.5" x14ac:dyDescent="0.25">
      <c r="A603" s="33"/>
      <c r="B603" s="17" t="s">
        <v>203</v>
      </c>
      <c r="C603" s="18">
        <f>((((((((+C604+C605))))))))</f>
        <v>36273.549479999994</v>
      </c>
      <c r="D603" s="18">
        <f>((((((((+D604+D605))))))))</f>
        <v>10543.682000000001</v>
      </c>
      <c r="E603" s="18">
        <f>((((((((+E604+E605))))))))</f>
        <v>6234.9887699999999</v>
      </c>
    </row>
    <row r="604" spans="1:5" ht="15" x14ac:dyDescent="0.25">
      <c r="A604" s="34"/>
      <c r="B604" s="20" t="s">
        <v>11</v>
      </c>
      <c r="C604" s="21">
        <v>36273.549479999994</v>
      </c>
      <c r="D604" s="21">
        <v>10543.682000000001</v>
      </c>
      <c r="E604" s="21">
        <v>6234.9887699999999</v>
      </c>
    </row>
    <row r="605" spans="1:5" ht="15" x14ac:dyDescent="0.25">
      <c r="A605" s="34"/>
      <c r="B605" s="20" t="s">
        <v>12</v>
      </c>
      <c r="C605" s="21">
        <v>0</v>
      </c>
      <c r="D605" s="21">
        <v>0</v>
      </c>
      <c r="E605" s="21">
        <v>0</v>
      </c>
    </row>
    <row r="606" spans="1:5" ht="25.5" x14ac:dyDescent="0.25">
      <c r="A606" s="33"/>
      <c r="B606" s="17" t="s">
        <v>204</v>
      </c>
      <c r="C606" s="18">
        <f>((((((((+C607+C608))))))))</f>
        <v>805.00169999999991</v>
      </c>
      <c r="D606" s="18">
        <f>(((+D607+D608)))</f>
        <v>159.08500000000001</v>
      </c>
      <c r="E606" s="18">
        <f>((((((((+E607+E608))))))))</f>
        <v>159.08500000000001</v>
      </c>
    </row>
    <row r="607" spans="1:5" ht="15" x14ac:dyDescent="0.25">
      <c r="A607" s="34"/>
      <c r="B607" s="20" t="s">
        <v>11</v>
      </c>
      <c r="C607" s="21">
        <v>805.00169999999991</v>
      </c>
      <c r="D607" s="21">
        <v>159.08500000000001</v>
      </c>
      <c r="E607" s="21">
        <v>159.08500000000001</v>
      </c>
    </row>
    <row r="608" spans="1:5" ht="15" x14ac:dyDescent="0.25">
      <c r="A608" s="34"/>
      <c r="B608" s="20" t="s">
        <v>12</v>
      </c>
      <c r="C608" s="21">
        <v>0</v>
      </c>
      <c r="D608" s="21">
        <v>0</v>
      </c>
      <c r="E608" s="21">
        <v>0</v>
      </c>
    </row>
    <row r="609" spans="1:5" ht="14.25" customHeight="1" x14ac:dyDescent="0.25">
      <c r="A609" s="33"/>
      <c r="B609" s="17" t="s">
        <v>205</v>
      </c>
      <c r="C609" s="18">
        <f>((((((((+C610+C611))))))))</f>
        <v>3117.54558</v>
      </c>
      <c r="D609" s="18">
        <f>(((+D610+D611)))</f>
        <v>2338.159185</v>
      </c>
      <c r="E609" s="18">
        <f>((((((((+E610+E611))))))))</f>
        <v>1409.8763899999999</v>
      </c>
    </row>
    <row r="610" spans="1:5" ht="15" x14ac:dyDescent="0.25">
      <c r="A610" s="34"/>
      <c r="B610" s="20" t="s">
        <v>11</v>
      </c>
      <c r="C610" s="21">
        <v>3117.54558</v>
      </c>
      <c r="D610" s="51">
        <v>2338.159185</v>
      </c>
      <c r="E610" s="21">
        <v>1409.8763899999999</v>
      </c>
    </row>
    <row r="611" spans="1:5" ht="15" x14ac:dyDescent="0.25">
      <c r="A611" s="34"/>
      <c r="B611" s="20" t="s">
        <v>12</v>
      </c>
      <c r="C611" s="21">
        <v>0</v>
      </c>
      <c r="D611" s="21">
        <v>0</v>
      </c>
      <c r="E611" s="21">
        <v>0</v>
      </c>
    </row>
    <row r="612" spans="1:5" ht="13.5" customHeight="1" x14ac:dyDescent="0.25">
      <c r="A612" s="33"/>
      <c r="B612" s="17" t="s">
        <v>206</v>
      </c>
      <c r="C612" s="18">
        <f>((((((((+C613+C614))))))))</f>
        <v>2888.2500499999996</v>
      </c>
      <c r="D612" s="18">
        <f>(((+D613+D614)))</f>
        <v>1989.78379</v>
      </c>
      <c r="E612" s="18">
        <f>((((((((+E613+E614))))))))</f>
        <v>1989.78379</v>
      </c>
    </row>
    <row r="613" spans="1:5" ht="15" x14ac:dyDescent="0.25">
      <c r="A613" s="34"/>
      <c r="B613" s="20" t="s">
        <v>11</v>
      </c>
      <c r="C613" s="21">
        <v>2888.2500499999996</v>
      </c>
      <c r="D613" s="51">
        <v>1989.78379</v>
      </c>
      <c r="E613" s="21">
        <v>1989.78379</v>
      </c>
    </row>
    <row r="614" spans="1:5" ht="15" x14ac:dyDescent="0.25">
      <c r="A614" s="34"/>
      <c r="B614" s="20" t="s">
        <v>12</v>
      </c>
      <c r="C614" s="21">
        <v>0</v>
      </c>
      <c r="D614" s="21">
        <v>0</v>
      </c>
      <c r="E614" s="21">
        <v>0</v>
      </c>
    </row>
    <row r="615" spans="1:5" ht="13.5" customHeight="1" x14ac:dyDescent="0.25">
      <c r="A615" s="33"/>
      <c r="B615" s="17" t="s">
        <v>207</v>
      </c>
      <c r="C615" s="18">
        <f>((((((((+C616+C617))))))))</f>
        <v>18.0122720775</v>
      </c>
      <c r="D615" s="18">
        <f>(((+D616+D617)))</f>
        <v>8.5227379474999978</v>
      </c>
      <c r="E615" s="18">
        <f>((((((((+E616+E617))))))))</f>
        <v>4.6798936099999997</v>
      </c>
    </row>
    <row r="616" spans="1:5" ht="15" x14ac:dyDescent="0.25">
      <c r="A616" s="34"/>
      <c r="B616" s="20" t="s">
        <v>11</v>
      </c>
      <c r="C616" s="21">
        <v>18.0122720775</v>
      </c>
      <c r="D616" s="51">
        <v>8.5227379474999978</v>
      </c>
      <c r="E616" s="21">
        <v>4.6798936099999997</v>
      </c>
    </row>
    <row r="617" spans="1:5" ht="15" x14ac:dyDescent="0.25">
      <c r="A617" s="34"/>
      <c r="B617" s="20" t="s">
        <v>12</v>
      </c>
      <c r="C617" s="21">
        <v>0</v>
      </c>
      <c r="D617" s="21">
        <v>0</v>
      </c>
      <c r="E617" s="21">
        <v>0</v>
      </c>
    </row>
    <row r="618" spans="1:5" ht="13.5" customHeight="1" x14ac:dyDescent="0.25">
      <c r="A618" s="33"/>
      <c r="B618" s="17" t="s">
        <v>208</v>
      </c>
      <c r="C618" s="18">
        <f>((((((((+C619+C620))))))))</f>
        <v>13821.23165</v>
      </c>
      <c r="D618" s="18">
        <f>(((+D619+D620)))</f>
        <v>8796.8919999999998</v>
      </c>
      <c r="E618" s="18">
        <f>((((((((+E619+E620))))))))</f>
        <v>5147.7647100000004</v>
      </c>
    </row>
    <row r="619" spans="1:5" ht="15" x14ac:dyDescent="0.25">
      <c r="A619" s="34"/>
      <c r="B619" s="20" t="s">
        <v>11</v>
      </c>
      <c r="C619" s="21">
        <v>13821.23165</v>
      </c>
      <c r="D619" s="51">
        <v>8796.8919999999998</v>
      </c>
      <c r="E619" s="21">
        <v>5147.7647100000004</v>
      </c>
    </row>
    <row r="620" spans="1:5" ht="15" x14ac:dyDescent="0.25">
      <c r="A620" s="34"/>
      <c r="B620" s="20" t="s">
        <v>12</v>
      </c>
      <c r="C620" s="21">
        <v>0</v>
      </c>
      <c r="D620" s="21">
        <v>0</v>
      </c>
      <c r="E620" s="21">
        <v>0</v>
      </c>
    </row>
    <row r="621" spans="1:5" ht="13.5" customHeight="1" x14ac:dyDescent="0.25">
      <c r="A621" s="33"/>
      <c r="B621" s="17" t="s">
        <v>209</v>
      </c>
      <c r="C621" s="18">
        <f>((((((((+C622+C623))))))))</f>
        <v>14386.662339999999</v>
      </c>
      <c r="D621" s="18">
        <f>(((+D622+D623)))</f>
        <v>11214.759570400001</v>
      </c>
      <c r="E621" s="18">
        <f>((((((((+E622+E623))))))))</f>
        <v>10286.939900000001</v>
      </c>
    </row>
    <row r="622" spans="1:5" ht="15" x14ac:dyDescent="0.25">
      <c r="A622" s="34"/>
      <c r="B622" s="20" t="s">
        <v>11</v>
      </c>
      <c r="C622" s="21">
        <v>14386.662339999999</v>
      </c>
      <c r="D622" s="51">
        <v>11214.759570400001</v>
      </c>
      <c r="E622" s="21">
        <v>10286.939900000001</v>
      </c>
    </row>
    <row r="623" spans="1:5" ht="15" x14ac:dyDescent="0.25">
      <c r="A623" s="34"/>
      <c r="B623" s="20" t="s">
        <v>12</v>
      </c>
      <c r="C623" s="21">
        <v>0</v>
      </c>
      <c r="D623" s="21">
        <v>0</v>
      </c>
      <c r="E623" s="21">
        <v>0</v>
      </c>
    </row>
    <row r="624" spans="1:5" ht="15" x14ac:dyDescent="0.25">
      <c r="A624" s="33" t="s">
        <v>210</v>
      </c>
      <c r="B624" s="17"/>
      <c r="C624" s="18">
        <f>((((+C625))))</f>
        <v>95161.890599999999</v>
      </c>
      <c r="D624" s="18">
        <f t="shared" ref="D624:E624" si="28">((((+D625))))</f>
        <v>71390.723079999982</v>
      </c>
      <c r="E624" s="18">
        <f t="shared" si="28"/>
        <v>58449.834380000015</v>
      </c>
    </row>
    <row r="625" spans="1:5" ht="15" x14ac:dyDescent="0.25">
      <c r="A625" s="39"/>
      <c r="B625" s="40" t="s">
        <v>16</v>
      </c>
      <c r="C625" s="41">
        <f>((((((((+C626+C627))))))))</f>
        <v>95161.890599999999</v>
      </c>
      <c r="D625" s="41">
        <f>((((((((+D626+D627))))))))</f>
        <v>71390.723079999982</v>
      </c>
      <c r="E625" s="41">
        <f>((((((((+E626+E627))))))))</f>
        <v>58449.834380000015</v>
      </c>
    </row>
    <row r="626" spans="1:5" ht="15" x14ac:dyDescent="0.25">
      <c r="A626" s="34"/>
      <c r="B626" s="20" t="s">
        <v>11</v>
      </c>
      <c r="C626" s="21">
        <v>95161.890599999999</v>
      </c>
      <c r="D626" s="21">
        <v>71390.723079999982</v>
      </c>
      <c r="E626" s="21">
        <v>58449.834380000015</v>
      </c>
    </row>
    <row r="627" spans="1:5" ht="15" x14ac:dyDescent="0.25">
      <c r="A627" s="34"/>
      <c r="B627" s="20" t="s">
        <v>12</v>
      </c>
      <c r="C627" s="21">
        <v>0</v>
      </c>
      <c r="D627" s="21">
        <v>0</v>
      </c>
      <c r="E627" s="21">
        <v>0</v>
      </c>
    </row>
    <row r="628" spans="1:5" ht="15" x14ac:dyDescent="0.25">
      <c r="A628" s="43" t="s">
        <v>211</v>
      </c>
      <c r="B628" s="14"/>
      <c r="C628" s="15">
        <f>((((+C629))))</f>
        <v>270516.58439999999</v>
      </c>
      <c r="D628" s="15">
        <f t="shared" ref="D628:E628" si="29">((((+D629))))</f>
        <v>127309.20742000001</v>
      </c>
      <c r="E628" s="15">
        <f t="shared" si="29"/>
        <v>127309.20742000001</v>
      </c>
    </row>
    <row r="629" spans="1:5" ht="15" x14ac:dyDescent="0.25">
      <c r="A629" s="33"/>
      <c r="B629" s="17" t="s">
        <v>16</v>
      </c>
      <c r="C629" s="18">
        <f>((((((((+C630+C631))))))))</f>
        <v>270516.58439999999</v>
      </c>
      <c r="D629" s="18">
        <f>((((((((+D630+D631))))))))</f>
        <v>127309.20742000001</v>
      </c>
      <c r="E629" s="18">
        <f>((((((((+E630+E631))))))))</f>
        <v>127309.20742000001</v>
      </c>
    </row>
    <row r="630" spans="1:5" ht="15" x14ac:dyDescent="0.25">
      <c r="A630" s="34"/>
      <c r="B630" s="20" t="s">
        <v>11</v>
      </c>
      <c r="C630" s="21">
        <v>270516.58439999999</v>
      </c>
      <c r="D630" s="21">
        <v>127309.20742000001</v>
      </c>
      <c r="E630" s="21">
        <v>127309.20742000001</v>
      </c>
    </row>
    <row r="631" spans="1:5" ht="15" x14ac:dyDescent="0.25">
      <c r="A631" s="34"/>
      <c r="B631" s="20" t="s">
        <v>12</v>
      </c>
      <c r="C631" s="21">
        <v>0</v>
      </c>
      <c r="D631" s="21">
        <v>0</v>
      </c>
      <c r="E631" s="21">
        <v>0</v>
      </c>
    </row>
    <row r="632" spans="1:5" ht="22.5" customHeight="1" x14ac:dyDescent="0.25">
      <c r="A632" s="63" t="s">
        <v>212</v>
      </c>
      <c r="B632" s="63"/>
      <c r="C632" s="15">
        <f>((((+C633))))</f>
        <v>85096.813710000002</v>
      </c>
      <c r="D632" s="15">
        <f t="shared" ref="D632:E632" si="30">((((+D633))))</f>
        <v>62871.404710000003</v>
      </c>
      <c r="E632" s="15">
        <f t="shared" si="30"/>
        <v>55517.99957</v>
      </c>
    </row>
    <row r="633" spans="1:5" ht="15" x14ac:dyDescent="0.25">
      <c r="A633" s="33"/>
      <c r="B633" s="17" t="s">
        <v>16</v>
      </c>
      <c r="C633" s="18">
        <f>((((((((+C634+C635))))))))</f>
        <v>85096.813710000002</v>
      </c>
      <c r="D633" s="18">
        <f>((((((((+D634+D635))))))))</f>
        <v>62871.404710000003</v>
      </c>
      <c r="E633" s="18">
        <f>((((((((+E634+E635))))))))</f>
        <v>55517.99957</v>
      </c>
    </row>
    <row r="634" spans="1:5" ht="15" x14ac:dyDescent="0.25">
      <c r="A634" s="34"/>
      <c r="B634" s="20" t="s">
        <v>11</v>
      </c>
      <c r="C634" s="21">
        <v>25303.653999999999</v>
      </c>
      <c r="D634" s="21">
        <v>19078.244999999999</v>
      </c>
      <c r="E634" s="21">
        <v>16745.18751</v>
      </c>
    </row>
    <row r="635" spans="1:5" ht="15" x14ac:dyDescent="0.25">
      <c r="A635" s="34"/>
      <c r="B635" s="20" t="s">
        <v>12</v>
      </c>
      <c r="C635" s="21">
        <v>59793.15971</v>
      </c>
      <c r="D635" s="21">
        <v>43793.15971</v>
      </c>
      <c r="E635" s="21">
        <v>38772.812060000004</v>
      </c>
    </row>
    <row r="636" spans="1:5" ht="15" x14ac:dyDescent="0.25">
      <c r="A636" s="43" t="s">
        <v>214</v>
      </c>
      <c r="B636" s="14"/>
      <c r="C636" s="15">
        <f>((((+C637))))</f>
        <v>2345.9854840000003</v>
      </c>
      <c r="D636" s="15">
        <f t="shared" ref="D636:E636" si="31">((((+D637))))</f>
        <v>2345.9854840000003</v>
      </c>
      <c r="E636" s="15">
        <f t="shared" si="31"/>
        <v>2296.8592400000002</v>
      </c>
    </row>
    <row r="637" spans="1:5" ht="15" x14ac:dyDescent="0.25">
      <c r="A637" s="33"/>
      <c r="B637" s="17" t="s">
        <v>16</v>
      </c>
      <c r="C637" s="18">
        <f>((((((((+C638+C639))))))))</f>
        <v>2345.9854840000003</v>
      </c>
      <c r="D637" s="18">
        <f>((((((((+D638+D639))))))))</f>
        <v>2345.9854840000003</v>
      </c>
      <c r="E637" s="18">
        <f>((((((((+E638+E639))))))))</f>
        <v>2296.8592400000002</v>
      </c>
    </row>
    <row r="638" spans="1:5" ht="15" x14ac:dyDescent="0.25">
      <c r="A638" s="34"/>
      <c r="B638" s="20" t="s">
        <v>11</v>
      </c>
      <c r="C638" s="21">
        <v>2345.9854840000003</v>
      </c>
      <c r="D638" s="21">
        <v>2345.9854840000003</v>
      </c>
      <c r="E638" s="21">
        <v>2296.8592400000002</v>
      </c>
    </row>
    <row r="639" spans="1:5" ht="15" x14ac:dyDescent="0.25">
      <c r="A639" s="34"/>
      <c r="B639" s="20" t="s">
        <v>12</v>
      </c>
      <c r="C639" s="21">
        <v>0</v>
      </c>
      <c r="D639" s="21">
        <v>0</v>
      </c>
      <c r="E639" s="21">
        <v>0</v>
      </c>
    </row>
    <row r="640" spans="1:5" ht="15" x14ac:dyDescent="0.25">
      <c r="A640" s="43" t="s">
        <v>213</v>
      </c>
      <c r="B640" s="14"/>
      <c r="C640" s="15">
        <f>((((+C641))))</f>
        <v>188433.155</v>
      </c>
      <c r="D640" s="15">
        <f t="shared" ref="D640:E640" si="32">((((+D641))))</f>
        <v>86793.294999999998</v>
      </c>
      <c r="E640" s="15">
        <f t="shared" si="32"/>
        <v>86403.896999999997</v>
      </c>
    </row>
    <row r="641" spans="1:5" ht="15" x14ac:dyDescent="0.25">
      <c r="A641" s="33"/>
      <c r="B641" s="17" t="s">
        <v>16</v>
      </c>
      <c r="C641" s="18">
        <f>((((((((+C642+C643))))))))</f>
        <v>188433.155</v>
      </c>
      <c r="D641" s="18">
        <f>((((((((+D642+D643))))))))</f>
        <v>86793.294999999998</v>
      </c>
      <c r="E641" s="18">
        <f>((((((((+E642+E643))))))))</f>
        <v>86403.896999999997</v>
      </c>
    </row>
    <row r="642" spans="1:5" ht="15" x14ac:dyDescent="0.25">
      <c r="A642" s="34"/>
      <c r="B642" s="20" t="s">
        <v>11</v>
      </c>
      <c r="C642" s="21">
        <v>188433.155</v>
      </c>
      <c r="D642" s="21">
        <v>86793.294999999998</v>
      </c>
      <c r="E642" s="21">
        <v>86403.896999999997</v>
      </c>
    </row>
    <row r="643" spans="1:5" ht="15" x14ac:dyDescent="0.25">
      <c r="A643" s="34"/>
      <c r="B643" s="20" t="s">
        <v>12</v>
      </c>
      <c r="C643" s="21">
        <v>0</v>
      </c>
      <c r="D643" s="21">
        <v>0</v>
      </c>
      <c r="E643" s="21">
        <v>0</v>
      </c>
    </row>
    <row r="644" spans="1:5" ht="15" x14ac:dyDescent="0.25">
      <c r="A644" s="43" t="s">
        <v>215</v>
      </c>
      <c r="B644" s="17"/>
      <c r="C644" s="18">
        <f>(+C645+C648+C651+C654+C657+C663+C660+C666+C669+C672)</f>
        <v>465957.39105033327</v>
      </c>
      <c r="D644" s="18">
        <f t="shared" ref="D644:E644" si="33">(+D645+D648+D651+D654+D657+D663+D660+D666+D669+D672)</f>
        <v>268716.00049033336</v>
      </c>
      <c r="E644" s="18">
        <f t="shared" si="33"/>
        <v>219633.12044999996</v>
      </c>
    </row>
    <row r="645" spans="1:5" ht="15" x14ac:dyDescent="0.25">
      <c r="A645" s="33"/>
      <c r="B645" s="17" t="s">
        <v>216</v>
      </c>
      <c r="C645" s="18">
        <f>((((((((+C646+C647))))))))</f>
        <v>37773.1</v>
      </c>
      <c r="D645" s="18">
        <f>((((((((+D646+D647))))))))</f>
        <v>35504.999640000002</v>
      </c>
      <c r="E645" s="18">
        <f>((((((((+E646+E647))))))))</f>
        <v>35469.884880000005</v>
      </c>
    </row>
    <row r="646" spans="1:5" ht="15" x14ac:dyDescent="0.25">
      <c r="A646" s="34"/>
      <c r="B646" s="20" t="s">
        <v>11</v>
      </c>
      <c r="C646" s="21">
        <v>37773.1</v>
      </c>
      <c r="D646" s="21">
        <v>35504.999640000002</v>
      </c>
      <c r="E646" s="21">
        <v>35469.884880000005</v>
      </c>
    </row>
    <row r="647" spans="1:5" ht="15" x14ac:dyDescent="0.25">
      <c r="A647" s="34"/>
      <c r="B647" s="20" t="s">
        <v>12</v>
      </c>
      <c r="C647" s="21">
        <v>0</v>
      </c>
      <c r="D647" s="21">
        <v>0</v>
      </c>
      <c r="E647" s="21">
        <v>0</v>
      </c>
    </row>
    <row r="648" spans="1:5" ht="15" x14ac:dyDescent="0.25">
      <c r="A648" s="33"/>
      <c r="B648" s="17" t="s">
        <v>217</v>
      </c>
      <c r="C648" s="18">
        <f>((((((((+C649+C650))))))))</f>
        <v>21797.3</v>
      </c>
      <c r="D648" s="18">
        <f>((((((((+D649+D650))))))))</f>
        <v>3873.7948099999999</v>
      </c>
      <c r="E648" s="18">
        <f>((((((((+E649+E650))))))))</f>
        <v>3185.8987400000001</v>
      </c>
    </row>
    <row r="649" spans="1:5" ht="15" x14ac:dyDescent="0.25">
      <c r="A649" s="34"/>
      <c r="B649" s="20" t="s">
        <v>11</v>
      </c>
      <c r="C649" s="21">
        <v>21797.3</v>
      </c>
      <c r="D649" s="21">
        <v>3873.7948099999999</v>
      </c>
      <c r="E649" s="21">
        <v>3185.8987400000001</v>
      </c>
    </row>
    <row r="650" spans="1:5" ht="15" x14ac:dyDescent="0.25">
      <c r="A650" s="34"/>
      <c r="B650" s="20" t="s">
        <v>12</v>
      </c>
      <c r="C650" s="21">
        <v>0</v>
      </c>
      <c r="D650" s="21">
        <v>0</v>
      </c>
      <c r="E650" s="21">
        <v>0</v>
      </c>
    </row>
    <row r="651" spans="1:5" ht="15" x14ac:dyDescent="0.25">
      <c r="A651" s="33"/>
      <c r="B651" s="17" t="s">
        <v>218</v>
      </c>
      <c r="C651" s="18">
        <f>((((((((+C652+C653))))))))</f>
        <v>210359.1</v>
      </c>
      <c r="D651" s="18">
        <f>((((((((+D652+D653))))))))</f>
        <v>91492.307299999986</v>
      </c>
      <c r="E651" s="18">
        <f>((((((((+E652+E653))))))))</f>
        <v>90987.03839999999</v>
      </c>
    </row>
    <row r="652" spans="1:5" ht="15" x14ac:dyDescent="0.25">
      <c r="A652" s="34"/>
      <c r="B652" s="20" t="s">
        <v>11</v>
      </c>
      <c r="C652" s="21">
        <v>210359.1</v>
      </c>
      <c r="D652" s="21">
        <v>91492.307299999986</v>
      </c>
      <c r="E652" s="21">
        <v>90987.03839999999</v>
      </c>
    </row>
    <row r="653" spans="1:5" ht="15" x14ac:dyDescent="0.25">
      <c r="A653" s="34"/>
      <c r="B653" s="20" t="s">
        <v>12</v>
      </c>
      <c r="C653" s="21">
        <v>0</v>
      </c>
      <c r="D653" s="21">
        <v>0</v>
      </c>
      <c r="E653" s="21">
        <v>0</v>
      </c>
    </row>
    <row r="654" spans="1:5" ht="15" x14ac:dyDescent="0.25">
      <c r="A654" s="33"/>
      <c r="B654" s="17" t="s">
        <v>219</v>
      </c>
      <c r="C654" s="18">
        <f>((((((((+C655+C656))))))))</f>
        <v>18997.8</v>
      </c>
      <c r="D654" s="18">
        <f>((((((((+D655+D656))))))))</f>
        <v>8273.4718099999991</v>
      </c>
      <c r="E654" s="18">
        <f>((((((((+E655+E656))))))))</f>
        <v>8273.4718099999991</v>
      </c>
    </row>
    <row r="655" spans="1:5" ht="15" x14ac:dyDescent="0.25">
      <c r="A655" s="34"/>
      <c r="B655" s="20" t="s">
        <v>11</v>
      </c>
      <c r="C655" s="21">
        <v>18997.8</v>
      </c>
      <c r="D655" s="21">
        <v>8273.4718099999991</v>
      </c>
      <c r="E655" s="21">
        <v>8273.4718099999991</v>
      </c>
    </row>
    <row r="656" spans="1:5" ht="15" x14ac:dyDescent="0.25">
      <c r="A656" s="34"/>
      <c r="B656" s="20" t="s">
        <v>12</v>
      </c>
      <c r="C656" s="21">
        <v>0</v>
      </c>
      <c r="D656" s="21">
        <v>0</v>
      </c>
      <c r="E656" s="21">
        <v>0</v>
      </c>
    </row>
    <row r="657" spans="1:5" ht="15" x14ac:dyDescent="0.25">
      <c r="A657" s="33"/>
      <c r="B657" s="17" t="s">
        <v>220</v>
      </c>
      <c r="C657" s="18">
        <f>((((((((+C658+C659))))))))</f>
        <v>11316.491050333336</v>
      </c>
      <c r="D657" s="18">
        <f>((((((((+D658+D659))))))))</f>
        <v>11316.491050333336</v>
      </c>
      <c r="E657" s="18">
        <f>((((((((+E658+E659))))))))</f>
        <v>2724.1721499999994</v>
      </c>
    </row>
    <row r="658" spans="1:5" ht="15" x14ac:dyDescent="0.25">
      <c r="A658" s="34"/>
      <c r="B658" s="20" t="s">
        <v>11</v>
      </c>
      <c r="C658" s="21">
        <v>11316.491050333336</v>
      </c>
      <c r="D658" s="21">
        <v>11316.491050333336</v>
      </c>
      <c r="E658" s="21">
        <v>2724.1721499999994</v>
      </c>
    </row>
    <row r="659" spans="1:5" ht="15" x14ac:dyDescent="0.25">
      <c r="A659" s="34"/>
      <c r="B659" s="20" t="s">
        <v>12</v>
      </c>
      <c r="C659" s="21">
        <v>0</v>
      </c>
      <c r="D659" s="21">
        <v>0</v>
      </c>
      <c r="E659" s="21">
        <v>0</v>
      </c>
    </row>
    <row r="660" spans="1:5" ht="15" x14ac:dyDescent="0.25">
      <c r="A660" s="33"/>
      <c r="B660" s="17" t="s">
        <v>221</v>
      </c>
      <c r="C660" s="18">
        <f>((((((((+C661+C662))))))))</f>
        <v>124245.2</v>
      </c>
      <c r="D660" s="18">
        <f>((((((((+D661+D662))))))))</f>
        <v>93005.380999999994</v>
      </c>
      <c r="E660" s="18">
        <f>((((((((+E661+E662))))))))</f>
        <v>54735.24583</v>
      </c>
    </row>
    <row r="661" spans="1:5" ht="15" x14ac:dyDescent="0.25">
      <c r="A661" s="34"/>
      <c r="B661" s="20" t="s">
        <v>11</v>
      </c>
      <c r="C661" s="21">
        <v>124245.2</v>
      </c>
      <c r="D661" s="21">
        <v>93005.380999999994</v>
      </c>
      <c r="E661" s="21">
        <v>54735.24583</v>
      </c>
    </row>
    <row r="662" spans="1:5" ht="15" x14ac:dyDescent="0.25">
      <c r="A662" s="34"/>
      <c r="B662" s="20" t="s">
        <v>12</v>
      </c>
      <c r="C662" s="21">
        <v>0</v>
      </c>
      <c r="D662" s="21">
        <v>0</v>
      </c>
      <c r="E662" s="21">
        <v>0</v>
      </c>
    </row>
    <row r="663" spans="1:5" ht="15" x14ac:dyDescent="0.25">
      <c r="A663" s="33"/>
      <c r="B663" s="17" t="s">
        <v>222</v>
      </c>
      <c r="C663" s="18">
        <f>((((((((+C664+C665))))))))</f>
        <v>31933.1</v>
      </c>
      <c r="D663" s="18">
        <f>((((((((+D664+D665))))))))</f>
        <v>18385.944879999999</v>
      </c>
      <c r="E663" s="18">
        <f>((((((((+E664+E665))))))))</f>
        <v>18015.120930000001</v>
      </c>
    </row>
    <row r="664" spans="1:5" ht="15" x14ac:dyDescent="0.25">
      <c r="A664" s="34"/>
      <c r="B664" s="20" t="s">
        <v>11</v>
      </c>
      <c r="C664" s="21">
        <v>31933.1</v>
      </c>
      <c r="D664" s="21">
        <v>18385.944879999999</v>
      </c>
      <c r="E664" s="21">
        <v>18015.120930000001</v>
      </c>
    </row>
    <row r="665" spans="1:5" ht="15" x14ac:dyDescent="0.25">
      <c r="A665" s="34"/>
      <c r="B665" s="20" t="s">
        <v>12</v>
      </c>
      <c r="C665" s="21">
        <v>0</v>
      </c>
      <c r="D665" s="21">
        <v>0</v>
      </c>
      <c r="E665" s="21">
        <v>0</v>
      </c>
    </row>
    <row r="666" spans="1:5" ht="15" x14ac:dyDescent="0.25">
      <c r="A666" s="33"/>
      <c r="B666" s="17" t="s">
        <v>223</v>
      </c>
      <c r="C666" s="18">
        <f>((((((((+C667+C668))))))))</f>
        <v>1532</v>
      </c>
      <c r="D666" s="18">
        <f>((((((((+D667+D668))))))))</f>
        <v>1515.299</v>
      </c>
      <c r="E666" s="18">
        <f>((((((((+E667+E668))))))))</f>
        <v>1015.6887100000001</v>
      </c>
    </row>
    <row r="667" spans="1:5" ht="15" x14ac:dyDescent="0.25">
      <c r="A667" s="34"/>
      <c r="B667" s="20" t="s">
        <v>11</v>
      </c>
      <c r="C667" s="21">
        <v>1532</v>
      </c>
      <c r="D667" s="21">
        <v>1515.299</v>
      </c>
      <c r="E667" s="21">
        <v>1015.6887100000001</v>
      </c>
    </row>
    <row r="668" spans="1:5" ht="15" x14ac:dyDescent="0.25">
      <c r="A668" s="34"/>
      <c r="B668" s="20" t="s">
        <v>12</v>
      </c>
      <c r="C668" s="21">
        <v>0</v>
      </c>
      <c r="D668" s="21">
        <v>0</v>
      </c>
      <c r="E668" s="21">
        <v>0</v>
      </c>
    </row>
    <row r="669" spans="1:5" ht="15" x14ac:dyDescent="0.25">
      <c r="A669" s="33"/>
      <c r="B669" s="17" t="s">
        <v>224</v>
      </c>
      <c r="C669" s="18">
        <f>((((((((+C670+C671))))))))</f>
        <v>5829.6</v>
      </c>
      <c r="D669" s="18">
        <f>((((((((+D670+D671))))))))</f>
        <v>3718.0360000000001</v>
      </c>
      <c r="E669" s="18">
        <f>((((((((+E670+E671))))))))</f>
        <v>3596.3240000000001</v>
      </c>
    </row>
    <row r="670" spans="1:5" ht="15" x14ac:dyDescent="0.25">
      <c r="A670" s="34"/>
      <c r="B670" s="20" t="s">
        <v>11</v>
      </c>
      <c r="C670" s="21">
        <v>5829.6</v>
      </c>
      <c r="D670" s="21">
        <v>3718.0360000000001</v>
      </c>
      <c r="E670" s="21">
        <v>3596.3240000000001</v>
      </c>
    </row>
    <row r="671" spans="1:5" ht="15" x14ac:dyDescent="0.25">
      <c r="A671" s="34"/>
      <c r="B671" s="20" t="s">
        <v>12</v>
      </c>
      <c r="C671" s="21">
        <v>0</v>
      </c>
      <c r="D671" s="21">
        <v>0</v>
      </c>
      <c r="E671" s="21">
        <v>0</v>
      </c>
    </row>
    <row r="672" spans="1:5" ht="15" x14ac:dyDescent="0.25">
      <c r="A672" s="33"/>
      <c r="B672" s="17" t="s">
        <v>225</v>
      </c>
      <c r="C672" s="18">
        <f>((((((((+C673+C674))))))))</f>
        <v>2173.6999999999998</v>
      </c>
      <c r="D672" s="18">
        <f>((((((((+D673+D674))))))))</f>
        <v>1630.2750000000001</v>
      </c>
      <c r="E672" s="18">
        <f>((((((((+E673+E674))))))))</f>
        <v>1630.2750000000001</v>
      </c>
    </row>
    <row r="673" spans="1:5" ht="15" x14ac:dyDescent="0.25">
      <c r="A673" s="34"/>
      <c r="B673" s="20" t="s">
        <v>11</v>
      </c>
      <c r="C673" s="21">
        <v>2173.6999999999998</v>
      </c>
      <c r="D673" s="21">
        <v>1630.2750000000001</v>
      </c>
      <c r="E673" s="21">
        <v>1630.2750000000001</v>
      </c>
    </row>
    <row r="674" spans="1:5" ht="15" x14ac:dyDescent="0.25">
      <c r="A674" s="34"/>
      <c r="B674" s="20" t="s">
        <v>12</v>
      </c>
      <c r="C674" s="21">
        <v>0</v>
      </c>
      <c r="D674" s="21">
        <v>0</v>
      </c>
      <c r="E674" s="21">
        <v>0</v>
      </c>
    </row>
    <row r="675" spans="1:5" ht="15" x14ac:dyDescent="0.25">
      <c r="A675" s="43" t="s">
        <v>226</v>
      </c>
      <c r="B675" s="17"/>
      <c r="C675" s="18">
        <f>(+C676+C679+C682+C685+C688+C691+C694)</f>
        <v>242012.75770999998</v>
      </c>
      <c r="D675" s="18">
        <f t="shared" ref="D675:E675" si="34">(+D676+D679+D682+D685+D688+D691+D694)</f>
        <v>200954.12903089993</v>
      </c>
      <c r="E675" s="18">
        <f t="shared" si="34"/>
        <v>128426.36992000001</v>
      </c>
    </row>
    <row r="676" spans="1:5" ht="15" x14ac:dyDescent="0.25">
      <c r="A676" s="33"/>
      <c r="B676" s="17" t="s">
        <v>16</v>
      </c>
      <c r="C676" s="18">
        <f>((((((((+C677+C678))))))))</f>
        <v>227490.20600000001</v>
      </c>
      <c r="D676" s="18">
        <f>((((((((+D677+D678))))))))</f>
        <v>187059.71458089998</v>
      </c>
      <c r="E676" s="18">
        <f>((((((((+E677+E678))))))))</f>
        <v>115213.77112</v>
      </c>
    </row>
    <row r="677" spans="1:5" ht="15" x14ac:dyDescent="0.25">
      <c r="A677" s="44"/>
      <c r="B677" s="25" t="s">
        <v>11</v>
      </c>
      <c r="C677" s="28">
        <v>227490.20600000001</v>
      </c>
      <c r="D677" s="28">
        <v>187059.71458089998</v>
      </c>
      <c r="E677" s="28">
        <v>115213.77112</v>
      </c>
    </row>
    <row r="678" spans="1:5" ht="15" x14ac:dyDescent="0.25">
      <c r="A678" s="34"/>
      <c r="B678" s="20" t="s">
        <v>12</v>
      </c>
      <c r="C678" s="21">
        <v>0</v>
      </c>
      <c r="D678" s="21">
        <v>0</v>
      </c>
      <c r="E678" s="21">
        <v>0</v>
      </c>
    </row>
    <row r="679" spans="1:5" ht="15" x14ac:dyDescent="0.25">
      <c r="A679" s="33"/>
      <c r="B679" s="17" t="s">
        <v>227</v>
      </c>
      <c r="C679" s="18">
        <f>((((((((+C680+C681))))))))</f>
        <v>1498.7</v>
      </c>
      <c r="D679" s="18">
        <f>((((((((+D680+D681))))))))</f>
        <v>1038.4283800000001</v>
      </c>
      <c r="E679" s="18">
        <f>((((((((+E680+E681))))))))</f>
        <v>1038.4283800000001</v>
      </c>
    </row>
    <row r="680" spans="1:5" ht="15" x14ac:dyDescent="0.25">
      <c r="A680" s="34"/>
      <c r="B680" s="20" t="s">
        <v>11</v>
      </c>
      <c r="C680" s="21">
        <v>1498.7</v>
      </c>
      <c r="D680" s="21">
        <v>1038.4283800000001</v>
      </c>
      <c r="E680" s="21">
        <v>1038.4283800000001</v>
      </c>
    </row>
    <row r="681" spans="1:5" ht="15" x14ac:dyDescent="0.25">
      <c r="A681" s="34"/>
      <c r="B681" s="20" t="s">
        <v>12</v>
      </c>
      <c r="C681" s="21">
        <v>0</v>
      </c>
      <c r="D681" s="21">
        <v>0</v>
      </c>
      <c r="E681" s="21">
        <v>0</v>
      </c>
    </row>
    <row r="682" spans="1:5" ht="15" x14ac:dyDescent="0.25">
      <c r="A682" s="33"/>
      <c r="B682" s="17" t="s">
        <v>228</v>
      </c>
      <c r="C682" s="18">
        <f>((((((((+C683+C684))))))))</f>
        <v>231.51955999999998</v>
      </c>
      <c r="D682" s="18">
        <f>((((((((+D683+D684))))))))</f>
        <v>231.51955999999998</v>
      </c>
      <c r="E682" s="18">
        <f>((((((((+E683+E684))))))))</f>
        <v>231.51955999999998</v>
      </c>
    </row>
    <row r="683" spans="1:5" ht="15" x14ac:dyDescent="0.25">
      <c r="A683" s="34"/>
      <c r="B683" s="20" t="s">
        <v>11</v>
      </c>
      <c r="C683" s="21">
        <v>231.51955999999998</v>
      </c>
      <c r="D683" s="21">
        <v>231.51955999999998</v>
      </c>
      <c r="E683" s="21">
        <v>231.51955999999998</v>
      </c>
    </row>
    <row r="684" spans="1:5" ht="15" x14ac:dyDescent="0.25">
      <c r="A684" s="34"/>
      <c r="B684" s="20" t="s">
        <v>12</v>
      </c>
      <c r="C684" s="21">
        <v>0</v>
      </c>
      <c r="D684" s="21">
        <v>0</v>
      </c>
      <c r="E684" s="21">
        <v>0</v>
      </c>
    </row>
    <row r="685" spans="1:5" ht="15" x14ac:dyDescent="0.25">
      <c r="A685" s="33"/>
      <c r="B685" s="17" t="s">
        <v>229</v>
      </c>
      <c r="C685" s="18">
        <f>((((((((+C686+C687))))))))</f>
        <v>404.3</v>
      </c>
      <c r="D685" s="18">
        <f>((((((((+D686+D687))))))))</f>
        <v>334.48975999999999</v>
      </c>
      <c r="E685" s="18">
        <f>((((((((+E686+E687))))))))</f>
        <v>334.48975999999999</v>
      </c>
    </row>
    <row r="686" spans="1:5" ht="15" x14ac:dyDescent="0.25">
      <c r="A686" s="34"/>
      <c r="B686" s="20" t="s">
        <v>11</v>
      </c>
      <c r="C686" s="21">
        <v>404.3</v>
      </c>
      <c r="D686" s="21">
        <v>334.48975999999999</v>
      </c>
      <c r="E686" s="21">
        <v>334.48975999999999</v>
      </c>
    </row>
    <row r="687" spans="1:5" ht="15" x14ac:dyDescent="0.25">
      <c r="A687" s="34"/>
      <c r="B687" s="20" t="s">
        <v>12</v>
      </c>
      <c r="C687" s="21">
        <v>0</v>
      </c>
      <c r="D687" s="21">
        <v>0</v>
      </c>
      <c r="E687" s="21">
        <v>0</v>
      </c>
    </row>
    <row r="688" spans="1:5" ht="15" x14ac:dyDescent="0.25">
      <c r="A688" s="33"/>
      <c r="B688" s="17" t="s">
        <v>230</v>
      </c>
      <c r="C688" s="18">
        <f>((((((((+C689+C690))))))))</f>
        <v>423.5</v>
      </c>
      <c r="D688" s="18">
        <f>((((((((+D689+D690))))))))</f>
        <v>325.44459999999998</v>
      </c>
      <c r="E688" s="18">
        <f>((((((((+E689+E690))))))))</f>
        <v>325.44459999999998</v>
      </c>
    </row>
    <row r="689" spans="1:5" ht="15" x14ac:dyDescent="0.25">
      <c r="A689" s="34"/>
      <c r="B689" s="20" t="s">
        <v>11</v>
      </c>
      <c r="C689" s="21">
        <v>423.5</v>
      </c>
      <c r="D689" s="21">
        <v>325.44459999999998</v>
      </c>
      <c r="E689" s="21">
        <v>325.44459999999998</v>
      </c>
    </row>
    <row r="690" spans="1:5" ht="15" x14ac:dyDescent="0.25">
      <c r="A690" s="34"/>
      <c r="B690" s="20" t="s">
        <v>12</v>
      </c>
      <c r="C690" s="21">
        <v>0</v>
      </c>
      <c r="D690" s="21">
        <v>0</v>
      </c>
      <c r="E690" s="21">
        <v>0</v>
      </c>
    </row>
    <row r="691" spans="1:5" ht="15" x14ac:dyDescent="0.25">
      <c r="A691" s="33"/>
      <c r="B691" s="17" t="s">
        <v>231</v>
      </c>
      <c r="C691" s="18">
        <f>((((((((+C692+C693))))))))</f>
        <v>9600.1321500000013</v>
      </c>
      <c r="D691" s="18">
        <f>((((((((+D692+D693))))))))</f>
        <v>9600.1321500000013</v>
      </c>
      <c r="E691" s="18">
        <f>((((((((+E692+E693))))))))</f>
        <v>9542.8310000000001</v>
      </c>
    </row>
    <row r="692" spans="1:5" ht="15" x14ac:dyDescent="0.25">
      <c r="A692" s="34"/>
      <c r="B692" s="20" t="s">
        <v>11</v>
      </c>
      <c r="C692" s="21">
        <v>9600.1321500000013</v>
      </c>
      <c r="D692" s="21">
        <v>9600.1321500000013</v>
      </c>
      <c r="E692" s="21">
        <v>9542.8310000000001</v>
      </c>
    </row>
    <row r="693" spans="1:5" ht="15" x14ac:dyDescent="0.25">
      <c r="A693" s="34"/>
      <c r="B693" s="20" t="s">
        <v>12</v>
      </c>
      <c r="C693" s="21">
        <v>0</v>
      </c>
      <c r="D693" s="21">
        <v>0</v>
      </c>
      <c r="E693" s="21">
        <v>0</v>
      </c>
    </row>
    <row r="694" spans="1:5" ht="15" x14ac:dyDescent="0.25">
      <c r="A694" s="33"/>
      <c r="B694" s="17" t="s">
        <v>232</v>
      </c>
      <c r="C694" s="18">
        <f>((((((((+C695+C696))))))))</f>
        <v>2364.4</v>
      </c>
      <c r="D694" s="18">
        <f>((((((((+D695+D696))))))))</f>
        <v>2364.4</v>
      </c>
      <c r="E694" s="18">
        <f>((((((((+E695+E696))))))))</f>
        <v>1739.8855000000001</v>
      </c>
    </row>
    <row r="695" spans="1:5" ht="15" x14ac:dyDescent="0.25">
      <c r="A695" s="34"/>
      <c r="B695" s="20" t="s">
        <v>11</v>
      </c>
      <c r="C695" s="21">
        <v>2364.4</v>
      </c>
      <c r="D695" s="21">
        <v>2364.4</v>
      </c>
      <c r="E695" s="21">
        <v>1739.8855000000001</v>
      </c>
    </row>
    <row r="696" spans="1:5" ht="15" x14ac:dyDescent="0.25">
      <c r="A696" s="34"/>
      <c r="B696" s="20" t="s">
        <v>12</v>
      </c>
      <c r="C696" s="21">
        <v>0</v>
      </c>
      <c r="D696" s="21">
        <v>0</v>
      </c>
      <c r="E696" s="21">
        <v>0</v>
      </c>
    </row>
    <row r="697" spans="1:5" ht="15" x14ac:dyDescent="0.25">
      <c r="A697" s="43" t="s">
        <v>233</v>
      </c>
      <c r="B697" s="17"/>
      <c r="C697" s="18">
        <f>(+C698)</f>
        <v>2935186.3050159323</v>
      </c>
      <c r="D697" s="18">
        <f t="shared" ref="D697:E697" si="35">(+D698)</f>
        <v>1413605.428124445</v>
      </c>
      <c r="E697" s="18">
        <f t="shared" si="35"/>
        <v>1151952.2435399997</v>
      </c>
    </row>
    <row r="698" spans="1:5" ht="15" x14ac:dyDescent="0.25">
      <c r="A698" s="33"/>
      <c r="B698" s="17" t="s">
        <v>16</v>
      </c>
      <c r="C698" s="18">
        <f>((((((((+C699+C700))))))))</f>
        <v>2935186.3050159323</v>
      </c>
      <c r="D698" s="18">
        <f>((((((((+D699+D700))))))))</f>
        <v>1413605.428124445</v>
      </c>
      <c r="E698" s="18">
        <f>((((((((+E699+E700))))))))</f>
        <v>1151952.2435399997</v>
      </c>
    </row>
    <row r="699" spans="1:5" ht="15" x14ac:dyDescent="0.25">
      <c r="A699" s="34"/>
      <c r="B699" s="20" t="s">
        <v>11</v>
      </c>
      <c r="C699" s="21">
        <v>2611549.9413759322</v>
      </c>
      <c r="D699" s="21">
        <v>1119875.7730144449</v>
      </c>
      <c r="E699" s="21">
        <v>885912.1846599998</v>
      </c>
    </row>
    <row r="700" spans="1:5" ht="15" x14ac:dyDescent="0.25">
      <c r="A700" s="34"/>
      <c r="B700" s="20" t="s">
        <v>12</v>
      </c>
      <c r="C700" s="21">
        <v>323636.36364</v>
      </c>
      <c r="D700" s="21">
        <v>293729.65511000005</v>
      </c>
      <c r="E700" s="21">
        <v>266040.05887999991</v>
      </c>
    </row>
    <row r="701" spans="1:5" ht="15" x14ac:dyDescent="0.25">
      <c r="A701" s="43" t="s">
        <v>234</v>
      </c>
      <c r="B701" s="14"/>
      <c r="C701" s="15">
        <f>((((+C702+C703))))</f>
        <v>29226908.758527592</v>
      </c>
      <c r="D701" s="15">
        <f t="shared" ref="D701:E701" si="36">((((+D702+D703))))</f>
        <v>20345559.512462504</v>
      </c>
      <c r="E701" s="15">
        <f t="shared" si="36"/>
        <v>18797140.348470531</v>
      </c>
    </row>
    <row r="702" spans="1:5" ht="15" x14ac:dyDescent="0.25">
      <c r="A702" s="34"/>
      <c r="B702" s="20" t="s">
        <v>11</v>
      </c>
      <c r="C702" s="21">
        <v>28856947.108769991</v>
      </c>
      <c r="D702" s="30">
        <v>20122893.843462504</v>
      </c>
      <c r="E702" s="30">
        <v>18587243.578470532</v>
      </c>
    </row>
    <row r="703" spans="1:5" ht="15" x14ac:dyDescent="0.25">
      <c r="A703" s="34"/>
      <c r="B703" s="20" t="s">
        <v>12</v>
      </c>
      <c r="C703" s="21">
        <v>369961.64975759987</v>
      </c>
      <c r="D703" s="30">
        <v>222665.66899999999</v>
      </c>
      <c r="E703" s="30">
        <v>209896.77</v>
      </c>
    </row>
    <row r="704" spans="1:5" ht="15" x14ac:dyDescent="0.25">
      <c r="A704" s="43" t="s">
        <v>235</v>
      </c>
      <c r="B704" s="14"/>
      <c r="C704" s="15">
        <f>((((+C705+C706))))</f>
        <v>135733.51651999998</v>
      </c>
      <c r="D704" s="15">
        <f t="shared" ref="D704:E704" si="37">((((+D705+D706))))</f>
        <v>105538.76594999999</v>
      </c>
      <c r="E704" s="15">
        <f t="shared" si="37"/>
        <v>12403.79161</v>
      </c>
    </row>
    <row r="705" spans="1:5" ht="15" x14ac:dyDescent="0.25">
      <c r="A705" s="34"/>
      <c r="B705" s="20" t="s">
        <v>11</v>
      </c>
      <c r="C705" s="21">
        <v>135733.51651999998</v>
      </c>
      <c r="D705" s="30">
        <v>105538.76594999999</v>
      </c>
      <c r="E705" s="30">
        <v>12403.79161</v>
      </c>
    </row>
    <row r="706" spans="1:5" ht="15" x14ac:dyDescent="0.25">
      <c r="A706" s="34"/>
      <c r="B706" s="20" t="s">
        <v>12</v>
      </c>
      <c r="C706" s="21">
        <v>0</v>
      </c>
      <c r="D706" s="30">
        <v>0</v>
      </c>
      <c r="E706" s="30">
        <v>0</v>
      </c>
    </row>
    <row r="707" spans="1:5" ht="15" x14ac:dyDescent="0.25">
      <c r="A707" s="43" t="s">
        <v>236</v>
      </c>
      <c r="B707" s="17"/>
      <c r="C707" s="18">
        <f>(+C708+C711+C714+C717)</f>
        <v>331184542.78112137</v>
      </c>
      <c r="D707" s="18">
        <f t="shared" ref="D707:E707" si="38">(+D708+D711+D714+D717)</f>
        <v>225697336.28978932</v>
      </c>
      <c r="E707" s="18">
        <f t="shared" si="38"/>
        <v>216887612.38717553</v>
      </c>
    </row>
    <row r="708" spans="1:5" ht="15" x14ac:dyDescent="0.25">
      <c r="A708" s="33"/>
      <c r="B708" s="17" t="s">
        <v>237</v>
      </c>
      <c r="C708" s="18">
        <f>((((((((+C709+C710))))))))</f>
        <v>298250544.148</v>
      </c>
      <c r="D708" s="18">
        <f>((((((((+D709+D710))))))))</f>
        <v>203188046.32522002</v>
      </c>
      <c r="E708" s="18">
        <f>((((((((+E709+E710))))))))</f>
        <v>202645594.38099998</v>
      </c>
    </row>
    <row r="709" spans="1:5" ht="15" x14ac:dyDescent="0.25">
      <c r="A709" s="34"/>
      <c r="B709" s="20" t="s">
        <v>11</v>
      </c>
      <c r="C709" s="21">
        <v>4208688.6140000001</v>
      </c>
      <c r="D709" s="21">
        <v>3048463.5395499999</v>
      </c>
      <c r="E709" s="21">
        <v>3020665.1349999998</v>
      </c>
    </row>
    <row r="710" spans="1:5" ht="15" x14ac:dyDescent="0.25">
      <c r="A710" s="34"/>
      <c r="B710" s="20" t="s">
        <v>12</v>
      </c>
      <c r="C710" s="21">
        <v>294041855.53399998</v>
      </c>
      <c r="D710" s="21">
        <v>200139582.78567001</v>
      </c>
      <c r="E710" s="21">
        <v>199624929.24599999</v>
      </c>
    </row>
    <row r="711" spans="1:5" ht="15" x14ac:dyDescent="0.25">
      <c r="A711" s="33"/>
      <c r="B711" s="17" t="s">
        <v>238</v>
      </c>
      <c r="C711" s="18">
        <f>((((((((+C712+C713))))))))</f>
        <v>7638871.0118411379</v>
      </c>
      <c r="D711" s="18">
        <f>((((((((+D712+D713))))))))</f>
        <v>3533166.6075600004</v>
      </c>
      <c r="E711" s="18">
        <f>((((((((+E712+E713))))))))</f>
        <v>2371898.8871599995</v>
      </c>
    </row>
    <row r="712" spans="1:5" ht="15" x14ac:dyDescent="0.25">
      <c r="A712" s="34"/>
      <c r="B712" s="20" t="s">
        <v>11</v>
      </c>
      <c r="C712" s="21">
        <v>4730777.1492025629</v>
      </c>
      <c r="D712" s="21">
        <v>1877416.4819200002</v>
      </c>
      <c r="E712" s="21">
        <v>1366976.7695299997</v>
      </c>
    </row>
    <row r="713" spans="1:5" ht="15" x14ac:dyDescent="0.25">
      <c r="A713" s="34"/>
      <c r="B713" s="20" t="s">
        <v>12</v>
      </c>
      <c r="C713" s="21">
        <v>2908093.862638575</v>
      </c>
      <c r="D713" s="21">
        <v>1655750.1256400002</v>
      </c>
      <c r="E713" s="21">
        <v>1004922.1176299998</v>
      </c>
    </row>
    <row r="714" spans="1:5" ht="15" x14ac:dyDescent="0.25">
      <c r="A714" s="33"/>
      <c r="B714" s="17" t="s">
        <v>239</v>
      </c>
      <c r="C714" s="18">
        <f>((((((((+C715+C716))))))))</f>
        <v>11909027.809529999</v>
      </c>
      <c r="D714" s="18">
        <f>((((((((+D715+D716))))))))</f>
        <v>8624665.9564900007</v>
      </c>
      <c r="E714" s="18">
        <f>((((((((+E715+E716))))))))</f>
        <v>8161982.7036500005</v>
      </c>
    </row>
    <row r="715" spans="1:5" ht="15" x14ac:dyDescent="0.25">
      <c r="A715" s="34"/>
      <c r="B715" s="20" t="s">
        <v>11</v>
      </c>
      <c r="C715" s="21">
        <v>8202007.7147599999</v>
      </c>
      <c r="D715" s="21">
        <v>6483122.1484500002</v>
      </c>
      <c r="E715" s="21">
        <v>6164046.8762100004</v>
      </c>
    </row>
    <row r="716" spans="1:5" ht="15" x14ac:dyDescent="0.25">
      <c r="A716" s="34"/>
      <c r="B716" s="20" t="s">
        <v>12</v>
      </c>
      <c r="C716" s="23">
        <v>3707020.0947699999</v>
      </c>
      <c r="D716" s="21">
        <v>2141543.80804</v>
      </c>
      <c r="E716" s="21">
        <v>1997935.8274400001</v>
      </c>
    </row>
    <row r="717" spans="1:5" ht="15" x14ac:dyDescent="0.25">
      <c r="A717" s="33"/>
      <c r="B717" s="17" t="s">
        <v>240</v>
      </c>
      <c r="C717" s="18">
        <f>((((((((+C718+C719))))))))</f>
        <v>13386099.811750235</v>
      </c>
      <c r="D717" s="18">
        <f>((((((((+D718+D719))))))))</f>
        <v>10351457.400519287</v>
      </c>
      <c r="E717" s="18">
        <f>((((((((+E718+E719))))))))</f>
        <v>3708136.4153655465</v>
      </c>
    </row>
    <row r="718" spans="1:5" ht="15" x14ac:dyDescent="0.25">
      <c r="A718" s="34"/>
      <c r="B718" s="20" t="s">
        <v>11</v>
      </c>
      <c r="C718" s="21">
        <v>12644457.278625606</v>
      </c>
      <c r="D718" s="21">
        <v>9724908.9175518379</v>
      </c>
      <c r="E718" s="21">
        <v>3433429.6463655466</v>
      </c>
    </row>
    <row r="719" spans="1:5" ht="15" x14ac:dyDescent="0.25">
      <c r="A719" s="34"/>
      <c r="B719" s="20" t="s">
        <v>12</v>
      </c>
      <c r="C719" s="21">
        <v>741642.53312462987</v>
      </c>
      <c r="D719" s="21">
        <v>626548.48296744993</v>
      </c>
      <c r="E719" s="21">
        <v>274706.76899999997</v>
      </c>
    </row>
    <row r="720" spans="1:5" ht="15" x14ac:dyDescent="0.25">
      <c r="A720" s="43" t="s">
        <v>241</v>
      </c>
      <c r="B720" s="14"/>
      <c r="C720" s="15">
        <f>((((+C721+C722))))</f>
        <v>115267377.32600001</v>
      </c>
      <c r="D720" s="15">
        <f t="shared" ref="D720:E720" si="39">((((+D721+D722))))</f>
        <v>50649036.629000001</v>
      </c>
      <c r="E720" s="15">
        <f t="shared" si="39"/>
        <v>34104831.664999999</v>
      </c>
    </row>
    <row r="721" spans="1:5" ht="15" x14ac:dyDescent="0.25">
      <c r="A721" s="34"/>
      <c r="B721" s="20" t="s">
        <v>11</v>
      </c>
      <c r="C721" s="21">
        <v>104881498.71600001</v>
      </c>
      <c r="D721" s="30">
        <v>47235864.248999998</v>
      </c>
      <c r="E721" s="30">
        <v>30990583.028999999</v>
      </c>
    </row>
    <row r="722" spans="1:5" ht="15.75" thickBot="1" x14ac:dyDescent="0.3">
      <c r="A722" s="52"/>
      <c r="B722" s="53" t="s">
        <v>12</v>
      </c>
      <c r="C722" s="54">
        <v>10385878.609999999</v>
      </c>
      <c r="D722" s="54">
        <v>3413172.38</v>
      </c>
      <c r="E722" s="54">
        <v>3114248.6359999999</v>
      </c>
    </row>
    <row r="723" spans="1:5" ht="13.5" customHeight="1" x14ac:dyDescent="0.25">
      <c r="A723" s="59" t="s">
        <v>243</v>
      </c>
      <c r="B723" s="57"/>
      <c r="C723" s="58"/>
      <c r="D723" s="58"/>
      <c r="E723" s="58"/>
    </row>
    <row r="724" spans="1:5" ht="12" customHeight="1" x14ac:dyDescent="0.25">
      <c r="A724" s="64" t="s">
        <v>242</v>
      </c>
      <c r="B724" s="65"/>
      <c r="C724" s="65"/>
      <c r="D724" s="65"/>
      <c r="E724" s="65"/>
    </row>
    <row r="727" spans="1:5" ht="18.75" customHeight="1" x14ac:dyDescent="0.35"/>
  </sheetData>
  <mergeCells count="10">
    <mergeCell ref="A4:E4"/>
    <mergeCell ref="A5:E5"/>
    <mergeCell ref="A1:C1"/>
    <mergeCell ref="A3:E3"/>
    <mergeCell ref="A632:B632"/>
    <mergeCell ref="A724:E724"/>
    <mergeCell ref="A7:B8"/>
    <mergeCell ref="C7:C8"/>
    <mergeCell ref="D7:E7"/>
    <mergeCell ref="A526:B526"/>
  </mergeCells>
  <pageMargins left="0.70866141732283472" right="0.70866141732283472" top="0.74803149606299213" bottom="0.74803149606299213" header="0.31496062992125984" footer="0.31496062992125984"/>
  <pageSetup scale="71" fitToHeight="0" orientation="portrait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3T_2022</vt:lpstr>
      <vt:lpstr>'3T_2022'!Títulos_a_imprimir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UPCP</dc:creator>
  <cp:lastModifiedBy>UPCP</cp:lastModifiedBy>
  <dcterms:created xsi:type="dcterms:W3CDTF">2022-10-24T23:14:25Z</dcterms:created>
  <dcterms:modified xsi:type="dcterms:W3CDTF">2022-10-25T01:30:18Z</dcterms:modified>
</cp:coreProperties>
</file>