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G:\SIRENIA TRABAJO\Informes Trimestrales 2021\Enero-marzo\Pidiregas\"/>
    </mc:Choice>
  </mc:AlternateContent>
  <xr:revisionPtr revIDLastSave="0" documentId="13_ncr:1_{1B83DCB9-0E05-46B1-B82E-12DFF21A8EA5}" xr6:coauthVersionLast="46" xr6:coauthVersionMax="46" xr10:uidLastSave="{00000000-0000-0000-0000-000000000000}"/>
  <bookViews>
    <workbookView xWindow="-120" yWindow="-120" windowWidth="25440" windowHeight="15390" xr2:uid="{308271BF-F485-4D56-8773-BBA404CC421F}"/>
  </bookViews>
  <sheets>
    <sheet name="Av Fís-Fin" sheetId="1" r:id="rId1"/>
    <sheet name="FN Inv Dir Op" sheetId="2" r:id="rId2"/>
    <sheet name="FN Inv Con Op" sheetId="3" r:id="rId3"/>
    <sheet name="Comp Inv Dir Op" sheetId="4" r:id="rId4"/>
    <sheet name="Comp Cost Tot " sheetId="5" r:id="rId5"/>
    <sheet name="VPN Inv Fin Dir "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[4]FORMATO!#REF!</definedName>
    <definedName name="\B">#REF!</definedName>
    <definedName name="\C">#REF!</definedName>
    <definedName name="\G">#REF!</definedName>
    <definedName name="___TDC2001">'[2]Tipos de Cambio'!$C$4</definedName>
    <definedName name="___tdc20012">'[2]Tipos de Cambio'!$C$4</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 Fís-Fin'!$C$17:$Q$71</definedName>
    <definedName name="_xlnm._FilterDatabase" localSheetId="4" hidden="1">'Comp Cost Tot '!$A$15:$L$246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2">#REF!</definedName>
    <definedName name="_TC2001" localSheetId="6">#REF!</definedName>
    <definedName name="_TC2001" localSheetId="5">#REF!</definedName>
    <definedName name="_TC2001">#REF!</definedName>
    <definedName name="_TDC2001" localSheetId="6">'[16]Tipos de Cambio'!$C$4</definedName>
    <definedName name="_TDC2001" localSheetId="5">'[16]Tipos de Cambio'!$C$4</definedName>
    <definedName name="_TDC2001">'[2]Tipos de Cambio'!$C$4</definedName>
    <definedName name="_tdc20012">'[2]Tipos de Cambio'!$C$4</definedName>
    <definedName name="a">#REF!</definedName>
    <definedName name="A_01_SEN">'[5]DGBSEN 03'!#REF!</definedName>
    <definedName name="A_02_CFE">'[5]DGBSEN 03'!#REF!</definedName>
    <definedName name="A_03_CLYF">'[5]DGBSEN 03'!#REF!</definedName>
    <definedName name="A_04_ADC">'[5]DGBSEN 03'!#REF!</definedName>
    <definedName name="A_05_VAPMAY">'[5]DGBSEN 03'!#REF!</definedName>
    <definedName name="A_06_VAPMEN">'[5]DGBSEN 03'!#REF!</definedName>
    <definedName name="A_07_TGASa">'[5]DGBSEN 03'!#REF!</definedName>
    <definedName name="A_08_TGASb">'[5]DGBSEN 03'!#REF!</definedName>
    <definedName name="A_09_CCOMB">'[5]DGBSEN 03'!#REF!</definedName>
    <definedName name="A_10_CINT">'[5]DGBSEN 03'!#REF!</definedName>
    <definedName name="A_11_PAISLADAS">'[5]DGBSEN 03'!#REF!</definedName>
    <definedName name="A_12_HIDROMAY">'[5]DGBSEN 03'!#REF!</definedName>
    <definedName name="A_13_HIDROMENa">'[5]DGBSEN 03'!#REF!</definedName>
    <definedName name="A_14_HIDROMENb">'[5]DGBSEN 03'!#REF!</definedName>
    <definedName name="A_15_HIDROMENc">'[5]DGBSEN 03'!#REF!</definedName>
    <definedName name="A_16_CARBONUCLEAR">'[5]DGBSEN 03'!#REF!</definedName>
    <definedName name="A_18_GEOEOLO">'[5]DGBSEN 03'!#REF!</definedName>
    <definedName name="Acum_2014_Condicionada">#REF!</definedName>
    <definedName name="Acum_2014_Directa">#REF!</definedName>
    <definedName name="Acum_2014_Total">#REF!</definedName>
    <definedName name="Acum_2016_Total">#REF!</definedName>
    <definedName name="Ahorros_OP">'[6]EVA 00'!$F$14</definedName>
    <definedName name="Anyo_de_referencia">[7]Oculta!$B$8</definedName>
    <definedName name="Anyo_fin_PEM">'[6]EVA 00'!$A$54</definedName>
    <definedName name="Anyo_inicio_PEM">'[6]EVA 00'!$A$22</definedName>
    <definedName name="AREA_DE_IMPRESI">#REF!</definedName>
    <definedName name="_xlnm.Print_Area" localSheetId="4">'Comp Cost Tot '!$A$4:$L$314</definedName>
    <definedName name="_xlnm.Print_Area" localSheetId="3">'Comp Inv Dir Op'!$A$4:$M$276</definedName>
    <definedName name="_xlnm.Print_Area" localSheetId="1">'FN Inv Dir Op'!$A$4:$O$289</definedName>
    <definedName name="_xlnm.Print_Area" localSheetId="6">'VPN Inv Fin Cond'!$A$4:$L$69</definedName>
    <definedName name="_xlnm.Print_Area" localSheetId="5">'VPN Inv Fin Dir '!$A$4:$L$326</definedName>
    <definedName name="asadasd">#REF!</definedName>
    <definedName name="B_01_SEN">'[5]DGBSEN 03'!#REF!</definedName>
    <definedName name="B_02_CFE">'[5]DGBSEN 03'!#REF!</definedName>
    <definedName name="B_03_CLYF">'[5]DGBSEN 03'!#REF!</definedName>
    <definedName name="B_04_ADC">'[5]DGBSEN 03'!#REF!</definedName>
    <definedName name="B_05_VAPMAY">'[5]DGBSEN 03'!#REF!</definedName>
    <definedName name="B_06_VAPMEN">'[5]DGBSEN 03'!#REF!</definedName>
    <definedName name="B_07_TGASa">'[5]DGBSEN 03'!#REF!</definedName>
    <definedName name="B_08_TGASb">'[5]DGBSEN 03'!#REF!</definedName>
    <definedName name="B_09_CCOMB">'[5]DGBSEN 03'!#REF!</definedName>
    <definedName name="B_10_CINT">'[5]DGBSEN 03'!#REF!</definedName>
    <definedName name="B_11_PAISLADAS">'[5]DGBSEN 03'!#REF!</definedName>
    <definedName name="B_12_HIDROMAY">'[5]DGBSEN 03'!#REF!</definedName>
    <definedName name="B_13_HIDROMENa">'[5]DGBSEN 03'!#REF!</definedName>
    <definedName name="B_14_HIDROMENb">'[5]DGBSEN 03'!#REF!</definedName>
    <definedName name="B_15_HIDROMENc">'[5]DGBSEN 03'!#REF!</definedName>
    <definedName name="B_16_CARBONUCLEAR">'[5]DGBSEN 03'!#REF!</definedName>
    <definedName name="B_18_GEOEOLO">'[5]DGBSEN 03'!#REF!</definedName>
    <definedName name="Benef_Costo">'[6]EVA 00'!$I$11</definedName>
    <definedName name="CA_CARBON">'[5]DGBSEN 03'!#REF!</definedName>
    <definedName name="CA_EOLO">'[5]DGBSEN 03'!#REF!</definedName>
    <definedName name="CA_GEOTERM">'[5]DGBSEN 03'!#REF!</definedName>
    <definedName name="CA_HCARBUROS">'[5]DGBSEN 03'!#REF!</definedName>
    <definedName name="CA_HIDRO">'[5]DGBSEN 03'!#REF!</definedName>
    <definedName name="CA_NUCLEAR">'[5]DGBSEN 03'!#REF!</definedName>
    <definedName name="CA_RESUMENES">'[5]DGBSEN 03'!#REF!</definedName>
    <definedName name="CA_TIPO">'[5]DGBSEN 03'!#REF!</definedName>
    <definedName name="CA_TODO">'[5]DGBSEN 03'!#REF!</definedName>
    <definedName name="can" hidden="1">{"Bruto",#N/A,FALSE,"CONV3T.XLS";"Neto",#N/A,FALSE,"CONV3T.XLS";"UnoB",#N/A,FALSE,"CONV3T.XLS";"Bruto",#N/A,FALSE,"CONV4T.XLS";"Neto",#N/A,FALSE,"CONV4T.XLS";"UnoB",#N/A,FALSE,"CONV4T.XLS"}</definedName>
    <definedName name="Capacidad_obra">[6]PEM!$H$1</definedName>
    <definedName name="cccc">#REF!</definedName>
    <definedName name="CFLL_EVA">'[6]EVA 00'!$S$18</definedName>
    <definedName name="Clase_obra">[6]PEM!$L$1</definedName>
    <definedName name="CMAA_EVA">'[6]EVA 00'!$S$13</definedName>
    <definedName name="CMAB_EVA">'[6]EVA 00'!$S$14</definedName>
    <definedName name="CMGN_EVA">'[6]EVA 00'!$S$16</definedName>
    <definedName name="CMPE_EVA">'[6]EVA 00'!$S$15</definedName>
    <definedName name="CMPM_EVA">'[6]EVA 00'!$S$17</definedName>
    <definedName name="Col_duracion">[6]PEM!$F$1</definedName>
    <definedName name="compromisos">#REF!</definedName>
    <definedName name="CONTIN">#REF!</definedName>
    <definedName name="cor"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[6]PEM!$C$1</definedName>
    <definedName name="Costo_Total_Obra">[6]PEM!$D$1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'[8]Datos Base'!$E$34</definedName>
    <definedName name="dec.fp4">'[9]datos base'!$H$33</definedName>
    <definedName name="DGF">#REF!</definedName>
    <definedName name="DIFPROD">#REF!</definedName>
    <definedName name="DIFPRODAJE">#REF!</definedName>
    <definedName name="e3e">#REF!</definedName>
    <definedName name="edos">#REF!</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'[8]Datos Base'!$E$47</definedName>
    <definedName name="FEOF">[7]Oculta!$B$7</definedName>
    <definedName name="FORM">#REF!</definedName>
    <definedName name="FORMATO">#REF!</definedName>
    <definedName name="fp.1">'[10]datos base'!$E$22</definedName>
    <definedName name="fp.2">'[8]Datos Base'!$F$22</definedName>
    <definedName name="fp.4">'[8]Datos Base'!$H$22</definedName>
    <definedName name="fpr.2">'[11]datos base'!$F$23</definedName>
    <definedName name="fpr.4">'[8]Datos Base'!$H$23</definedName>
    <definedName name="GB_CARBON">'[5]DGBSEN 03'!#REF!</definedName>
    <definedName name="GB_EOLO">'[5]DGBSEN 03'!#REF!</definedName>
    <definedName name="GB_GEOTERM">'[5]DGBSEN 03'!#REF!</definedName>
    <definedName name="GB_HCARBUROS">'[5]DGBSEN 03'!#REF!</definedName>
    <definedName name="GB_HIDRO">'[5]DGBSEN 03'!#REF!</definedName>
    <definedName name="GB_NUCLEAR">'[5]DGBSEN 03'!#REF!</definedName>
    <definedName name="GB_RESUMENES">'[5]DGBSEN 03'!#REF!</definedName>
    <definedName name="GB_TIPO">'[5]DGBSEN 03'!#REF!</definedName>
    <definedName name="GB_TODO">'[5]DGBSEN 03'!#REF!</definedName>
    <definedName name="GN_CARBON">'[5]DGBSEN 03'!#REF!</definedName>
    <definedName name="GN_EOLO">'[5]DGBSEN 03'!#REF!</definedName>
    <definedName name="GN_GEOTERM">'[5]DGBSEN 03'!#REF!</definedName>
    <definedName name="GN_HCARBUROS">'[5]DGBSEN 03'!#REF!</definedName>
    <definedName name="GN_HIDRO">'[5]DGBSEN 03'!#REF!</definedName>
    <definedName name="GN_NUCLEAR">'[5]DGBSEN 03'!#REF!</definedName>
    <definedName name="GN_RESUMENES">'[5]DGBSEN 03'!#REF!</definedName>
    <definedName name="GN_TIPO">'[5]DGBSEN 03'!#REF!</definedName>
    <definedName name="GN_TODO">'[5]DGBSEN 03'!#REF!</definedName>
    <definedName name="graficos">'[5]DGBSEN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'[6]EVA 00'!$H$22</definedName>
    <definedName name="JSGT" xml:space="preserve"> salida6</definedName>
    <definedName name="kkkk" hidden="1">{#N/A,#N/A,FALSE,"TOT";#N/A,#N/A,FALSE,"PEP";#N/A,#N/A,FALSE,"REF";#N/A,#N/A,FALSE,"GAS";#N/A,#N/A,FALSE,"PET";#N/A,#N/A,FALSE,"COR"}</definedName>
    <definedName name="liga" hidden="1">#REF!</definedName>
    <definedName name="liga1" hidden="1">#REF!</definedName>
    <definedName name="Longitud_obra">[6]PEM!$K$1</definedName>
    <definedName name="moneda.de">'[8]Datos Base'!$E$10</definedName>
    <definedName name="mor" hidden="1">{"Bruto",#N/A,FALSE,"CONV3T.XLS";"Neto",#N/A,FALSE,"CONV3T.XLS";"UnoB",#N/A,FALSE,"CONV3T.XLS";"Bruto",#N/A,FALSE,"CONV4T.XLS";"Neto",#N/A,FALSE,"CONV4T.XLS";"UnoB",#N/A,FALSE,"CONV4T.XLS"}</definedName>
    <definedName name="N_01_SEN">'[5]DGBSEN 03'!#REF!</definedName>
    <definedName name="N_02_CFE">'[5]DGBSEN 03'!#REF!</definedName>
    <definedName name="N_03_CLYF">'[5]DGBSEN 03'!#REF!</definedName>
    <definedName name="N_04_ADC">'[5]DGBSEN 03'!#REF!</definedName>
    <definedName name="N_05_VAPMAY">'[5]DGBSEN 03'!#REF!</definedName>
    <definedName name="N_06_VAPMEN">'[5]DGBSEN 03'!#REF!</definedName>
    <definedName name="N_07_TGASa">'[5]DGBSEN 03'!#REF!</definedName>
    <definedName name="N_08_TGASb">'[5]DGBSEN 03'!#REF!</definedName>
    <definedName name="N_09_CCOMB">'[5]DGBSEN 03'!#REF!</definedName>
    <definedName name="N_10_CINT">'[5]DGBSEN 03'!#REF!</definedName>
    <definedName name="N_11_PAISLADAS">'[5]DGBSEN 03'!#REF!</definedName>
    <definedName name="N_12_HIDROMAY">'[5]DGBSEN 03'!#REF!</definedName>
    <definedName name="N_13_HIDROMENa">'[5]DGBSEN 03'!#REF!</definedName>
    <definedName name="N_14_HIDROMENb">'[5]DGBSEN 03'!#REF!</definedName>
    <definedName name="N_15_HIDROMENc">'[5]DGBSEN 03'!#REF!</definedName>
    <definedName name="N_16_CARBONUCLEAR">'[5]DGBSEN 03'!#REF!</definedName>
    <definedName name="N_18_GEOEOLO">'[5]DGBSEN 03'!#REF!</definedName>
    <definedName name="nada">[12]PEM!$C$1</definedName>
    <definedName name="nombre">'[13]datos base'!$I$2</definedName>
    <definedName name="Nombre_OP">[6]PEM!$A$1</definedName>
    <definedName name="Num_circuitos">[6]PEM!$J$1</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'[14]REPOMO 2007 4502 NOROESTE PCGA'!$B$1:$O$56,'[14]REPOMO 2007 4502 NOROESTE PCGA'!#REF!</definedName>
    <definedName name="RCA_ADC">'[5]DGBSEN 03'!#REF!</definedName>
    <definedName name="RCA_CFE">'[5]DGBSEN 03'!#REF!</definedName>
    <definedName name="RCA_LFC">'[5]DGBSEN 03'!#REF!</definedName>
    <definedName name="RCA_SEN">'[5]DGBSEN 03'!#REF!</definedName>
    <definedName name="Realizada_2015_Total">#REF!</definedName>
    <definedName name="Realizada_Condicionada_2015">#REF!</definedName>
    <definedName name="Realizada_Directa_2015">#REF!</definedName>
    <definedName name="Realizada_Total_2015">#REF!</definedName>
    <definedName name="Region_PEM">[7]Oculta!$B$5</definedName>
    <definedName name="relac" hidden="1">{"Bruto",#N/A,FALSE,"CONV3T.XLS";"Neto",#N/A,FALSE,"CONV3T.XLS";"UnoB",#N/A,FALSE,"CONV3T.XLS";"Bruto",#N/A,FALSE,"CONV4T.XLS";"Neto",#N/A,FALSE,"CONV4T.XLS";"UnoB",#N/A,FALSE,"CONV4T.XLS"}</definedName>
    <definedName name="Relacion_transf">[6]PEM!$I$1</definedName>
    <definedName name="RGB_ADC">'[5]DGBSEN 03'!#REF!</definedName>
    <definedName name="RGB_CFE">'[5]DGBSEN 03'!#REF!</definedName>
    <definedName name="RGB_LFC">'[5]DGBSEN 03'!#REF!</definedName>
    <definedName name="RGB_SEN">'[5]DGBSEN 03'!#REF!</definedName>
    <definedName name="RGN_ADC">'[5]DGBSEN 03'!#REF!</definedName>
    <definedName name="RGN_CFE">'[5]DGBSEN 03'!#REF!</definedName>
    <definedName name="RGN_LFC">'[5]DGBSEN 03'!#REF!</definedName>
    <definedName name="RGN_SEN">'[5]DGBSEN 03'!#REF!</definedName>
    <definedName name="S">#REF!</definedName>
    <definedName name="salida" xml:space="preserve"> salida6</definedName>
    <definedName name="sdesdewaad">#REF!</definedName>
    <definedName name="ssss">#REF!</definedName>
    <definedName name="TABLA">#REF!</definedName>
    <definedName name="tasa.real">'[8]Datos Base'!$E$12</definedName>
    <definedName name="Tension_Obra">[6]PEM!$E$1</definedName>
    <definedName name="Tipo_const_obra">[6]PEM!$G$1</definedName>
    <definedName name="Tipo_obra">[6]PEM!$M$1</definedName>
    <definedName name="TIR">'[6]EVA 00'!$M$11</definedName>
    <definedName name="_xlnm.Print_Titles" localSheetId="0">'Av Fís-Fin'!$4:$12</definedName>
    <definedName name="_xlnm.Print_Titles" localSheetId="4">'Comp Cost Tot '!$4:$11</definedName>
    <definedName name="_xlnm.Print_Titles" localSheetId="3">'Comp Inv Dir Op'!$4:$11</definedName>
    <definedName name="_xlnm.Print_Titles" localSheetId="1">'FN Inv Dir Op'!$4:$14</definedName>
    <definedName name="_xlnm.Print_Titles" localSheetId="6">'VPN Inv Fin Cond'!$4:$11</definedName>
    <definedName name="_xlnm.Print_Titles" localSheetId="5">'VPN Inv Fin Dir '!$4:$11</definedName>
    <definedName name="Total_PEM">[6]PEM!$D$11</definedName>
    <definedName name="Total_presup">[6]PEM!$C$11</definedName>
    <definedName name="tul" hidden="1">{"Bruto",#N/A,FALSE,"CONV3T.XLS";"Neto",#N/A,FALSE,"CONV3T.XLS";"UnoB",#N/A,FALSE,"CONV3T.XLS";"Bruto",#N/A,FALSE,"CONV4T.XLS";"Neto",#N/A,FALSE,"CONV4T.XLS";"UnoB",#N/A,FALSE,"CONV4T.XLS"}</definedName>
    <definedName name="VPN">'[6]EVA 00'!$K$11</definedName>
    <definedName name="VVVV">#REF!</definedName>
    <definedName name="vvvvvvvv">#REF!</definedName>
    <definedName name="wrn.econv2s." hidden="1">{"Bruto",#N/A,FALSE,"CONV3T.XLS";"Neto",#N/A,FALSE,"CONV3T.XLS";"UnoB",#N/A,FALSE,"CONV3T.XLS";"Bruto",#N/A,FALSE,"CONV4T.XLS";"Neto",#N/A,FALSE,"CONV4T.XLS";"UnoB",#N/A,FALSE,"CONV4T.XLS"}</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 i="7" l="1"/>
  <c r="E62" i="7"/>
  <c r="D62" i="7"/>
  <c r="G59" i="7"/>
  <c r="E59" i="7"/>
  <c r="D59" i="7"/>
  <c r="G56" i="7"/>
  <c r="E56" i="7"/>
  <c r="D56" i="7"/>
  <c r="G53" i="7"/>
  <c r="E53" i="7"/>
  <c r="D53" i="7"/>
  <c r="G50" i="7"/>
  <c r="E50" i="7"/>
  <c r="D50" i="7"/>
  <c r="G48" i="7"/>
  <c r="E48" i="7"/>
  <c r="D48" i="7"/>
  <c r="G46" i="7"/>
  <c r="E46" i="7"/>
  <c r="D46" i="7"/>
  <c r="G43" i="7"/>
  <c r="E43" i="7"/>
  <c r="D43" i="7"/>
  <c r="G41" i="7"/>
  <c r="E41" i="7"/>
  <c r="D41" i="7"/>
  <c r="G38" i="7"/>
  <c r="E38" i="7"/>
  <c r="D38" i="7"/>
  <c r="G35" i="7"/>
  <c r="E35" i="7"/>
  <c r="D35" i="7"/>
  <c r="G29" i="7"/>
  <c r="E29" i="7"/>
  <c r="D29" i="7"/>
  <c r="G16" i="7"/>
  <c r="E16" i="7"/>
  <c r="D16" i="7"/>
  <c r="G14" i="7"/>
  <c r="E14" i="7"/>
  <c r="D14" i="7"/>
  <c r="G315" i="6"/>
  <c r="E315" i="6"/>
  <c r="D315" i="6"/>
  <c r="G313" i="6"/>
  <c r="E313" i="6"/>
  <c r="D313" i="6"/>
  <c r="G301" i="6"/>
  <c r="E301" i="6"/>
  <c r="D301" i="6"/>
  <c r="G287" i="6"/>
  <c r="E287" i="6"/>
  <c r="D287" i="6"/>
  <c r="G277" i="6"/>
  <c r="E277" i="6"/>
  <c r="D277" i="6"/>
  <c r="G263" i="6"/>
  <c r="E263" i="6"/>
  <c r="D263" i="6"/>
  <c r="G248" i="6"/>
  <c r="E248" i="6"/>
  <c r="D248" i="6"/>
  <c r="G238" i="6"/>
  <c r="E238" i="6"/>
  <c r="D238" i="6"/>
  <c r="G234" i="6"/>
  <c r="E234" i="6"/>
  <c r="D234" i="6"/>
  <c r="G224" i="6"/>
  <c r="E224" i="6"/>
  <c r="D224" i="6"/>
  <c r="G213" i="6"/>
  <c r="E213" i="6"/>
  <c r="D213" i="6"/>
  <c r="G191" i="6"/>
  <c r="E191" i="6"/>
  <c r="D191" i="6"/>
  <c r="G166" i="6"/>
  <c r="E166" i="6"/>
  <c r="D166" i="6"/>
  <c r="G144" i="6"/>
  <c r="E144" i="6"/>
  <c r="D144" i="6"/>
  <c r="G134" i="6"/>
  <c r="E134" i="6"/>
  <c r="D134" i="6"/>
  <c r="G116" i="6"/>
  <c r="E116" i="6"/>
  <c r="D116" i="6"/>
  <c r="G77" i="6"/>
  <c r="E77" i="6"/>
  <c r="D77" i="6"/>
  <c r="G64" i="6"/>
  <c r="E64" i="6"/>
  <c r="D64" i="6"/>
  <c r="G53" i="6"/>
  <c r="E53" i="6"/>
  <c r="D53" i="6"/>
  <c r="G39" i="6"/>
  <c r="E39" i="6"/>
  <c r="D39" i="6"/>
  <c r="G30" i="6"/>
  <c r="E30" i="6"/>
  <c r="D30" i="6"/>
  <c r="G14" i="6"/>
  <c r="E14" i="6"/>
  <c r="D14" i="6"/>
  <c r="G13" i="7" l="1"/>
  <c r="D13" i="7"/>
  <c r="E13" i="7"/>
  <c r="G13" i="6"/>
  <c r="D13" i="6"/>
  <c r="E13" i="6"/>
  <c r="H311" i="5" l="1"/>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F285" i="5"/>
  <c r="H284" i="5"/>
  <c r="I284" i="5" s="1"/>
  <c r="F284" i="5"/>
  <c r="H283" i="5"/>
  <c r="I283" i="5" s="1"/>
  <c r="F283" i="5"/>
  <c r="H282" i="5"/>
  <c r="I282" i="5" s="1"/>
  <c r="F282" i="5"/>
  <c r="H281" i="5"/>
  <c r="I281" i="5" s="1"/>
  <c r="F281" i="5"/>
  <c r="H280" i="5"/>
  <c r="I280" i="5" s="1"/>
  <c r="F280" i="5"/>
  <c r="H279" i="5"/>
  <c r="I279" i="5" s="1"/>
  <c r="F279" i="5"/>
  <c r="H278" i="5"/>
  <c r="I278" i="5" s="1"/>
  <c r="F278" i="5"/>
  <c r="L277" i="5"/>
  <c r="K277" i="5"/>
  <c r="G277" i="5"/>
  <c r="E277" i="5"/>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H261" i="5"/>
  <c r="I261" i="5" s="1"/>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I193" i="5"/>
  <c r="H193" i="5"/>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I106" i="5"/>
  <c r="H106" i="5"/>
  <c r="F106" i="5"/>
  <c r="H105" i="5"/>
  <c r="I105" i="5" s="1"/>
  <c r="F105" i="5"/>
  <c r="H104" i="5"/>
  <c r="I104" i="5" s="1"/>
  <c r="F104" i="5"/>
  <c r="H103" i="5"/>
  <c r="I103" i="5" s="1"/>
  <c r="F103" i="5"/>
  <c r="H102" i="5"/>
  <c r="I102" i="5" s="1"/>
  <c r="F102" i="5"/>
  <c r="H101" i="5"/>
  <c r="I101" i="5" s="1"/>
  <c r="F101" i="5"/>
  <c r="H100" i="5"/>
  <c r="I100" i="5" s="1"/>
  <c r="F100" i="5"/>
  <c r="H99" i="5"/>
  <c r="I99" i="5" s="1"/>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I42" i="5"/>
  <c r="H42" i="5"/>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Q15" i="5"/>
  <c r="P15" i="5"/>
  <c r="H15" i="5"/>
  <c r="I15" i="5" s="1"/>
  <c r="F15" i="5"/>
  <c r="L14" i="5"/>
  <c r="L13" i="5" s="1"/>
  <c r="K14" i="5"/>
  <c r="G14" i="5"/>
  <c r="E14" i="5"/>
  <c r="E13" i="5" s="1"/>
  <c r="D14" i="5"/>
  <c r="D13" i="5" s="1"/>
  <c r="I10" i="5"/>
  <c r="D10" i="5"/>
  <c r="J272" i="4"/>
  <c r="F272" i="4"/>
  <c r="J271" i="4"/>
  <c r="F271" i="4"/>
  <c r="L271" i="4" s="1"/>
  <c r="J270" i="4"/>
  <c r="F270" i="4"/>
  <c r="J269" i="4"/>
  <c r="F269" i="4"/>
  <c r="J268" i="4"/>
  <c r="F268" i="4"/>
  <c r="J267" i="4"/>
  <c r="F267" i="4"/>
  <c r="L267" i="4" s="1"/>
  <c r="J266" i="4"/>
  <c r="F266" i="4"/>
  <c r="J265" i="4"/>
  <c r="F265" i="4"/>
  <c r="J264" i="4"/>
  <c r="F264" i="4"/>
  <c r="J263" i="4"/>
  <c r="F263" i="4"/>
  <c r="L263" i="4" s="1"/>
  <c r="J262" i="4"/>
  <c r="F262" i="4"/>
  <c r="J261" i="4"/>
  <c r="F261" i="4"/>
  <c r="J260" i="4"/>
  <c r="F260" i="4"/>
  <c r="J259" i="4"/>
  <c r="F259" i="4"/>
  <c r="L259" i="4" s="1"/>
  <c r="J258" i="4"/>
  <c r="F258" i="4"/>
  <c r="J257" i="4"/>
  <c r="F257" i="4"/>
  <c r="J256" i="4"/>
  <c r="F256" i="4"/>
  <c r="J255" i="4"/>
  <c r="F255" i="4"/>
  <c r="L255" i="4" s="1"/>
  <c r="J254" i="4"/>
  <c r="F254" i="4"/>
  <c r="J253" i="4"/>
  <c r="F253" i="4"/>
  <c r="J252" i="4"/>
  <c r="F252" i="4"/>
  <c r="J251" i="4"/>
  <c r="F251" i="4"/>
  <c r="L251" i="4" s="1"/>
  <c r="J250" i="4"/>
  <c r="F250" i="4"/>
  <c r="J249" i="4"/>
  <c r="F249" i="4"/>
  <c r="J248" i="4"/>
  <c r="F248" i="4"/>
  <c r="J247" i="4"/>
  <c r="F247" i="4"/>
  <c r="L247" i="4" s="1"/>
  <c r="J246" i="4"/>
  <c r="F246" i="4"/>
  <c r="J245" i="4"/>
  <c r="F245" i="4"/>
  <c r="J244" i="4"/>
  <c r="F244" i="4"/>
  <c r="I243" i="4"/>
  <c r="H243" i="4"/>
  <c r="E243" i="4"/>
  <c r="D243" i="4"/>
  <c r="C243" i="4"/>
  <c r="J242" i="4"/>
  <c r="F242" i="4"/>
  <c r="J241" i="4"/>
  <c r="F241" i="4"/>
  <c r="J240" i="4"/>
  <c r="F240" i="4"/>
  <c r="J239" i="4"/>
  <c r="F239" i="4"/>
  <c r="J238" i="4"/>
  <c r="F238" i="4"/>
  <c r="J237" i="4"/>
  <c r="F237" i="4"/>
  <c r="J236" i="4"/>
  <c r="F236" i="4"/>
  <c r="J235" i="4"/>
  <c r="F235" i="4"/>
  <c r="J234" i="4"/>
  <c r="F234" i="4"/>
  <c r="J233" i="4"/>
  <c r="F233" i="4"/>
  <c r="J232" i="4"/>
  <c r="F232" i="4"/>
  <c r="J231" i="4"/>
  <c r="F231" i="4"/>
  <c r="J230" i="4"/>
  <c r="F230" i="4"/>
  <c r="J229" i="4"/>
  <c r="F229" i="4"/>
  <c r="J228" i="4"/>
  <c r="F228" i="4"/>
  <c r="J227" i="4"/>
  <c r="F227" i="4"/>
  <c r="J226" i="4"/>
  <c r="F226" i="4"/>
  <c r="L226" i="4" s="1"/>
  <c r="J225" i="4"/>
  <c r="F225" i="4"/>
  <c r="J224" i="4"/>
  <c r="F224" i="4"/>
  <c r="J223" i="4"/>
  <c r="F223" i="4"/>
  <c r="J222" i="4"/>
  <c r="F222" i="4"/>
  <c r="J221" i="4"/>
  <c r="F221" i="4"/>
  <c r="J220" i="4"/>
  <c r="F220" i="4"/>
  <c r="J219" i="4"/>
  <c r="F219" i="4"/>
  <c r="J218" i="4"/>
  <c r="F218" i="4"/>
  <c r="J217" i="4"/>
  <c r="F217" i="4"/>
  <c r="J216" i="4"/>
  <c r="F216" i="4"/>
  <c r="J215" i="4"/>
  <c r="F215" i="4"/>
  <c r="J214" i="4"/>
  <c r="F214" i="4"/>
  <c r="L214" i="4" s="1"/>
  <c r="J213" i="4"/>
  <c r="F213" i="4"/>
  <c r="J212" i="4"/>
  <c r="F212" i="4"/>
  <c r="J211" i="4"/>
  <c r="F211" i="4"/>
  <c r="J210" i="4"/>
  <c r="F210" i="4"/>
  <c r="J209" i="4"/>
  <c r="F209" i="4"/>
  <c r="J208" i="4"/>
  <c r="F208" i="4"/>
  <c r="J207" i="4"/>
  <c r="F207" i="4"/>
  <c r="J206" i="4"/>
  <c r="F206" i="4"/>
  <c r="J205" i="4"/>
  <c r="F205" i="4"/>
  <c r="J204" i="4"/>
  <c r="F204" i="4"/>
  <c r="J203" i="4"/>
  <c r="F203" i="4"/>
  <c r="J202" i="4"/>
  <c r="F202" i="4"/>
  <c r="J201" i="4"/>
  <c r="F201" i="4"/>
  <c r="J200" i="4"/>
  <c r="F200" i="4"/>
  <c r="J199" i="4"/>
  <c r="F199" i="4"/>
  <c r="J198" i="4"/>
  <c r="F198" i="4"/>
  <c r="J197" i="4"/>
  <c r="F197" i="4"/>
  <c r="J196" i="4"/>
  <c r="F196" i="4"/>
  <c r="J195" i="4"/>
  <c r="F195" i="4"/>
  <c r="J194" i="4"/>
  <c r="F194" i="4"/>
  <c r="J193" i="4"/>
  <c r="F193" i="4"/>
  <c r="J192" i="4"/>
  <c r="F192" i="4"/>
  <c r="J191" i="4"/>
  <c r="F191" i="4"/>
  <c r="J190" i="4"/>
  <c r="F190" i="4"/>
  <c r="J189" i="4"/>
  <c r="F189" i="4"/>
  <c r="J188" i="4"/>
  <c r="F188" i="4"/>
  <c r="J187" i="4"/>
  <c r="F187" i="4"/>
  <c r="J186" i="4"/>
  <c r="F186" i="4"/>
  <c r="J185" i="4"/>
  <c r="F185" i="4"/>
  <c r="J184" i="4"/>
  <c r="F184" i="4"/>
  <c r="J183" i="4"/>
  <c r="F183" i="4"/>
  <c r="J182" i="4"/>
  <c r="F182" i="4"/>
  <c r="J181" i="4"/>
  <c r="F181" i="4"/>
  <c r="J180" i="4"/>
  <c r="F180" i="4"/>
  <c r="J179" i="4"/>
  <c r="F179" i="4"/>
  <c r="J178" i="4"/>
  <c r="F178" i="4"/>
  <c r="J177" i="4"/>
  <c r="F177" i="4"/>
  <c r="J176" i="4"/>
  <c r="F176" i="4"/>
  <c r="J175" i="4"/>
  <c r="F175" i="4"/>
  <c r="J174" i="4"/>
  <c r="F174" i="4"/>
  <c r="J173" i="4"/>
  <c r="F173" i="4"/>
  <c r="J172" i="4"/>
  <c r="F172" i="4"/>
  <c r="J171" i="4"/>
  <c r="F171" i="4"/>
  <c r="J170" i="4"/>
  <c r="F170" i="4"/>
  <c r="J169" i="4"/>
  <c r="F169" i="4"/>
  <c r="J168" i="4"/>
  <c r="F168" i="4"/>
  <c r="J167" i="4"/>
  <c r="F167" i="4"/>
  <c r="J166" i="4"/>
  <c r="F166" i="4"/>
  <c r="J165" i="4"/>
  <c r="F165" i="4"/>
  <c r="J164" i="4"/>
  <c r="F164" i="4"/>
  <c r="J163" i="4"/>
  <c r="F163" i="4"/>
  <c r="J162" i="4"/>
  <c r="F162" i="4"/>
  <c r="J161" i="4"/>
  <c r="F161" i="4"/>
  <c r="J160" i="4"/>
  <c r="F160" i="4"/>
  <c r="J159" i="4"/>
  <c r="F159" i="4"/>
  <c r="J158" i="4"/>
  <c r="F158" i="4"/>
  <c r="J157" i="4"/>
  <c r="F157" i="4"/>
  <c r="J156" i="4"/>
  <c r="F156" i="4"/>
  <c r="J155" i="4"/>
  <c r="F155" i="4"/>
  <c r="J154" i="4"/>
  <c r="F154" i="4"/>
  <c r="J153" i="4"/>
  <c r="F153" i="4"/>
  <c r="J152" i="4"/>
  <c r="F152" i="4"/>
  <c r="J151" i="4"/>
  <c r="F151" i="4"/>
  <c r="J150" i="4"/>
  <c r="F150" i="4"/>
  <c r="J149" i="4"/>
  <c r="F149" i="4"/>
  <c r="J148" i="4"/>
  <c r="F148" i="4"/>
  <c r="J147" i="4"/>
  <c r="F147" i="4"/>
  <c r="J146" i="4"/>
  <c r="F146" i="4"/>
  <c r="J145" i="4"/>
  <c r="F145" i="4"/>
  <c r="J144" i="4"/>
  <c r="F144" i="4"/>
  <c r="J143" i="4"/>
  <c r="F143" i="4"/>
  <c r="J142" i="4"/>
  <c r="F142" i="4"/>
  <c r="J141" i="4"/>
  <c r="F141" i="4"/>
  <c r="J140" i="4"/>
  <c r="F140" i="4"/>
  <c r="J139" i="4"/>
  <c r="F139" i="4"/>
  <c r="J138" i="4"/>
  <c r="F138" i="4"/>
  <c r="J137" i="4"/>
  <c r="F137" i="4"/>
  <c r="J136" i="4"/>
  <c r="F136" i="4"/>
  <c r="J135" i="4"/>
  <c r="F135" i="4"/>
  <c r="J134" i="4"/>
  <c r="F134" i="4"/>
  <c r="J133" i="4"/>
  <c r="F133" i="4"/>
  <c r="J132" i="4"/>
  <c r="F132" i="4"/>
  <c r="J131" i="4"/>
  <c r="F131" i="4"/>
  <c r="J130" i="4"/>
  <c r="F130" i="4"/>
  <c r="J129" i="4"/>
  <c r="F129" i="4"/>
  <c r="J128" i="4"/>
  <c r="F128" i="4"/>
  <c r="J127" i="4"/>
  <c r="F127" i="4"/>
  <c r="J126" i="4"/>
  <c r="F126" i="4"/>
  <c r="J125" i="4"/>
  <c r="F125" i="4"/>
  <c r="J124" i="4"/>
  <c r="F124" i="4"/>
  <c r="J123" i="4"/>
  <c r="F123" i="4"/>
  <c r="J122" i="4"/>
  <c r="F122" i="4"/>
  <c r="J121" i="4"/>
  <c r="F121" i="4"/>
  <c r="J120" i="4"/>
  <c r="F120" i="4"/>
  <c r="J119" i="4"/>
  <c r="F119" i="4"/>
  <c r="J118" i="4"/>
  <c r="F118" i="4"/>
  <c r="J117" i="4"/>
  <c r="F117" i="4"/>
  <c r="J116" i="4"/>
  <c r="F116" i="4"/>
  <c r="J115" i="4"/>
  <c r="F115" i="4"/>
  <c r="J114" i="4"/>
  <c r="F114" i="4"/>
  <c r="J113" i="4"/>
  <c r="F113" i="4"/>
  <c r="J112" i="4"/>
  <c r="F112" i="4"/>
  <c r="J111" i="4"/>
  <c r="F111" i="4"/>
  <c r="J110" i="4"/>
  <c r="F110" i="4"/>
  <c r="J109" i="4"/>
  <c r="F109" i="4"/>
  <c r="J108" i="4"/>
  <c r="F108" i="4"/>
  <c r="J107" i="4"/>
  <c r="F107" i="4"/>
  <c r="J106" i="4"/>
  <c r="F106" i="4"/>
  <c r="J105" i="4"/>
  <c r="F105" i="4"/>
  <c r="J104" i="4"/>
  <c r="F104" i="4"/>
  <c r="J103" i="4"/>
  <c r="F103" i="4"/>
  <c r="J102" i="4"/>
  <c r="F102" i="4"/>
  <c r="J101" i="4"/>
  <c r="F101" i="4"/>
  <c r="J100" i="4"/>
  <c r="F100" i="4"/>
  <c r="J99" i="4"/>
  <c r="F99" i="4"/>
  <c r="J98" i="4"/>
  <c r="F98" i="4"/>
  <c r="J97" i="4"/>
  <c r="F97" i="4"/>
  <c r="J96" i="4"/>
  <c r="F96" i="4"/>
  <c r="J95" i="4"/>
  <c r="F95" i="4"/>
  <c r="J94" i="4"/>
  <c r="F94" i="4"/>
  <c r="J93" i="4"/>
  <c r="F93" i="4"/>
  <c r="J92" i="4"/>
  <c r="F92" i="4"/>
  <c r="J91" i="4"/>
  <c r="F91" i="4"/>
  <c r="J90" i="4"/>
  <c r="F90" i="4"/>
  <c r="J89" i="4"/>
  <c r="F89" i="4"/>
  <c r="J88" i="4"/>
  <c r="F88" i="4"/>
  <c r="J87" i="4"/>
  <c r="F87" i="4"/>
  <c r="J86" i="4"/>
  <c r="F86" i="4"/>
  <c r="J85" i="4"/>
  <c r="F85" i="4"/>
  <c r="J84" i="4"/>
  <c r="F84" i="4"/>
  <c r="J83" i="4"/>
  <c r="F83" i="4"/>
  <c r="J82" i="4"/>
  <c r="F82" i="4"/>
  <c r="J81" i="4"/>
  <c r="F81" i="4"/>
  <c r="J80" i="4"/>
  <c r="F80" i="4"/>
  <c r="J79" i="4"/>
  <c r="F79" i="4"/>
  <c r="J78" i="4"/>
  <c r="F78" i="4"/>
  <c r="J77" i="4"/>
  <c r="F77" i="4"/>
  <c r="J76" i="4"/>
  <c r="F76" i="4"/>
  <c r="J75" i="4"/>
  <c r="F75" i="4"/>
  <c r="J74" i="4"/>
  <c r="F74" i="4"/>
  <c r="J73" i="4"/>
  <c r="F73" i="4"/>
  <c r="L73" i="4" s="1"/>
  <c r="J72" i="4"/>
  <c r="F72" i="4"/>
  <c r="J71" i="4"/>
  <c r="F71" i="4"/>
  <c r="J70" i="4"/>
  <c r="F70" i="4"/>
  <c r="J69" i="4"/>
  <c r="F69" i="4"/>
  <c r="J68" i="4"/>
  <c r="F68" i="4"/>
  <c r="J67" i="4"/>
  <c r="F67" i="4"/>
  <c r="J66" i="4"/>
  <c r="F66" i="4"/>
  <c r="J65" i="4"/>
  <c r="F65" i="4"/>
  <c r="J64" i="4"/>
  <c r="F64" i="4"/>
  <c r="J63" i="4"/>
  <c r="F63" i="4"/>
  <c r="J62" i="4"/>
  <c r="F62" i="4"/>
  <c r="J61" i="4"/>
  <c r="F61" i="4"/>
  <c r="J60" i="4"/>
  <c r="F60" i="4"/>
  <c r="J59" i="4"/>
  <c r="F59" i="4"/>
  <c r="J58" i="4"/>
  <c r="F58" i="4"/>
  <c r="J57" i="4"/>
  <c r="F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J42" i="4"/>
  <c r="F42" i="4"/>
  <c r="J41" i="4"/>
  <c r="F41" i="4"/>
  <c r="J40" i="4"/>
  <c r="F40" i="4"/>
  <c r="J39" i="4"/>
  <c r="F39" i="4"/>
  <c r="J38" i="4"/>
  <c r="F38" i="4"/>
  <c r="J37" i="4"/>
  <c r="F37" i="4"/>
  <c r="J36" i="4"/>
  <c r="F36" i="4"/>
  <c r="J35" i="4"/>
  <c r="F35" i="4"/>
  <c r="J34" i="4"/>
  <c r="F34" i="4"/>
  <c r="J33" i="4"/>
  <c r="F33" i="4"/>
  <c r="J32" i="4"/>
  <c r="F32" i="4"/>
  <c r="J31" i="4"/>
  <c r="F31" i="4"/>
  <c r="J30" i="4"/>
  <c r="F30" i="4"/>
  <c r="L30" i="4" s="1"/>
  <c r="M30" i="4" s="1"/>
  <c r="J29" i="4"/>
  <c r="F29" i="4"/>
  <c r="J28" i="4"/>
  <c r="F28" i="4"/>
  <c r="J27" i="4"/>
  <c r="F27" i="4"/>
  <c r="J26" i="4"/>
  <c r="F26" i="4"/>
  <c r="L26" i="4" s="1"/>
  <c r="M26" i="4" s="1"/>
  <c r="J25" i="4"/>
  <c r="F25" i="4"/>
  <c r="J24" i="4"/>
  <c r="F24" i="4"/>
  <c r="J23" i="4"/>
  <c r="F23" i="4"/>
  <c r="J22" i="4"/>
  <c r="F22" i="4"/>
  <c r="L22" i="4" s="1"/>
  <c r="M22" i="4" s="1"/>
  <c r="J21" i="4"/>
  <c r="F21" i="4"/>
  <c r="J20" i="4"/>
  <c r="F20" i="4"/>
  <c r="J19" i="4"/>
  <c r="F19" i="4"/>
  <c r="J18" i="4"/>
  <c r="F18" i="4"/>
  <c r="L18" i="4" s="1"/>
  <c r="M18" i="4" s="1"/>
  <c r="J17" i="4"/>
  <c r="F17" i="4"/>
  <c r="J16" i="4"/>
  <c r="F16" i="4"/>
  <c r="J15" i="4"/>
  <c r="F15" i="4"/>
  <c r="I14" i="4"/>
  <c r="I13" i="4" s="1"/>
  <c r="H14" i="4"/>
  <c r="E14" i="4"/>
  <c r="E13" i="4" s="1"/>
  <c r="D14" i="4"/>
  <c r="C14" i="4"/>
  <c r="E10" i="4"/>
  <c r="D10" i="4"/>
  <c r="G13" i="5" l="1"/>
  <c r="L266" i="4"/>
  <c r="L270" i="4"/>
  <c r="L48" i="4"/>
  <c r="M48" i="4" s="1"/>
  <c r="L52" i="4"/>
  <c r="L60" i="4"/>
  <c r="L76" i="4"/>
  <c r="L89" i="4"/>
  <c r="M89" i="4" s="1"/>
  <c r="L97" i="4"/>
  <c r="M97" i="4" s="1"/>
  <c r="L101" i="4"/>
  <c r="L105" i="4"/>
  <c r="L113" i="4"/>
  <c r="M113" i="4" s="1"/>
  <c r="L117" i="4"/>
  <c r="M117" i="4" s="1"/>
  <c r="L121" i="4"/>
  <c r="M121" i="4" s="1"/>
  <c r="L125" i="4"/>
  <c r="M125" i="4" s="1"/>
  <c r="L129" i="4"/>
  <c r="M129" i="4" s="1"/>
  <c r="L133" i="4"/>
  <c r="M133" i="4" s="1"/>
  <c r="L137" i="4"/>
  <c r="M137" i="4" s="1"/>
  <c r="L141" i="4"/>
  <c r="M141" i="4" s="1"/>
  <c r="L145" i="4"/>
  <c r="M145" i="4" s="1"/>
  <c r="L149" i="4"/>
  <c r="M149" i="4" s="1"/>
  <c r="L153" i="4"/>
  <c r="M153" i="4" s="1"/>
  <c r="L157" i="4"/>
  <c r="M157" i="4" s="1"/>
  <c r="L161" i="4"/>
  <c r="M161" i="4" s="1"/>
  <c r="L177" i="4"/>
  <c r="M177" i="4" s="1"/>
  <c r="L185" i="4"/>
  <c r="L189" i="4"/>
  <c r="L193" i="4"/>
  <c r="C13" i="4"/>
  <c r="L88" i="4"/>
  <c r="F13" i="5"/>
  <c r="F277" i="5"/>
  <c r="F14" i="5"/>
  <c r="K13" i="5"/>
  <c r="L187" i="4"/>
  <c r="L203" i="4"/>
  <c r="M203" i="4" s="1"/>
  <c r="L207" i="4"/>
  <c r="L236" i="4"/>
  <c r="L197" i="4"/>
  <c r="M197" i="4" s="1"/>
  <c r="L248" i="4"/>
  <c r="M248" i="4" s="1"/>
  <c r="L252" i="4"/>
  <c r="M252" i="4" s="1"/>
  <c r="L256" i="4"/>
  <c r="M256" i="4" s="1"/>
  <c r="L260" i="4"/>
  <c r="L264" i="4"/>
  <c r="M264" i="4" s="1"/>
  <c r="L268" i="4"/>
  <c r="L272" i="4"/>
  <c r="H13" i="4"/>
  <c r="L54" i="4"/>
  <c r="M54" i="4" s="1"/>
  <c r="L62" i="4"/>
  <c r="M62" i="4" s="1"/>
  <c r="L78" i="4"/>
  <c r="M78" i="4" s="1"/>
  <c r="L90" i="4"/>
  <c r="L98" i="4"/>
  <c r="M98" i="4" s="1"/>
  <c r="L162" i="4"/>
  <c r="M162" i="4" s="1"/>
  <c r="L166" i="4"/>
  <c r="M166" i="4" s="1"/>
  <c r="L170" i="4"/>
  <c r="M170" i="4" s="1"/>
  <c r="L234" i="4"/>
  <c r="M234" i="4" s="1"/>
  <c r="L245" i="4"/>
  <c r="M245" i="4" s="1"/>
  <c r="L249" i="4"/>
  <c r="L253" i="4"/>
  <c r="M253" i="4" s="1"/>
  <c r="L257" i="4"/>
  <c r="L261" i="4"/>
  <c r="L265" i="4"/>
  <c r="L269" i="4"/>
  <c r="M269" i="4" s="1"/>
  <c r="L40" i="4"/>
  <c r="M40" i="4" s="1"/>
  <c r="L188" i="4"/>
  <c r="M188" i="4" s="1"/>
  <c r="D13" i="4"/>
  <c r="L229" i="4"/>
  <c r="L237" i="4"/>
  <c r="M237" i="4" s="1"/>
  <c r="L38" i="4"/>
  <c r="M38" i="4" s="1"/>
  <c r="L230" i="4"/>
  <c r="L206" i="4"/>
  <c r="M206" i="4" s="1"/>
  <c r="L47" i="4"/>
  <c r="M47" i="4" s="1"/>
  <c r="L63" i="4"/>
  <c r="M63" i="4" s="1"/>
  <c r="L99" i="4"/>
  <c r="M99" i="4" s="1"/>
  <c r="L103" i="4"/>
  <c r="M103" i="4" s="1"/>
  <c r="L111" i="4"/>
  <c r="M111" i="4" s="1"/>
  <c r="L115" i="4"/>
  <c r="M115" i="4" s="1"/>
  <c r="L119" i="4"/>
  <c r="M119" i="4" s="1"/>
  <c r="L123" i="4"/>
  <c r="M123" i="4" s="1"/>
  <c r="L127" i="4"/>
  <c r="M127" i="4" s="1"/>
  <c r="L131" i="4"/>
  <c r="M131" i="4" s="1"/>
  <c r="L135" i="4"/>
  <c r="M135" i="4" s="1"/>
  <c r="L139" i="4"/>
  <c r="M139" i="4" s="1"/>
  <c r="L143" i="4"/>
  <c r="M143" i="4" s="1"/>
  <c r="L147" i="4"/>
  <c r="M147" i="4" s="1"/>
  <c r="L151" i="4"/>
  <c r="M151" i="4" s="1"/>
  <c r="L155" i="4"/>
  <c r="M155" i="4" s="1"/>
  <c r="L159" i="4"/>
  <c r="M159" i="4" s="1"/>
  <c r="L175" i="4"/>
  <c r="M175" i="4" s="1"/>
  <c r="L179" i="4"/>
  <c r="M179" i="4" s="1"/>
  <c r="L211" i="4"/>
  <c r="L215" i="4"/>
  <c r="M215" i="4" s="1"/>
  <c r="L223" i="4"/>
  <c r="L227" i="4"/>
  <c r="L231" i="4"/>
  <c r="M231" i="4" s="1"/>
  <c r="L64" i="4"/>
  <c r="M64" i="4" s="1"/>
  <c r="L183" i="4"/>
  <c r="M183" i="4" s="1"/>
  <c r="L191" i="4"/>
  <c r="M191" i="4" s="1"/>
  <c r="L195" i="4"/>
  <c r="L199" i="4"/>
  <c r="M199" i="4" s="1"/>
  <c r="L222" i="4"/>
  <c r="L240" i="4"/>
  <c r="M240" i="4" s="1"/>
  <c r="L46" i="4"/>
  <c r="M46" i="4" s="1"/>
  <c r="L50" i="4"/>
  <c r="M50" i="4" s="1"/>
  <c r="M88" i="4"/>
  <c r="L100" i="4"/>
  <c r="M100" i="4" s="1"/>
  <c r="L104" i="4"/>
  <c r="M104" i="4" s="1"/>
  <c r="L160" i="4"/>
  <c r="M160" i="4" s="1"/>
  <c r="L184" i="4"/>
  <c r="L196" i="4"/>
  <c r="M196" i="4" s="1"/>
  <c r="L219" i="4"/>
  <c r="M219" i="4" s="1"/>
  <c r="L74" i="4"/>
  <c r="M74" i="4" s="1"/>
  <c r="L205" i="4"/>
  <c r="M205" i="4" s="1"/>
  <c r="L224" i="4"/>
  <c r="M224" i="4" s="1"/>
  <c r="L238" i="4"/>
  <c r="L242" i="4"/>
  <c r="L16" i="4"/>
  <c r="M16" i="4" s="1"/>
  <c r="L20" i="4"/>
  <c r="M20" i="4" s="1"/>
  <c r="L24" i="4"/>
  <c r="M24" i="4" s="1"/>
  <c r="L28" i="4"/>
  <c r="M28" i="4" s="1"/>
  <c r="L32" i="4"/>
  <c r="L36" i="4"/>
  <c r="M36" i="4" s="1"/>
  <c r="L44" i="4"/>
  <c r="M44" i="4" s="1"/>
  <c r="L174" i="4"/>
  <c r="M174" i="4" s="1"/>
  <c r="L213" i="4"/>
  <c r="M213" i="4" s="1"/>
  <c r="L221" i="4"/>
  <c r="M221" i="4" s="1"/>
  <c r="L228" i="4"/>
  <c r="M228" i="4" s="1"/>
  <c r="L235" i="4"/>
  <c r="M235" i="4" s="1"/>
  <c r="L87" i="4"/>
  <c r="M87" i="4" s="1"/>
  <c r="L182" i="4"/>
  <c r="M182" i="4" s="1"/>
  <c r="L186" i="4"/>
  <c r="M186" i="4" s="1"/>
  <c r="L190" i="4"/>
  <c r="M190" i="4" s="1"/>
  <c r="L194" i="4"/>
  <c r="M194" i="4" s="1"/>
  <c r="L198" i="4"/>
  <c r="M198" i="4" s="1"/>
  <c r="L232" i="4"/>
  <c r="M232" i="4" s="1"/>
  <c r="L239" i="4"/>
  <c r="L68" i="4"/>
  <c r="M68" i="4" s="1"/>
  <c r="L17" i="4"/>
  <c r="M17" i="4" s="1"/>
  <c r="L21" i="4"/>
  <c r="M21" i="4" s="1"/>
  <c r="L25" i="4"/>
  <c r="M25" i="4" s="1"/>
  <c r="L29" i="4"/>
  <c r="M29" i="4" s="1"/>
  <c r="L33" i="4"/>
  <c r="M33" i="4" s="1"/>
  <c r="L55" i="4"/>
  <c r="M55" i="4" s="1"/>
  <c r="L58" i="4"/>
  <c r="M58" i="4" s="1"/>
  <c r="L65" i="4"/>
  <c r="M65" i="4" s="1"/>
  <c r="L72" i="4"/>
  <c r="M72" i="4" s="1"/>
  <c r="L79" i="4"/>
  <c r="M79" i="4" s="1"/>
  <c r="L82" i="4"/>
  <c r="M82" i="4" s="1"/>
  <c r="L86" i="4"/>
  <c r="M86" i="4" s="1"/>
  <c r="L93" i="4"/>
  <c r="M93" i="4" s="1"/>
  <c r="L96" i="4"/>
  <c r="M96" i="4" s="1"/>
  <c r="L110" i="4"/>
  <c r="M110" i="4" s="1"/>
  <c r="L180" i="4"/>
  <c r="M180" i="4" s="1"/>
  <c r="M266" i="4"/>
  <c r="M270" i="4"/>
  <c r="L41" i="4"/>
  <c r="M41" i="4" s="1"/>
  <c r="L83" i="4"/>
  <c r="M83" i="4" s="1"/>
  <c r="L107" i="4"/>
  <c r="M107" i="4" s="1"/>
  <c r="L163" i="4"/>
  <c r="M163" i="4" s="1"/>
  <c r="L167" i="4"/>
  <c r="M167" i="4" s="1"/>
  <c r="L171" i="4"/>
  <c r="M171" i="4" s="1"/>
  <c r="L34" i="4"/>
  <c r="M34" i="4" s="1"/>
  <c r="L56" i="4"/>
  <c r="M56" i="4" s="1"/>
  <c r="L66" i="4"/>
  <c r="M66" i="4" s="1"/>
  <c r="L70" i="4"/>
  <c r="M70" i="4" s="1"/>
  <c r="L80" i="4"/>
  <c r="M80" i="4" s="1"/>
  <c r="M90" i="4"/>
  <c r="L94" i="4"/>
  <c r="M94" i="4" s="1"/>
  <c r="M101" i="4"/>
  <c r="M236" i="4"/>
  <c r="L106" i="4"/>
  <c r="M106" i="4" s="1"/>
  <c r="L15" i="4"/>
  <c r="M15" i="4" s="1"/>
  <c r="L19" i="4"/>
  <c r="M19" i="4" s="1"/>
  <c r="L23" i="4"/>
  <c r="M23" i="4" s="1"/>
  <c r="L27" i="4"/>
  <c r="M27" i="4" s="1"/>
  <c r="L31" i="4"/>
  <c r="M31" i="4" s="1"/>
  <c r="L84" i="4"/>
  <c r="M84" i="4" s="1"/>
  <c r="L91" i="4"/>
  <c r="M91" i="4" s="1"/>
  <c r="L108" i="4"/>
  <c r="M108" i="4" s="1"/>
  <c r="L178" i="4"/>
  <c r="M178" i="4" s="1"/>
  <c r="M242" i="4"/>
  <c r="M32" i="4"/>
  <c r="L92" i="4"/>
  <c r="M92" i="4" s="1"/>
  <c r="L39" i="4"/>
  <c r="M39" i="4" s="1"/>
  <c r="L81" i="4"/>
  <c r="M81" i="4" s="1"/>
  <c r="L85" i="4"/>
  <c r="M85" i="4" s="1"/>
  <c r="L95" i="4"/>
  <c r="M95" i="4" s="1"/>
  <c r="L102" i="4"/>
  <c r="M102" i="4" s="1"/>
  <c r="L109" i="4"/>
  <c r="M109" i="4" s="1"/>
  <c r="L164" i="4"/>
  <c r="M164" i="4" s="1"/>
  <c r="L168" i="4"/>
  <c r="M168" i="4" s="1"/>
  <c r="L172" i="4"/>
  <c r="M172" i="4" s="1"/>
  <c r="L176" i="4"/>
  <c r="M176" i="4" s="1"/>
  <c r="L165" i="4"/>
  <c r="M165" i="4" s="1"/>
  <c r="L169" i="4"/>
  <c r="M169" i="4" s="1"/>
  <c r="L173" i="4"/>
  <c r="M173" i="4" s="1"/>
  <c r="L192" i="4"/>
  <c r="M192" i="4" s="1"/>
  <c r="M226" i="4"/>
  <c r="J243" i="4"/>
  <c r="J14" i="4"/>
  <c r="L37" i="4"/>
  <c r="M37" i="4" s="1"/>
  <c r="L49" i="4"/>
  <c r="M49" i="4" s="1"/>
  <c r="L57" i="4"/>
  <c r="M57" i="4" s="1"/>
  <c r="L75" i="4"/>
  <c r="M75" i="4" s="1"/>
  <c r="L35" i="4"/>
  <c r="L69" i="4"/>
  <c r="M69" i="4" s="1"/>
  <c r="L114" i="4"/>
  <c r="M114" i="4" s="1"/>
  <c r="L118" i="4"/>
  <c r="M118" i="4" s="1"/>
  <c r="L122" i="4"/>
  <c r="M122" i="4" s="1"/>
  <c r="L126" i="4"/>
  <c r="M126" i="4" s="1"/>
  <c r="M184" i="4"/>
  <c r="L209" i="4"/>
  <c r="M209" i="4" s="1"/>
  <c r="L241" i="4"/>
  <c r="M241" i="4" s="1"/>
  <c r="L42" i="4"/>
  <c r="M42" i="4" s="1"/>
  <c r="M60" i="4"/>
  <c r="L233" i="4"/>
  <c r="M233" i="4" s="1"/>
  <c r="M52" i="4"/>
  <c r="L45" i="4"/>
  <c r="M45" i="4" s="1"/>
  <c r="L53" i="4"/>
  <c r="M53" i="4" s="1"/>
  <c r="L61" i="4"/>
  <c r="M61" i="4" s="1"/>
  <c r="L67" i="4"/>
  <c r="M67" i="4" s="1"/>
  <c r="M73" i="4"/>
  <c r="M76" i="4"/>
  <c r="M105" i="4"/>
  <c r="L225" i="4"/>
  <c r="M225" i="4" s="1"/>
  <c r="F14" i="4"/>
  <c r="L43" i="4"/>
  <c r="M43" i="4" s="1"/>
  <c r="L77" i="4"/>
  <c r="M77" i="4" s="1"/>
  <c r="L112" i="4"/>
  <c r="M112" i="4" s="1"/>
  <c r="L116" i="4"/>
  <c r="M116" i="4" s="1"/>
  <c r="L120" i="4"/>
  <c r="M120" i="4" s="1"/>
  <c r="L124" i="4"/>
  <c r="M124" i="4" s="1"/>
  <c r="L128" i="4"/>
  <c r="M128" i="4" s="1"/>
  <c r="L51" i="4"/>
  <c r="M51" i="4" s="1"/>
  <c r="L59" i="4"/>
  <c r="M59" i="4" s="1"/>
  <c r="L71" i="4"/>
  <c r="M71" i="4" s="1"/>
  <c r="L201" i="4"/>
  <c r="M201" i="4" s="1"/>
  <c r="L217" i="4"/>
  <c r="M217" i="4" s="1"/>
  <c r="M189" i="4"/>
  <c r="M204" i="4"/>
  <c r="M187" i="4"/>
  <c r="L204" i="4"/>
  <c r="M207" i="4"/>
  <c r="L212" i="4"/>
  <c r="M212" i="4" s="1"/>
  <c r="L220" i="4"/>
  <c r="M220" i="4" s="1"/>
  <c r="M223" i="4"/>
  <c r="M239" i="4"/>
  <c r="M247" i="4"/>
  <c r="M251" i="4"/>
  <c r="M255" i="4"/>
  <c r="M259" i="4"/>
  <c r="M263" i="4"/>
  <c r="M267" i="4"/>
  <c r="M271" i="4"/>
  <c r="M185" i="4"/>
  <c r="L244" i="4"/>
  <c r="F243" i="4"/>
  <c r="H14" i="5"/>
  <c r="L202" i="4"/>
  <c r="M202" i="4" s="1"/>
  <c r="L210" i="4"/>
  <c r="M210" i="4" s="1"/>
  <c r="L218" i="4"/>
  <c r="M218" i="4" s="1"/>
  <c r="M229" i="4"/>
  <c r="M260" i="4"/>
  <c r="M268" i="4"/>
  <c r="M272" i="4"/>
  <c r="H277" i="5"/>
  <c r="I277" i="5" s="1"/>
  <c r="I285" i="5"/>
  <c r="L130" i="4"/>
  <c r="M130" i="4" s="1"/>
  <c r="L132" i="4"/>
  <c r="M132" i="4" s="1"/>
  <c r="L134" i="4"/>
  <c r="M134" i="4" s="1"/>
  <c r="L136" i="4"/>
  <c r="M136" i="4" s="1"/>
  <c r="L138" i="4"/>
  <c r="M138" i="4" s="1"/>
  <c r="L140" i="4"/>
  <c r="M140" i="4" s="1"/>
  <c r="L142" i="4"/>
  <c r="M142" i="4" s="1"/>
  <c r="L144" i="4"/>
  <c r="M144" i="4" s="1"/>
  <c r="L146" i="4"/>
  <c r="M146" i="4" s="1"/>
  <c r="L148" i="4"/>
  <c r="M148" i="4" s="1"/>
  <c r="L150" i="4"/>
  <c r="M150" i="4" s="1"/>
  <c r="L152" i="4"/>
  <c r="M152" i="4" s="1"/>
  <c r="L154" i="4"/>
  <c r="M154" i="4" s="1"/>
  <c r="L156" i="4"/>
  <c r="M156" i="4" s="1"/>
  <c r="L158" i="4"/>
  <c r="M158" i="4" s="1"/>
  <c r="L181" i="4"/>
  <c r="M181" i="4" s="1"/>
  <c r="M195" i="4"/>
  <c r="L200" i="4"/>
  <c r="M200" i="4" s="1"/>
  <c r="L208" i="4"/>
  <c r="M208" i="4" s="1"/>
  <c r="M211" i="4"/>
  <c r="L216" i="4"/>
  <c r="M216" i="4" s="1"/>
  <c r="M227" i="4"/>
  <c r="M249" i="4"/>
  <c r="M257" i="4"/>
  <c r="M261" i="4"/>
  <c r="M265" i="4"/>
  <c r="M193" i="4"/>
  <c r="M214" i="4"/>
  <c r="M222" i="4"/>
  <c r="M230" i="4"/>
  <c r="M238" i="4"/>
  <c r="L246" i="4"/>
  <c r="M246" i="4" s="1"/>
  <c r="L250" i="4"/>
  <c r="M250" i="4" s="1"/>
  <c r="L254" i="4"/>
  <c r="M254" i="4" s="1"/>
  <c r="L258" i="4"/>
  <c r="M258" i="4" s="1"/>
  <c r="L262" i="4"/>
  <c r="M262" i="4" s="1"/>
  <c r="F13" i="4" l="1"/>
  <c r="J13" i="4"/>
  <c r="L14" i="4"/>
  <c r="I14" i="5"/>
  <c r="H13" i="5"/>
  <c r="I13" i="5" s="1"/>
  <c r="M35" i="4"/>
  <c r="L243" i="4"/>
  <c r="M14" i="4"/>
  <c r="M13" i="4" s="1"/>
  <c r="M244" i="4"/>
  <c r="M243" i="4" s="1"/>
  <c r="L13" i="4" l="1"/>
  <c r="L50" i="3"/>
  <c r="G50" i="3"/>
  <c r="L49" i="3"/>
  <c r="G49" i="3"/>
  <c r="L48" i="3"/>
  <c r="G48" i="3"/>
  <c r="L47" i="3"/>
  <c r="G47" i="3"/>
  <c r="L46" i="3"/>
  <c r="M46" i="3" s="1"/>
  <c r="G46" i="3"/>
  <c r="L45" i="3"/>
  <c r="G45" i="3"/>
  <c r="L44" i="3"/>
  <c r="G44" i="3"/>
  <c r="L43" i="3"/>
  <c r="G43" i="3"/>
  <c r="L42" i="3"/>
  <c r="G42" i="3"/>
  <c r="L41" i="3"/>
  <c r="G41" i="3"/>
  <c r="L40" i="3"/>
  <c r="G40" i="3"/>
  <c r="L39" i="3"/>
  <c r="G39" i="3"/>
  <c r="L38" i="3"/>
  <c r="G38" i="3"/>
  <c r="L37" i="3"/>
  <c r="G37" i="3"/>
  <c r="L36" i="3"/>
  <c r="G36" i="3"/>
  <c r="L35" i="3"/>
  <c r="G35" i="3"/>
  <c r="L34" i="3"/>
  <c r="G34" i="3"/>
  <c r="L33" i="3"/>
  <c r="G33" i="3"/>
  <c r="L32" i="3"/>
  <c r="G32" i="3"/>
  <c r="L31" i="3"/>
  <c r="G31" i="3"/>
  <c r="L30" i="3"/>
  <c r="G30" i="3"/>
  <c r="L29" i="3"/>
  <c r="G29" i="3"/>
  <c r="L28" i="3"/>
  <c r="G28" i="3"/>
  <c r="L27" i="3"/>
  <c r="G27" i="3"/>
  <c r="L26" i="3"/>
  <c r="G26" i="3"/>
  <c r="L25" i="3"/>
  <c r="G25" i="3"/>
  <c r="L24" i="3"/>
  <c r="G24" i="3"/>
  <c r="L23" i="3"/>
  <c r="G23" i="3"/>
  <c r="L22" i="3"/>
  <c r="G22" i="3"/>
  <c r="L21" i="3"/>
  <c r="G21" i="3"/>
  <c r="L20" i="3"/>
  <c r="G20" i="3"/>
  <c r="L19" i="3"/>
  <c r="G19" i="3"/>
  <c r="L18" i="3"/>
  <c r="M18" i="3" s="1"/>
  <c r="G18" i="3"/>
  <c r="L17" i="3"/>
  <c r="G17" i="3"/>
  <c r="L16" i="3"/>
  <c r="G16" i="3"/>
  <c r="K15" i="3"/>
  <c r="J15" i="3"/>
  <c r="I15" i="3"/>
  <c r="F15" i="3"/>
  <c r="E15" i="3"/>
  <c r="D15" i="3"/>
  <c r="M24" i="3" l="1"/>
  <c r="M48" i="3"/>
  <c r="M16" i="3"/>
  <c r="M21" i="3"/>
  <c r="M33" i="3"/>
  <c r="M37" i="3"/>
  <c r="M50" i="3"/>
  <c r="M31" i="3"/>
  <c r="M35" i="3"/>
  <c r="M39" i="3"/>
  <c r="M43" i="3"/>
  <c r="M36" i="3"/>
  <c r="M44" i="3"/>
  <c r="G15" i="3"/>
  <c r="M29" i="3"/>
  <c r="M45" i="3"/>
  <c r="M47" i="3"/>
  <c r="M25" i="3"/>
  <c r="M40" i="3"/>
  <c r="M17" i="3"/>
  <c r="M22" i="3"/>
  <c r="M26" i="3"/>
  <c r="M41" i="3"/>
  <c r="M19" i="3"/>
  <c r="M30" i="3"/>
  <c r="M34" i="3"/>
  <c r="M49" i="3"/>
  <c r="M32" i="3"/>
  <c r="M20" i="3"/>
  <c r="M23" i="3"/>
  <c r="M27" i="3"/>
  <c r="M38" i="3"/>
  <c r="M42" i="3"/>
  <c r="M28" i="3"/>
  <c r="L15" i="3"/>
  <c r="M15" i="3" l="1"/>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U16" i="2"/>
  <c r="T16" i="2"/>
  <c r="S16" i="2"/>
  <c r="R16" i="2"/>
  <c r="Q16" i="2"/>
  <c r="P16" i="2"/>
  <c r="N16" i="2"/>
  <c r="M16" i="2"/>
  <c r="L16" i="2"/>
  <c r="K16" i="2"/>
  <c r="J16" i="2"/>
  <c r="H16" i="2"/>
  <c r="G16" i="2"/>
  <c r="F16" i="2"/>
  <c r="E16" i="2"/>
  <c r="D16" i="2"/>
  <c r="O71" i="1"/>
  <c r="J71" i="1"/>
  <c r="J70" i="1" s="1"/>
  <c r="I70" i="1"/>
  <c r="H70" i="1"/>
  <c r="G70" i="1"/>
  <c r="F70" i="1"/>
  <c r="O69" i="1"/>
  <c r="J69" i="1"/>
  <c r="J68" i="1" s="1"/>
  <c r="I68" i="1"/>
  <c r="H68" i="1"/>
  <c r="G68" i="1"/>
  <c r="F68" i="1"/>
  <c r="O65" i="1"/>
  <c r="J65" i="1"/>
  <c r="J64" i="1" s="1"/>
  <c r="I64" i="1"/>
  <c r="H64" i="1"/>
  <c r="G64" i="1"/>
  <c r="F64" i="1"/>
  <c r="O63" i="1"/>
  <c r="J63" i="1"/>
  <c r="K63" i="1" s="1"/>
  <c r="O62" i="1"/>
  <c r="J62" i="1"/>
  <c r="K62" i="1" s="1"/>
  <c r="O61" i="1"/>
  <c r="J61" i="1"/>
  <c r="K61" i="1" s="1"/>
  <c r="O60" i="1"/>
  <c r="J60" i="1"/>
  <c r="K60" i="1" s="1"/>
  <c r="I59" i="1"/>
  <c r="H59" i="1"/>
  <c r="G59" i="1"/>
  <c r="F59" i="1"/>
  <c r="O58" i="1"/>
  <c r="J58" i="1"/>
  <c r="K58" i="1" s="1"/>
  <c r="O57" i="1"/>
  <c r="J57" i="1"/>
  <c r="K57" i="1" s="1"/>
  <c r="O56" i="1"/>
  <c r="J56" i="1"/>
  <c r="K56" i="1" s="1"/>
  <c r="O55" i="1"/>
  <c r="J55" i="1"/>
  <c r="K55" i="1" s="1"/>
  <c r="O54" i="1"/>
  <c r="J54" i="1"/>
  <c r="K54" i="1" s="1"/>
  <c r="O53" i="1"/>
  <c r="J53" i="1"/>
  <c r="K53" i="1" s="1"/>
  <c r="O52" i="1"/>
  <c r="J52" i="1"/>
  <c r="K52" i="1" s="1"/>
  <c r="O51" i="1"/>
  <c r="J51" i="1"/>
  <c r="K51" i="1" s="1"/>
  <c r="O50" i="1"/>
  <c r="J50" i="1"/>
  <c r="K50" i="1" s="1"/>
  <c r="O49" i="1"/>
  <c r="J49" i="1"/>
  <c r="I48" i="1"/>
  <c r="H48" i="1"/>
  <c r="G48" i="1"/>
  <c r="F48" i="1"/>
  <c r="O47" i="1"/>
  <c r="J47" i="1"/>
  <c r="K47" i="1" s="1"/>
  <c r="O46" i="1"/>
  <c r="J46" i="1"/>
  <c r="K46" i="1" s="1"/>
  <c r="I45" i="1"/>
  <c r="H45" i="1"/>
  <c r="G45" i="1"/>
  <c r="F45" i="1"/>
  <c r="O44" i="1"/>
  <c r="J44" i="1"/>
  <c r="K44" i="1" s="1"/>
  <c r="O43" i="1"/>
  <c r="J43" i="1"/>
  <c r="K43" i="1" s="1"/>
  <c r="O42" i="1"/>
  <c r="J42" i="1"/>
  <c r="K42" i="1" s="1"/>
  <c r="O41" i="1"/>
  <c r="J41" i="1"/>
  <c r="K41" i="1" s="1"/>
  <c r="O40" i="1"/>
  <c r="J40" i="1"/>
  <c r="K40" i="1" s="1"/>
  <c r="O39" i="1"/>
  <c r="J39" i="1"/>
  <c r="K39" i="1" s="1"/>
  <c r="I38" i="1"/>
  <c r="H38" i="1"/>
  <c r="G38" i="1"/>
  <c r="F38" i="1"/>
  <c r="O37" i="1"/>
  <c r="J37" i="1"/>
  <c r="K37" i="1" s="1"/>
  <c r="O36" i="1"/>
  <c r="J36" i="1"/>
  <c r="K36" i="1" s="1"/>
  <c r="O35" i="1"/>
  <c r="J35" i="1"/>
  <c r="K35" i="1" s="1"/>
  <c r="O34" i="1"/>
  <c r="J34" i="1"/>
  <c r="K34" i="1" s="1"/>
  <c r="O33" i="1"/>
  <c r="J33" i="1"/>
  <c r="K33" i="1" s="1"/>
  <c r="I32" i="1"/>
  <c r="H32" i="1"/>
  <c r="G32" i="1"/>
  <c r="F32" i="1"/>
  <c r="O31" i="1"/>
  <c r="J31" i="1"/>
  <c r="K31" i="1" s="1"/>
  <c r="O30" i="1"/>
  <c r="J30" i="1"/>
  <c r="K30" i="1" s="1"/>
  <c r="O29" i="1"/>
  <c r="J29" i="1"/>
  <c r="I28" i="1"/>
  <c r="H28" i="1"/>
  <c r="G28" i="1"/>
  <c r="F28" i="1"/>
  <c r="O27" i="1"/>
  <c r="J27" i="1"/>
  <c r="J26" i="1" s="1"/>
  <c r="I26" i="1"/>
  <c r="H26" i="1"/>
  <c r="G26" i="1"/>
  <c r="F26" i="1"/>
  <c r="O25" i="1"/>
  <c r="J25" i="1"/>
  <c r="J24" i="1" s="1"/>
  <c r="I24" i="1"/>
  <c r="H24" i="1"/>
  <c r="G24" i="1"/>
  <c r="F24" i="1"/>
  <c r="O23" i="1"/>
  <c r="J23" i="1"/>
  <c r="J22" i="1" s="1"/>
  <c r="I22" i="1"/>
  <c r="H22" i="1"/>
  <c r="G22" i="1"/>
  <c r="F22" i="1"/>
  <c r="O21" i="1"/>
  <c r="J21" i="1"/>
  <c r="K21" i="1" s="1"/>
  <c r="I20" i="1"/>
  <c r="H20" i="1"/>
  <c r="G20" i="1"/>
  <c r="F20" i="1"/>
  <c r="O19" i="1"/>
  <c r="J19" i="1"/>
  <c r="K19" i="1" s="1"/>
  <c r="O18" i="1"/>
  <c r="J18" i="1"/>
  <c r="I17" i="1"/>
  <c r="H17" i="1"/>
  <c r="G17" i="1"/>
  <c r="F17" i="1"/>
  <c r="K70" i="1" l="1"/>
  <c r="K25" i="1"/>
  <c r="O16" i="2"/>
  <c r="J17" i="1"/>
  <c r="K17" i="1" s="1"/>
  <c r="F66" i="1"/>
  <c r="J20" i="1"/>
  <c r="G66" i="1"/>
  <c r="J28" i="1"/>
  <c r="K28" i="1" s="1"/>
  <c r="K24" i="1"/>
  <c r="K27" i="1"/>
  <c r="K22" i="1"/>
  <c r="K23" i="1"/>
  <c r="I66" i="1"/>
  <c r="K71" i="1"/>
  <c r="G15" i="1"/>
  <c r="I15" i="1"/>
  <c r="H16" i="1"/>
  <c r="I16" i="1"/>
  <c r="K26" i="1"/>
  <c r="J48" i="1"/>
  <c r="K48" i="1" s="1"/>
  <c r="H66" i="1"/>
  <c r="K20" i="1"/>
  <c r="J32" i="1"/>
  <c r="K32" i="1" s="1"/>
  <c r="K64" i="1"/>
  <c r="K69" i="1"/>
  <c r="G16" i="1"/>
  <c r="J59" i="1"/>
  <c r="K59" i="1" s="1"/>
  <c r="K65" i="1"/>
  <c r="F15" i="1"/>
  <c r="J45" i="1"/>
  <c r="K45" i="1" s="1"/>
  <c r="J66" i="1"/>
  <c r="K68" i="1"/>
  <c r="K66" i="1" s="1"/>
  <c r="K18" i="1"/>
  <c r="K29" i="1"/>
  <c r="K49" i="1"/>
  <c r="H15" i="1"/>
  <c r="J38" i="1"/>
  <c r="K38" i="1" s="1"/>
  <c r="F16" i="1"/>
  <c r="F14" i="1" l="1"/>
  <c r="G14" i="1"/>
  <c r="I14" i="1"/>
  <c r="H14" i="1"/>
  <c r="J15" i="1"/>
  <c r="K15" i="1" s="1"/>
  <c r="J16" i="1"/>
  <c r="J14" i="1" l="1"/>
  <c r="K14" i="1" s="1"/>
  <c r="K16" i="1"/>
</calcChain>
</file>

<file path=xl/sharedStrings.xml><?xml version="1.0" encoding="utf-8"?>
<sst xmlns="http://schemas.openxmlformats.org/spreadsheetml/2006/main" count="2464" uniqueCount="936">
  <si>
    <t xml:space="preserve">AVANCE FINANCIERO Y FÍSICO DE PROYECTOS DE INFRAESTRUCTURA PRODUCTIVA DE LARGO PLAZO EN CONSTRUCCIÓN </t>
  </si>
  <si>
    <t>Con base en los artículos 107, fracción I, inciso d) de la Ley Federal de Presupuesto y Responsabilidad Hacendaria y 205 de su Reglamento</t>
  </si>
  <si>
    <t>Comisión Federal de Electricidad</t>
  </si>
  <si>
    <t>Enero - Marzo</t>
  </si>
  <si>
    <t xml:space="preserve">No </t>
  </si>
  <si>
    <t>Nombre del proyecto</t>
  </si>
  <si>
    <t>Estado del proyecto</t>
  </si>
  <si>
    <t>Avance Financiero</t>
  </si>
  <si>
    <t>Acumulado 2020</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</si>
  <si>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</si>
  <si>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</si>
  <si>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</si>
  <si>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</si>
  <si>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</si>
  <si>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</si>
  <si>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</si>
  <si>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</si>
  <si>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</si>
  <si>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</si>
  <si>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</si>
  <si>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</si>
  <si>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</si>
  <si>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</si>
  <si>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</si>
  <si>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</si>
  <si>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</si>
  <si>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</si>
  <si>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</si>
  <si>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</si>
  <si>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</si>
  <si>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</si>
  <si>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</si>
  <si>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</si>
  <si>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Aprobado en 2008</t>
  </si>
  <si>
    <t>Aprobado en 2009</t>
  </si>
  <si>
    <t>SLT 1405 Subest y Líneas de Transmisión de las Áreas Sureste</t>
  </si>
  <si>
    <t>Aprobado en 2010</t>
  </si>
  <si>
    <t>CCC Cogeneración Salamanca Fase I</t>
  </si>
  <si>
    <t>Aprobado en 2011</t>
  </si>
  <si>
    <t>CC Centro</t>
  </si>
  <si>
    <t>SLT 1603 Subestación Lago</t>
  </si>
  <si>
    <t>CCI Guerrero Negro IV</t>
  </si>
  <si>
    <t>Construcción</t>
  </si>
  <si>
    <t>Aprobado en 2012</t>
  </si>
  <si>
    <t>RM CT José López Portillo</t>
  </si>
  <si>
    <t>Varias(Cierre  y otras)</t>
  </si>
  <si>
    <t>LT Red de Transmisión Asociada al CC Noreste</t>
  </si>
  <si>
    <t xml:space="preserve">CG Los Humeros III </t>
  </si>
  <si>
    <t>CH Chicoasén II</t>
  </si>
  <si>
    <t>LT Red de transmisión asociada a la CH Chicoasén II</t>
  </si>
  <si>
    <t>Por Licitar sin cambio de alcance</t>
  </si>
  <si>
    <t>Aprobado en 2013</t>
  </si>
  <si>
    <t>CC Empalme I</t>
  </si>
  <si>
    <t xml:space="preserve">LT Red de Transmisión Asociada al CC Empalme I </t>
  </si>
  <si>
    <t>CC Valle de México II</t>
  </si>
  <si>
    <t>LT 1805 Línea de Transmisión Huasteca - Monterrey</t>
  </si>
  <si>
    <t>SLT 1821 Divisiones de Distribución</t>
  </si>
  <si>
    <t>RM CCC TULA PAQUETES 1 Y 2</t>
  </si>
  <si>
    <t>Aprobado en 2014</t>
  </si>
  <si>
    <t>CC Empalme II</t>
  </si>
  <si>
    <t>SLT 1920 Subestaciones y Líneas de Distribución</t>
  </si>
  <si>
    <t>Aprobado en 2015</t>
  </si>
  <si>
    <t>CC San Luis Potosí</t>
  </si>
  <si>
    <t>CC Lerdo (Norte IV)</t>
  </si>
  <si>
    <t>CG Los Azufres III Fase II</t>
  </si>
  <si>
    <t>CG Cerritos Colorados Fase I</t>
  </si>
  <si>
    <t>CH Las Cruces</t>
  </si>
  <si>
    <t>LT Red de transmisión asociada a la CH Las Cruces</t>
  </si>
  <si>
    <t>CE Sureste II y III</t>
  </si>
  <si>
    <t>LT Red de Transmisión Asociada a la CI Santa Rosalía II</t>
  </si>
  <si>
    <t>SLT 2002 Subestaciones y Líneas de las Áreas Norte - Occidental</t>
  </si>
  <si>
    <t>SLT SLT 2020 Subestaciones, Líneas y Redes de Distribución</t>
  </si>
  <si>
    <t>Aprobado en 2016</t>
  </si>
  <si>
    <t>CC San Luis Río Colorado I</t>
  </si>
  <si>
    <t>Por Licitar con cambio de alcance</t>
  </si>
  <si>
    <t>CC Guadalajara I</t>
  </si>
  <si>
    <t>SE 2101 Compensación Capacitiva Baja - Occidental</t>
  </si>
  <si>
    <t>SLT SLT 2120 Subestaciones y Líneas de Distribución</t>
  </si>
  <si>
    <t>Aprobado en 2021</t>
  </si>
  <si>
    <t>SLT   Transf y Transm Qro IslaCarmen NvoCasasGrands y Huasteca</t>
  </si>
  <si>
    <t>Autorizado</t>
  </si>
  <si>
    <t>Inversión Condicionada</t>
  </si>
  <si>
    <t>Aprobados en 2013</t>
  </si>
  <si>
    <t>LT LT en Corriente Directa Ixtepec Potencia-Yautepec Potencia</t>
  </si>
  <si>
    <t>Aprobados en 2015</t>
  </si>
  <si>
    <t>CE Sureste IV y V</t>
  </si>
  <si>
    <t>1_/ Se consideran los proyectos que tienen previstos recursos en el PEF 2021, así como aquéllos proyectos que no tienen Monto Estimado en el PEF 2021, pero continúan en etapa de Varias Cierre y Otras por lo que se incluye su seguimiento.</t>
  </si>
  <si>
    <t xml:space="preserve">2_/ El tipo de cambio utilizado fue de 20.6047  pesos por dólar correspondiente al cierre de marzo de 2021. </t>
  </si>
  <si>
    <t>Fuente: Comisión Federal de Electricidad</t>
  </si>
  <si>
    <t>FLUJO NETO DE PROYECTOS DE INFRAESTRUCTURA PRODUCTIVA DE LARGO PLAZO DE INVERSIÓN DIRECTA EN OPERACIÓN   1_/</t>
  </si>
  <si>
    <t>Con base en los artículosl 107, fracción I, inciso d) de la Ley Federal de Presupuesto y Responsabilidad Hacendaria y 205 de su Reglamento</t>
  </si>
  <si>
    <t>Enero-Marzo</t>
  </si>
  <si>
    <t xml:space="preserve">Presupuesto   </t>
  </si>
  <si>
    <t>Ejercido</t>
  </si>
  <si>
    <t>Programado</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</si>
  <si>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</si>
  <si>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</si>
  <si>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</si>
  <si>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</si>
  <si>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</si>
  <si>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</si>
  <si>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</si>
  <si>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</si>
  <si>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</si>
  <si>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</si>
  <si>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</si>
  <si>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</si>
  <si>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</si>
  <si>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</si>
  <si>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</si>
  <si>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</si>
  <si>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</si>
  <si>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</si>
  <si>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</si>
  <si>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</si>
  <si>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</si>
  <si>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</si>
  <si>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</si>
  <si>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</si>
  <si>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</si>
  <si>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</si>
  <si>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</si>
  <si>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</si>
  <si>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</si>
  <si>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NEGATIVOS</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</si>
  <si>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</si>
  <si>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</si>
  <si>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</si>
  <si>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</si>
  <si>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</si>
  <si>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</si>
  <si>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</si>
  <si>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</si>
  <si>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</si>
  <si>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</si>
  <si>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</si>
  <si>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</si>
  <si>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</si>
  <si>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</si>
  <si>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</si>
  <si>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</si>
  <si>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</si>
  <si>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</si>
  <si>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</si>
  <si>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</si>
  <si>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</si>
  <si>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</si>
  <si>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</si>
  <si>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</si>
  <si>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</si>
  <si>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</si>
  <si>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</si>
  <si>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</si>
  <si>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</si>
  <si>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</si>
  <si>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</si>
  <si>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</si>
  <si>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</si>
  <si>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</si>
  <si>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</si>
  <si>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</si>
  <si>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</si>
  <si>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</si>
  <si>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</si>
  <si>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</si>
  <si>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</si>
  <si>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</si>
  <si>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</si>
  <si>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</si>
  <si>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</si>
  <si>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</si>
  <si>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</si>
  <si>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</si>
  <si>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</si>
  <si>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</si>
  <si>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</si>
  <si>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</si>
  <si>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</si>
  <si>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</si>
  <si>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</si>
  <si>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</si>
  <si>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</si>
  <si>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</si>
  <si>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</si>
  <si>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</si>
  <si>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</si>
  <si>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</si>
  <si>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</si>
  <si>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</si>
  <si>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</si>
  <si>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</si>
  <si>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</si>
  <si>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</si>
  <si>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</si>
  <si>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</si>
  <si>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</si>
  <si>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</si>
  <si>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</si>
  <si>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</si>
  <si>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</si>
  <si>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</si>
  <si>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</si>
  <si>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</si>
  <si>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</si>
  <si>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</si>
  <si>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</si>
  <si>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</si>
  <si>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</si>
  <si>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</si>
  <si>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</si>
  <si>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</si>
  <si>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</si>
  <si>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</si>
  <si>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</si>
  <si>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</si>
  <si>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</si>
  <si>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</si>
  <si>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</si>
  <si>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</si>
  <si>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</si>
  <si>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</si>
  <si>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</si>
  <si>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</si>
  <si>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</si>
  <si>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</si>
  <si>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</si>
  <si>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</si>
  <si>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</si>
  <si>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</si>
  <si>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</si>
  <si>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</si>
  <si>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</si>
  <si>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</si>
  <si>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</si>
  <si>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</si>
  <si>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</si>
  <si>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</si>
  <si>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</si>
  <si>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</si>
  <si>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</si>
  <si>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</si>
  <si>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</si>
  <si>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</si>
  <si>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</si>
  <si>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</si>
  <si>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</si>
  <si>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</si>
  <si>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</si>
  <si>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</si>
  <si>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</si>
  <si>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</si>
  <si>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</si>
  <si>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</si>
  <si>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</si>
  <si>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</si>
  <si>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</si>
  <si>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</si>
  <si>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</si>
  <si>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</si>
  <si>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</si>
  <si>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</si>
  <si>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</si>
  <si>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</si>
  <si>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</si>
  <si>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</si>
  <si>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</si>
  <si>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</si>
  <si>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</si>
  <si>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</si>
  <si>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</si>
  <si>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</si>
  <si>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</si>
  <si>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</si>
  <si>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</si>
  <si>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</si>
  <si>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</si>
  <si>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</si>
  <si>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</si>
  <si>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</si>
  <si>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</si>
  <si>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</si>
  <si>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</si>
  <si>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</si>
  <si>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</si>
  <si>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</si>
  <si>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</si>
  <si>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</si>
  <si>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</si>
  <si>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</si>
  <si>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</si>
  <si>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</si>
  <si>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</si>
  <si>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</si>
  <si>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</si>
  <si>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</si>
  <si>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</si>
  <si>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</si>
  <si>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</si>
  <si>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</si>
  <si>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</si>
  <si>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</si>
  <si>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</si>
  <si>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</si>
  <si>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</si>
  <si>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</si>
  <si>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</si>
  <si>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</si>
  <si>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</si>
  <si>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</si>
  <si>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</si>
  <si>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</si>
  <si>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</si>
  <si>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</si>
  <si>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</si>
  <si>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</si>
  <si>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</si>
  <si>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</si>
  <si>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</si>
  <si>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</si>
  <si>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</si>
  <si>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</si>
  <si>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</si>
  <si>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</si>
  <si>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</si>
  <si>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</si>
  <si>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</si>
  <si>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</si>
  <si>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</si>
  <si>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</si>
  <si>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</si>
  <si>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</si>
  <si>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</si>
  <si>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</si>
  <si>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</si>
  <si>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</si>
  <si>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</si>
  <si>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</si>
  <si>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</si>
  <si>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</si>
  <si>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</si>
  <si>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</si>
  <si>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</si>
  <si>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</si>
  <si>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</si>
  <si>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</si>
  <si>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</si>
  <si>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</si>
  <si>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</si>
  <si>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</si>
  <si>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</si>
  <si>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</si>
  <si>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</si>
  <si>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</si>
  <si>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</si>
  <si>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</si>
  <si>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</si>
  <si>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</si>
  <si>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</si>
  <si>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</si>
  <si>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</si>
  <si>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</si>
  <si>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</si>
  <si>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</si>
  <si>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</si>
  <si>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</si>
  <si>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</si>
  <si>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</si>
  <si>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</si>
  <si>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</si>
  <si>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</si>
  <si>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Chicoasén II</t>
  </si>
  <si>
    <t>Red de transmisión asociada a la CH Chicoasén II</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</si>
  <si>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</si>
  <si>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</si>
  <si>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</si>
  <si>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</si>
  <si>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</si>
  <si>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</si>
  <si>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</si>
  <si>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</si>
  <si>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</si>
  <si>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</si>
  <si>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</si>
  <si>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</si>
  <si>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</si>
  <si>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</si>
  <si>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</si>
  <si>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</si>
  <si>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</si>
  <si>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</si>
  <si>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</si>
  <si>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</si>
  <si>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</si>
  <si>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</si>
  <si>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</si>
  <si>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</si>
  <si>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</si>
  <si>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</si>
  <si>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</si>
  <si>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</si>
  <si>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Las Cruces</t>
  </si>
  <si>
    <t xml:space="preserve"> Red de transmisión asociada a la CH Las Cruces</t>
  </si>
  <si>
    <t>Sureste II y III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</si>
  <si>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</si>
  <si>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</si>
  <si>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</si>
  <si>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</si>
  <si>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</si>
  <si>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</si>
  <si>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</si>
  <si>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</si>
  <si>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</si>
  <si>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</si>
  <si>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</si>
  <si>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</si>
  <si>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</si>
  <si>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</si>
  <si>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</si>
  <si>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</si>
  <si>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</si>
  <si>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</si>
  <si>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</si>
  <si>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</si>
  <si>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</si>
  <si>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</si>
  <si>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</si>
  <si>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</si>
  <si>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</si>
  <si>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</si>
  <si>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</si>
  <si>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Negativos</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</si>
  <si>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</si>
  <si>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</si>
  <si>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</si>
  <si>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</si>
  <si>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</si>
  <si>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</si>
  <si>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</si>
  <si>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</si>
  <si>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</si>
  <si>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</si>
  <si>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</si>
  <si>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</si>
  <si>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</si>
  <si>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</si>
  <si>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</si>
  <si>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</si>
  <si>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</si>
  <si>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</si>
  <si>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</si>
  <si>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</si>
  <si>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</si>
  <si>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</si>
  <si>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</si>
  <si>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</si>
  <si>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</si>
  <si>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</si>
  <si>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</si>
  <si>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</si>
  <si>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</si>
  <si>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</si>
  <si>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</si>
  <si>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</si>
  <si>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</si>
  <si>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</si>
  <si>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En términos de  los artículos 107, fracción I , de la Ley Federal de Presupuesto y Responsabilidad Hacendaria y 205 de su Reglamento</t>
  </si>
  <si>
    <t xml:space="preserve">Comisión Federal de Electricidad </t>
  </si>
  <si>
    <t>Enero -Marzo</t>
  </si>
  <si>
    <t>Marzo</t>
  </si>
  <si>
    <t>Nombre del Proyecto</t>
  </si>
  <si>
    <t>Costo de cierre</t>
  </si>
  <si>
    <t>Amortización ejercida</t>
  </si>
  <si>
    <t>Pasivo Directo</t>
  </si>
  <si>
    <t>Pasivo</t>
  </si>
  <si>
    <t>TC. Marzo 2020</t>
  </si>
  <si>
    <t>Suma</t>
  </si>
  <si>
    <t xml:space="preserve">Real </t>
  </si>
  <si>
    <t>Legal</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</si>
  <si>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</si>
  <si>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</si>
  <si>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</si>
  <si>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</si>
  <si>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</si>
  <si>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</si>
  <si>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</si>
  <si>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</si>
  <si>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</si>
  <si>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</si>
  <si>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</si>
  <si>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</si>
  <si>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</si>
  <si>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</si>
  <si>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</si>
  <si>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</si>
  <si>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</si>
  <si>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</si>
  <si>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</si>
  <si>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</si>
  <si>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</si>
  <si>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</si>
  <si>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</si>
  <si>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</si>
  <si>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</si>
  <si>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</si>
  <si>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</si>
  <si>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</si>
  <si>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</si>
  <si>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</si>
  <si>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</si>
  <si>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</si>
  <si>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</si>
  <si>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</si>
  <si>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</si>
  <si>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</si>
  <si>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</si>
  <si>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</si>
  <si>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</si>
  <si>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</si>
  <si>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</si>
  <si>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</si>
  <si>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</si>
  <si>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</si>
  <si>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</si>
  <si>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</si>
  <si>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</si>
  <si>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</si>
  <si>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</si>
  <si>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</si>
  <si>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</si>
  <si>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</si>
  <si>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</si>
  <si>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</si>
  <si>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</si>
  <si>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</si>
  <si>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</si>
  <si>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</si>
  <si>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</si>
  <si>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</si>
  <si>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</si>
  <si>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</si>
  <si>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</si>
  <si>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</si>
  <si>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</si>
  <si>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</si>
  <si>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</si>
  <si>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</si>
  <si>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</si>
  <si>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</si>
  <si>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</si>
  <si>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</si>
  <si>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</si>
  <si>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</si>
  <si>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</si>
  <si>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</si>
  <si>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</si>
  <si>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     1_/</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</si>
  <si>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</si>
  <si>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</si>
  <si>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</si>
  <si>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</si>
  <si>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</si>
  <si>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</si>
  <si>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</si>
  <si>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</si>
  <si>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</si>
  <si>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</si>
  <si>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</si>
  <si>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</si>
  <si>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</si>
  <si>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</si>
  <si>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</si>
  <si>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</si>
  <si>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</si>
  <si>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</si>
  <si>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</si>
  <si>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</si>
  <si>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 xml:space="preserve">SLT 702 Sureste-Peninsular     1_/     </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</si>
  <si>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</si>
  <si>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</si>
  <si>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</si>
  <si>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</si>
  <si>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</si>
  <si>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</si>
  <si>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</si>
  <si>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</si>
  <si>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RM CGT Cerro Prieto (U5)    1_/</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</si>
  <si>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</si>
  <si>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</si>
  <si>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</si>
  <si>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</si>
  <si>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</si>
  <si>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</si>
  <si>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</si>
  <si>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</si>
  <si>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</si>
  <si>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</si>
  <si>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</si>
  <si>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</si>
  <si>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</si>
  <si>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</si>
  <si>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</si>
  <si>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912 División Oriente     1_/</t>
  </si>
  <si>
    <t>SE 914 División Centro Sur</t>
  </si>
  <si>
    <t>SE 915 Occidental     1_/</t>
  </si>
  <si>
    <t>SLT 901 Pacífico     1_/</t>
  </si>
  <si>
    <t>SLT 902 Istmo     1_/</t>
  </si>
  <si>
    <t>SLT 903 Cabo - Norte     1_/</t>
  </si>
  <si>
    <t>CH La Yesca</t>
  </si>
  <si>
    <t>CCC Baja California     1_/</t>
  </si>
  <si>
    <t>RFO Red de Fibra Óptica Proyecto Sur     1_/</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</si>
  <si>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</si>
  <si>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</si>
  <si>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</si>
  <si>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</si>
  <si>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</si>
  <si>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</si>
  <si>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</si>
  <si>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</si>
  <si>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</si>
  <si>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</si>
  <si>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</si>
  <si>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</si>
  <si>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</si>
  <si>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</si>
  <si>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</si>
  <si>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</si>
  <si>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</si>
  <si>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</si>
  <si>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</si>
  <si>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</si>
  <si>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</si>
  <si>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</si>
  <si>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</si>
  <si>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</si>
  <si>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</si>
  <si>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</si>
  <si>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</si>
  <si>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</si>
  <si>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</si>
  <si>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</si>
  <si>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</si>
  <si>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</si>
  <si>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</si>
  <si>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</si>
  <si>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</si>
  <si>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</si>
  <si>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</si>
  <si>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</si>
  <si>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</si>
  <si>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</si>
  <si>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1206 Conversión a 400 kV de la LT Mazatlán II - La Higuera     1_/</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</si>
  <si>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</si>
  <si>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</si>
  <si>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</si>
  <si>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</si>
  <si>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</si>
  <si>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</si>
  <si>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</si>
  <si>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</si>
  <si>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</si>
  <si>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</si>
  <si>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</si>
  <si>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</si>
  <si>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</si>
  <si>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</si>
  <si>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</si>
  <si>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</si>
  <si>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</si>
  <si>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</si>
  <si>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</si>
  <si>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</si>
  <si>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</si>
  <si>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</si>
  <si>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</si>
  <si>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</si>
  <si>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</si>
  <si>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</si>
  <si>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</si>
  <si>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</si>
  <si>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</si>
  <si>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</si>
  <si>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</si>
  <si>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</si>
  <si>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</si>
  <si>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SE 1520 Distribución Norte</t>
  </si>
  <si>
    <t>SLT 1601 Transmisión y Transformación Noroeste - Norte</t>
  </si>
  <si>
    <t>SLT 1604 Transmisión Ayotla-Chalco</t>
  </si>
  <si>
    <t>LT Red de Transmisión Asociada a la CI Guerrero Negro IV</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</si>
  <si>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</si>
  <si>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</si>
  <si>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</si>
  <si>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</si>
  <si>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</si>
  <si>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</si>
  <si>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</si>
  <si>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</si>
  <si>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</si>
  <si>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</si>
  <si>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</si>
  <si>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</si>
  <si>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</si>
  <si>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</si>
  <si>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</si>
  <si>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</si>
  <si>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</si>
  <si>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</si>
  <si>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</si>
  <si>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</si>
  <si>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</si>
  <si>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</si>
  <si>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 xml:space="preserve"> LT Red de transmisión asociada a la CG Los
Azufres III Fase II</t>
  </si>
  <si>
    <t>SLT 2001 Subestaciones y Líneas Baja California Sur Noroeste</t>
  </si>
  <si>
    <t xml:space="preserve">SLT 2021 Reducción de Pérdidas de Energía en Distribución  </t>
  </si>
  <si>
    <t xml:space="preserve">Cierres Parciales </t>
  </si>
  <si>
    <t>CC Agua Prieta II (Con Campo Solar)</t>
  </si>
  <si>
    <t>SE 1212 Sur - Peninsular</t>
  </si>
  <si>
    <t>SE 1202 Suministro de Energía a la Zona Manzanillo</t>
  </si>
  <si>
    <t>SE 1210  Norte - Noroeste</t>
  </si>
  <si>
    <t>SE 1320 Distribución Noroeste</t>
  </si>
  <si>
    <t xml:space="preserve">SLT 1405 Subest y Líneas de Transmisión de las Áreas Sureste </t>
  </si>
  <si>
    <t>CCC CoGeneración Salamanca Fase I</t>
  </si>
  <si>
    <t>SE 1621 Distribución Norte - Sur</t>
  </si>
  <si>
    <t>SE 1620 Distribución Valle de México</t>
  </si>
  <si>
    <t>SLT 1721 Distribución Norte</t>
  </si>
  <si>
    <t>LT Red de Transmisión asociada al CC Noreste</t>
  </si>
  <si>
    <t>SLT 1720 Distribución Valle de México</t>
  </si>
  <si>
    <t>LT Red de Transmisión Asociada al CC Empalme I</t>
  </si>
  <si>
    <t>RM CCC Tula Paquetes 1 Y 2</t>
  </si>
  <si>
    <t xml:space="preserve">CC Empalme II    </t>
  </si>
  <si>
    <t>SLT 1920 Subestaciones y Lineas de Distribucion</t>
  </si>
  <si>
    <t>SLT 2002 Subestaciones y Líneas  de las Áreas Norte - Occidental</t>
  </si>
  <si>
    <t>SLT 2020 Subestaciones, Líneas y Redes de Distribución</t>
  </si>
  <si>
    <t>Costo total estimado</t>
  </si>
  <si>
    <t>Monto 
Contratado</t>
  </si>
  <si>
    <t>Comprometido al periodo</t>
  </si>
  <si>
    <t>Montos comprometidos por etapas</t>
  </si>
  <si>
    <t>PEF 2021</t>
  </si>
  <si>
    <t>Monto</t>
  </si>
  <si>
    <t>Proyectos adjudicados y/o en construcción</t>
  </si>
  <si>
    <t>Proyectos en operación</t>
  </si>
  <si>
    <t>MARZO</t>
  </si>
  <si>
    <t>( 3=2/1 )</t>
  </si>
  <si>
    <t>( 5=7+8 )</t>
  </si>
  <si>
    <t>( 6=5/2 )</t>
  </si>
  <si>
    <t>( 8 )</t>
  </si>
  <si>
    <t>TC MAR 2021</t>
  </si>
  <si>
    <t>PEF 2020</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</si>
  <si>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</si>
  <si>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</si>
  <si>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</si>
  <si>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</si>
  <si>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</si>
  <si>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</si>
  <si>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</si>
  <si>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</si>
  <si>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</si>
  <si>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</si>
  <si>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</si>
  <si>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</si>
  <si>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</si>
  <si>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</si>
  <si>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</si>
  <si>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</si>
  <si>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</si>
  <si>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</si>
  <si>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</si>
  <si>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</si>
  <si>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</si>
  <si>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</si>
  <si>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</si>
  <si>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</si>
  <si>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</si>
  <si>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</si>
  <si>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</si>
  <si>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</si>
  <si>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</si>
  <si>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</si>
  <si>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</si>
  <si>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</si>
  <si>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</si>
  <si>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</si>
  <si>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</si>
  <si>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</si>
  <si>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</si>
  <si>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</si>
  <si>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</si>
  <si>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</si>
  <si>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</si>
  <si>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</si>
  <si>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</si>
  <si>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</si>
  <si>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</si>
  <si>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</si>
  <si>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</si>
  <si>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</si>
  <si>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</si>
  <si>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</si>
  <si>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 xml:space="preserve">Con base en los artículos 107 fracción I inciso d) de la Ley Federal de Presupuesto y Responsabilidad Hacendaria y 205 de su Reglamento. </t>
  </si>
  <si>
    <t>No. PEF</t>
  </si>
  <si>
    <t>Antes de Impuestos</t>
  </si>
  <si>
    <t>Después de impuestos</t>
  </si>
  <si>
    <t>Entrega de obra</t>
  </si>
  <si>
    <t>Plazo del pago</t>
  </si>
  <si>
    <t>Valor presente neto de la evaluación económica
(VPN)</t>
  </si>
  <si>
    <t>Valor presente  neto  de  la evaluación financiera
(VPN)</t>
  </si>
  <si>
    <t>años</t>
  </si>
  <si>
    <t>meses</t>
  </si>
  <si>
    <t>Total Inversión Directa</t>
  </si>
  <si>
    <t>Autorizados en 1997</t>
  </si>
  <si>
    <t>Autorizados en 1998</t>
  </si>
  <si>
    <t>Autorizados en 1999</t>
  </si>
  <si>
    <t>Autorizados en 2000</t>
  </si>
  <si>
    <t>Autorizados en 2001</t>
  </si>
  <si>
    <t>607 Sistema Bajío - Oriental</t>
  </si>
  <si>
    <t>Autorizados en 2002</t>
  </si>
  <si>
    <t>Líneas Centro</t>
  </si>
  <si>
    <t>Autorizados en 2003</t>
  </si>
  <si>
    <t>Conversión El Encino de TG a CC</t>
  </si>
  <si>
    <t>Autorizados en 2004</t>
  </si>
  <si>
    <t>Autorizados en 2005</t>
  </si>
  <si>
    <t>Red de Fibra Óptica Proyecto Sur</t>
  </si>
  <si>
    <t>Red de Fibra Óptica Proyecto Centro</t>
  </si>
  <si>
    <t>Red de Fibra Óptica Proyecto Norte</t>
  </si>
  <si>
    <t>CCC Huinalá II</t>
  </si>
  <si>
    <t>1001 Red de Transmisión Baja - Nogales</t>
  </si>
  <si>
    <t>Autorizados en 2006</t>
  </si>
  <si>
    <t>Autorizados en 2007</t>
  </si>
  <si>
    <t>1206 Conversión a 400 kV de la LT Mazatlán II - La Higuera</t>
  </si>
  <si>
    <t>1213 COMPENSACIÓN DE REDES</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</si>
  <si>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</si>
  <si>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</si>
  <si>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</si>
  <si>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</si>
  <si>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</si>
  <si>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</si>
  <si>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</si>
  <si>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</si>
  <si>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</si>
  <si>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Autorizados en 2010</t>
  </si>
  <si>
    <t>1521 DISTRIBUCIÓN SUR</t>
  </si>
  <si>
    <t>1520 DISTRIBUCION NORTE</t>
  </si>
  <si>
    <t>Autorizados en 2011</t>
  </si>
  <si>
    <t>Autorizados en 2012</t>
  </si>
  <si>
    <t>Autorizados en 2013</t>
  </si>
  <si>
    <t xml:space="preserve">CC    </t>
  </si>
  <si>
    <t xml:space="preserve">LT    </t>
  </si>
  <si>
    <t xml:space="preserve">LT   </t>
  </si>
  <si>
    <t xml:space="preserve">SE    </t>
  </si>
  <si>
    <t xml:space="preserve">SLT    </t>
  </si>
  <si>
    <t xml:space="preserve">RM    </t>
  </si>
  <si>
    <t>Autorizados en 2014</t>
  </si>
  <si>
    <t xml:space="preserve">SE  </t>
  </si>
  <si>
    <t>1903 Subestaciones Norte-Noreste</t>
  </si>
  <si>
    <t>1905 Transmisión Sureste-Peninsular</t>
  </si>
  <si>
    <t>1921 Reducción de Pérdidas de Energía de Distribución</t>
  </si>
  <si>
    <t>Autorizados en 2015</t>
  </si>
  <si>
    <t>San Luis Potosí</t>
  </si>
  <si>
    <t>Lerdo (Norte IV)</t>
  </si>
  <si>
    <t>Cerritos Colorados Fase I</t>
  </si>
  <si>
    <t>Red de transmisión asociada a la CH Las Cruces</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</si>
  <si>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</si>
  <si>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</si>
  <si>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</si>
  <si>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</si>
  <si>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</si>
  <si>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</si>
  <si>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</si>
  <si>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</si>
  <si>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</si>
  <si>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Autorizados en 2020</t>
  </si>
  <si>
    <t>CCI Baja California Sur VI</t>
  </si>
  <si>
    <t>Autorizados en 2021</t>
  </si>
  <si>
    <t>Transf y Transm Qro IslaCarmen NvoCasasGrands y Huasteca</t>
  </si>
  <si>
    <t>Incremento de Capacidad de Transm en Las Delicias-Querétaro</t>
  </si>
  <si>
    <t xml:space="preserve"> LT Corriente Alterna Submarina Playacar - Chankanaab II</t>
  </si>
  <si>
    <t>Suministro de energía Zona Veracruz (antes Olmeca Bco1)</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</si>
  <si>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</si>
  <si>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20.6047  el cual corresponde al cierre del 1er Trimestre del 2021.</t>
  </si>
  <si>
    <t>3_/La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</si>
  <si>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</si>
  <si>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Total Inversión Condicionada</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</si>
  <si>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</si>
  <si>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</si>
  <si>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</si>
  <si>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</si>
  <si>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</si>
  <si>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</si>
  <si>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</si>
  <si>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</si>
  <si>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</si>
  <si>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</si>
  <si>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</si>
  <si>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</si>
  <si>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</si>
  <si>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</si>
  <si>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</si>
  <si>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</si>
  <si>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</si>
  <si>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</si>
  <si>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</si>
  <si>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</si>
  <si>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2_/ El tipo de cambio utilizado para la presentación de la información en pesos es de 20.6047 el cual corresponde al cierre del 1er Trimestre del 2021.</t>
  </si>
  <si>
    <t>3_/ La fecha de inicio de operación es la consignada en el Tomo VII del Presupuesto de Egresos de la Federación autorizado para el ejercicio fiscal 2021, corresponde al primer cierre parcial del proyecto.</t>
  </si>
  <si>
    <t>4_/  Es la fecha del último pago de amortizaciones de un proyecto</t>
  </si>
  <si>
    <t>Nota: La actualización a precios de 2003 se realiza utilizando un tipo de cambio de 10.20 pesos por dólar</t>
  </si>
  <si>
    <t>(Millones de pesos a precios de 2021)</t>
  </si>
  <si>
    <t>500&lt; = La variación es menor a 500 por ciento.</t>
  </si>
  <si>
    <t>p_/ Cifras preliminares. Las sumas de los parciales pueden no coincidir con los totales debido al redondeo.</t>
  </si>
  <si>
    <t>N.A.: No aplica.</t>
  </si>
  <si>
    <t>&lt;-500 = La variación es menor a -500 por ciento.</t>
  </si>
  <si>
    <t>3_/ Los tipos de cambio promedio de fecha de liquidación utilizados fueron 19.8889 (enero), 20.2415 (febrero), 20.7895 (marzo) pesos por dólar, publicados por el Banco de México (Banxico).</t>
  </si>
  <si>
    <t>&gt;500 = La variación es mayor a 500 por ciento.</t>
  </si>
  <si>
    <t>(Millones de pesos a precios de 2021) P_/</t>
  </si>
  <si>
    <t>(Millones de pesos a precios de 2021) *_/</t>
  </si>
  <si>
    <t>*_/  El tipo de cambio utilizado es de 20.6047 correspondiente al cierre de marzo de 2021.</t>
  </si>
  <si>
    <t xml:space="preserve">p_/ Cifras preliminares. Las sumas de los parciales pueden no coincidir con los totales debido al redondeo. </t>
  </si>
  <si>
    <t>*_/ El tipo de cambio utilizado es de 20.6047 correspondiente al mes de marzo de 2021.</t>
  </si>
  <si>
    <t>Informes sobre la Situación Económica,
las Finanzas Públicas y la Deuda Pública</t>
  </si>
  <si>
    <t>IV. PROYECTOS DE INFRAESTRUCTURA PRODUCTIVA DE LARGO PLAZO (PIDIREGAS)</t>
  </si>
  <si>
    <t>Primer Trimestre de 2021</t>
  </si>
  <si>
    <r>
      <t xml:space="preserve">Costo Total Autorizado </t>
    </r>
    <r>
      <rPr>
        <vertAlign val="superscript"/>
        <sz val="9"/>
        <color rgb="FF000000"/>
        <rFont val="Montserrat"/>
      </rPr>
      <t>2_/</t>
    </r>
  </si>
  <si>
    <r>
      <t xml:space="preserve">Acumulado 2020 </t>
    </r>
    <r>
      <rPr>
        <vertAlign val="superscript"/>
        <sz val="9"/>
        <color rgb="FF000000"/>
        <rFont val="Montserrat"/>
      </rPr>
      <t>2_/</t>
    </r>
  </si>
  <si>
    <r>
      <t xml:space="preserve">Estimada </t>
    </r>
    <r>
      <rPr>
        <vertAlign val="superscript"/>
        <sz val="9"/>
        <color rgb="FF000000"/>
        <rFont val="Montserrat"/>
      </rPr>
      <t>2_/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</si>
  <si>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</si>
  <si>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</si>
  <si>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</si>
  <si>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COMPROMISOS DE PROYECTOS DE INFRAESTRUCTURA PRODUCTIVA DE LARGO PLAZO DE INVERSIÓN DIRECTA EN OPERACIÓN      </t>
    </r>
    <r>
      <rPr>
        <b/>
        <vertAlign val="superscript"/>
        <sz val="12"/>
        <color theme="0"/>
        <rFont val="Montserrat"/>
      </rPr>
      <t xml:space="preserve">p_/ </t>
    </r>
  </si>
  <si>
    <t>1_/ Proyectos en operación que concluyeron sus obligaciones financieras como PIDIREGAS.</t>
  </si>
  <si>
    <t>COMPROMISOS DE PROYECTOS DE INVERSION FINANCIADA DIRECTA Y CONDICIONADA RESPECTO A SU COSTO TOTAL ADJUDICADOS, EN CONSTRUCCIÓN Y OPERACIÓN   p_/</t>
  </si>
  <si>
    <r>
      <t xml:space="preserve">Nombre del Proyecto </t>
    </r>
    <r>
      <rPr>
        <vertAlign val="superscript"/>
        <sz val="9"/>
        <rFont val="Montserrat"/>
      </rPr>
      <t>1_/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</si>
  <si>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</si>
  <si>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</si>
  <si>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r>
      <t>Autorizados en 1997</t>
    </r>
    <r>
      <rPr>
        <b/>
        <vertAlign val="superscript"/>
        <sz val="9"/>
        <rFont val="Montserrat"/>
      </rPr>
      <t xml:space="preserve"> </t>
    </r>
  </si>
  <si>
    <r>
      <t xml:space="preserve">VALOR PRESENTE NETO POR PROYECTO DE INVERSIÓN FINANCIADA CONDICIONADA </t>
    </r>
    <r>
      <rPr>
        <b/>
        <vertAlign val="superscript"/>
        <sz val="12"/>
        <color theme="0"/>
        <rFont val="Montserrat"/>
      </rPr>
      <t xml:space="preserve"> P_/</t>
    </r>
  </si>
  <si>
    <r>
      <t xml:space="preserve">(Millones de pesos a precios de 2021)  </t>
    </r>
    <r>
      <rPr>
        <b/>
        <vertAlign val="superscript"/>
        <sz val="12"/>
        <color theme="0"/>
        <rFont val="Montserrat"/>
      </rPr>
      <t>2_/</t>
    </r>
  </si>
  <si>
    <r>
      <t xml:space="preserve">VALOR PRESENTE NETO POR PROYECTO DE INVERSIÓN FINANCIADA DIRECTA  </t>
    </r>
    <r>
      <rPr>
        <b/>
        <vertAlign val="superscript"/>
        <sz val="12"/>
        <color theme="0"/>
        <rFont val="Montserrat"/>
      </rPr>
      <t>P_/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</si>
</sst>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_);[Red]\(#,##0.0\)"/>
    <numFmt numFmtId="165" formatCode="#,##0.0;[Red]#,##0.0"/>
    <numFmt numFmtId="166" formatCode="#,##0.00000000000000_);[Red]\(#,##0.00000000000000\)"/>
    <numFmt numFmtId="167" formatCode="#,##0.0000000_);[Red]\(#,##0.0000000\)"/>
    <numFmt numFmtId="168" formatCode="_-* #,##0.0_-;\-* #,##0.0_-;_-* &quot;-&quot;?_-;_-@_-"/>
    <numFmt numFmtId="169" formatCode="0.0"/>
    <numFmt numFmtId="170" formatCode="#,##0.0_ ;\-#,##0.0\ "/>
    <numFmt numFmtId="171" formatCode="#,##0.00_ ;\-#,##0.00\ "/>
    <numFmt numFmtId="172" formatCode="#,##0.0_ ;[Red]\-#,##0.0\ "/>
    <numFmt numFmtId="173" formatCode="_(* #,##0.00_);_(* \(#,##0.00\);_(* &quot;-&quot;??_);_(@_)"/>
    <numFmt numFmtId="174" formatCode="#,##0.0"/>
    <numFmt numFmtId="176" formatCode="_(* #,##0.0_);_(* \(#,##0.0\);_(* &quot;-&quot;??_);_(@_)"/>
    <numFmt numFmtId="177" formatCode="0.0000"/>
    <numFmt numFmtId="178" formatCode="_-* #,##0.0_-;\-* #,##0.0_-;_-* &quot;-&quot;??_-;_-@_-"/>
    <numFmt numFmtId="179" formatCode="#,##0.0_);\(#,##0.0\)"/>
    <numFmt numFmtId="180" formatCode="_-* #,##0_-;\-* #,##0_-;_-* &quot;-&quot;??_-;_-@_-"/>
    <numFmt numFmtId="181" formatCode="_(* #,##0.0_);_(* \(#,##0.0\);_(* &quot;-&quot;?_);_(@_)"/>
    <numFmt numFmtId="182" formatCode="0.000"/>
  </numFmts>
  <fonts count="57">
    <font>
      <sz val="11"/>
      <color theme="1"/>
      <name val="Calibri"/>
      <family val="2"/>
      <scheme val="minor"/>
    </font>
    <font>
      <sz val="10"/>
      <name val="Arial"/>
      <family val="2"/>
    </font>
    <font>
      <sz val="9"/>
      <color theme="0"/>
      <name val="Arial"/>
      <family val="2"/>
    </font>
    <font>
      <b/>
      <sz val="10"/>
      <name val="Arial"/>
      <family val="2"/>
    </font>
    <font>
      <sz val="12"/>
      <color theme="0"/>
      <name val="Segoe UI"/>
      <family val="2"/>
    </font>
    <font>
      <sz val="12"/>
      <color rgb="FF333333"/>
      <name val="Segoe UI"/>
      <family val="2"/>
    </font>
    <font>
      <sz val="8"/>
      <name val="Arial"/>
      <family val="2"/>
    </font>
    <font>
      <sz val="8"/>
      <color theme="1"/>
      <name val="Arial"/>
      <family val="2"/>
    </font>
    <font>
      <sz val="7"/>
      <name val="Arial"/>
      <family val="2"/>
    </font>
    <font>
      <sz val="11"/>
      <color theme="1"/>
      <name val="Calibri"/>
      <family val="2"/>
      <scheme val="minor"/>
    </font>
    <font>
      <sz val="14"/>
      <name val="Arial"/>
      <family val="2"/>
    </font>
    <font>
      <b/>
      <sz val="11"/>
      <name val="Arial"/>
      <family val="2"/>
    </font>
    <font>
      <sz val="11"/>
      <name val="Arial"/>
      <family val="2"/>
    </font>
    <font>
      <sz val="11"/>
      <color theme="1"/>
      <name val="Arial"/>
      <family val="2"/>
    </font>
    <font>
      <b/>
      <sz val="11"/>
      <color theme="0"/>
      <name val="Arial"/>
      <family val="2"/>
    </font>
    <font>
      <sz val="9"/>
      <name val="Arial"/>
      <family val="2"/>
    </font>
    <font>
      <sz val="12"/>
      <name val="Arial"/>
      <family val="2"/>
    </font>
    <font>
      <sz val="12"/>
      <color theme="0"/>
      <name val="Arial"/>
      <family val="2"/>
    </font>
    <font>
      <sz val="10"/>
      <color rgb="FFFF0000"/>
      <name val="Arial"/>
      <family val="2"/>
    </font>
    <font>
      <sz val="8"/>
      <color theme="0"/>
      <name val="Arial"/>
      <family val="2"/>
    </font>
    <font>
      <sz val="10"/>
      <color indexed="8"/>
      <name val="Arial"/>
      <family val="2"/>
    </font>
    <font>
      <sz val="9"/>
      <color indexed="9"/>
      <name val="Arial"/>
      <family val="2"/>
    </font>
    <font>
      <sz val="11"/>
      <name val="Calibri"/>
      <family val="2"/>
    </font>
    <font>
      <sz val="11"/>
      <color rgb="FF000000"/>
      <name val="Calibri"/>
      <family val="2"/>
    </font>
    <font>
      <sz val="6"/>
      <name val="Arial"/>
      <family val="2"/>
    </font>
    <font>
      <sz val="11"/>
      <color indexed="22"/>
      <name val="Arial"/>
      <family val="2"/>
    </font>
    <font>
      <sz val="11"/>
      <color theme="0" tint="-0.14999847407452621"/>
      <name val="Arial"/>
      <family val="2"/>
    </font>
    <font>
      <sz val="12"/>
      <color theme="0" tint="-0.14999847407452621"/>
      <name val="Arial"/>
      <family val="2"/>
    </font>
    <font>
      <sz val="9"/>
      <color theme="0" tint="-0.14999847407452621"/>
      <name val="Arial"/>
      <family val="2"/>
    </font>
    <font>
      <sz val="8"/>
      <color theme="0" tint="-0.14999847407452621"/>
      <name val="Arial"/>
      <family val="2"/>
    </font>
    <font>
      <sz val="11"/>
      <color theme="0"/>
      <name val="Arial"/>
      <family val="2"/>
    </font>
    <font>
      <b/>
      <sz val="13"/>
      <color theme="0"/>
      <name val="Montserrat"/>
    </font>
    <font>
      <b/>
      <sz val="13"/>
      <color indexed="23"/>
      <name val="Montserrat"/>
    </font>
    <font>
      <b/>
      <sz val="12"/>
      <color indexed="23"/>
      <name val="Soberana Titular"/>
      <family val="3"/>
    </font>
    <font>
      <b/>
      <sz val="13"/>
      <color theme="1"/>
      <name val="Montserrat"/>
    </font>
    <font>
      <b/>
      <sz val="9"/>
      <color theme="0"/>
      <name val="Montserrat"/>
    </font>
    <font>
      <sz val="9"/>
      <color theme="0"/>
      <name val="Montserrat"/>
    </font>
    <font>
      <b/>
      <sz val="12"/>
      <color theme="0"/>
      <name val="Montserrat"/>
    </font>
    <font>
      <sz val="8"/>
      <name val="Montserrat"/>
    </font>
    <font>
      <sz val="10"/>
      <name val="Montserrat"/>
    </font>
    <font>
      <sz val="9"/>
      <name val="Montserrat"/>
    </font>
    <font>
      <sz val="9"/>
      <color indexed="8"/>
      <name val="Montserrat"/>
    </font>
    <font>
      <vertAlign val="superscript"/>
      <sz val="9"/>
      <color rgb="FF000000"/>
      <name val="Montserrat"/>
    </font>
    <font>
      <vertAlign val="superscript"/>
      <sz val="9"/>
      <name val="Montserrat"/>
    </font>
    <font>
      <b/>
      <sz val="9"/>
      <name val="Montserrat"/>
    </font>
    <font>
      <b/>
      <sz val="9"/>
      <color theme="1"/>
      <name val="Montserrat"/>
    </font>
    <font>
      <sz val="9"/>
      <color theme="1"/>
      <name val="Montserrat"/>
    </font>
    <font>
      <vertAlign val="superscript"/>
      <sz val="9"/>
      <color theme="1"/>
      <name val="Montserrat"/>
    </font>
    <font>
      <sz val="12"/>
      <color theme="0"/>
      <name val="Montserrat"/>
    </font>
    <font>
      <b/>
      <sz val="9"/>
      <color indexed="8"/>
      <name val="Montserrat"/>
    </font>
    <font>
      <u/>
      <sz val="9"/>
      <name val="Montserrat"/>
    </font>
    <font>
      <sz val="7"/>
      <name val="Montserrat"/>
    </font>
    <font>
      <b/>
      <sz val="12"/>
      <name val="Montserrat"/>
    </font>
    <font>
      <b/>
      <sz val="12"/>
      <color indexed="23"/>
      <name val="Montserrat"/>
    </font>
    <font>
      <b/>
      <vertAlign val="superscript"/>
      <sz val="12"/>
      <color theme="0"/>
      <name val="Montserrat"/>
    </font>
    <font>
      <sz val="9"/>
      <color indexed="9"/>
      <name val="Montserrat"/>
    </font>
    <font>
      <b/>
      <vertAlign val="superscript"/>
      <sz val="9"/>
      <name val="Montserrat"/>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D4C19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0" fontId="1" fillId="0" borderId="0"/>
    <xf numFmtId="43" fontId="9" fillId="0" borderId="0" applyFont="0" applyFill="0" applyBorder="0" applyAlignment="0" applyProtection="0"/>
    <xf numFmtId="9" fontId="9" fillId="0" borderId="0" applyFont="0" applyFill="0" applyBorder="0" applyAlignment="0" applyProtection="0"/>
    <xf numFmtId="173" fontId="1" fillId="0" borderId="0" applyFont="0" applyFill="0" applyBorder="0" applyAlignment="0" applyProtection="0"/>
    <xf numFmtId="0" fontId="1" fillId="0" borderId="0"/>
    <xf numFmtId="169" fontId="1" fillId="0" borderId="0"/>
    <xf numFmtId="43" fontId="1"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1" fillId="0" borderId="0"/>
  </cellStyleXfs>
  <cellXfs count="381">
    <xf numFmtId="0" fontId="0" fillId="0" borderId="0" xfId="0"/>
    <xf numFmtId="0" fontId="1" fillId="0" borderId="0" xfId="1"/>
    <xf numFmtId="0" fontId="3" fillId="0" borderId="0" xfId="1" applyFont="1"/>
    <xf numFmtId="0" fontId="4" fillId="0" borderId="0" xfId="0" applyFont="1"/>
    <xf numFmtId="0" fontId="5" fillId="0" borderId="0" xfId="0" applyFont="1" applyAlignment="1">
      <alignment horizontal="right" vertical="center" indent="1"/>
    </xf>
    <xf numFmtId="49" fontId="1" fillId="0" borderId="0" xfId="1" applyNumberFormat="1"/>
    <xf numFmtId="49" fontId="1" fillId="0" borderId="0" xfId="1" applyNumberFormat="1" applyAlignment="1">
      <alignment vertical="center"/>
    </xf>
    <xf numFmtId="0" fontId="6" fillId="0" borderId="0" xfId="1" applyFont="1" applyAlignment="1">
      <alignment horizontal="center" vertical="center"/>
    </xf>
    <xf numFmtId="0" fontId="1" fillId="0" borderId="0" xfId="1" applyAlignment="1">
      <alignment horizontal="right"/>
    </xf>
    <xf numFmtId="0" fontId="6" fillId="0" borderId="0" xfId="0" applyFont="1" applyAlignment="1">
      <alignment horizontal="right"/>
    </xf>
    <xf numFmtId="0" fontId="6" fillId="0" borderId="0" xfId="1" applyFont="1" applyAlignment="1">
      <alignment horizontal="center"/>
    </xf>
    <xf numFmtId="0" fontId="6" fillId="0" borderId="0" xfId="0" applyFont="1" applyAlignment="1">
      <alignment horizontal="center"/>
    </xf>
    <xf numFmtId="0" fontId="1" fillId="0" borderId="0" xfId="1" applyAlignment="1">
      <alignment horizontal="center"/>
    </xf>
    <xf numFmtId="0" fontId="6" fillId="0" borderId="0" xfId="1" applyFont="1"/>
    <xf numFmtId="0" fontId="7" fillId="0" borderId="0" xfId="0" applyFont="1" applyAlignment="1">
      <alignment horizontal="right"/>
    </xf>
    <xf numFmtId="0" fontId="8" fillId="0" borderId="0" xfId="1" applyFont="1"/>
    <xf numFmtId="0" fontId="10" fillId="0" borderId="0" xfId="0" applyFont="1"/>
    <xf numFmtId="0" fontId="1" fillId="2" borderId="0" xfId="0" applyFont="1" applyFill="1"/>
    <xf numFmtId="0" fontId="12" fillId="2" borderId="0" xfId="0" applyFont="1" applyFill="1"/>
    <xf numFmtId="43" fontId="11" fillId="0" borderId="0" xfId="2" applyFont="1" applyBorder="1" applyAlignment="1"/>
    <xf numFmtId="43" fontId="11" fillId="2" borderId="0" xfId="2" applyFont="1" applyFill="1"/>
    <xf numFmtId="0" fontId="13" fillId="0" borderId="0" xfId="0" applyFont="1"/>
    <xf numFmtId="0" fontId="12" fillId="0" borderId="0" xfId="1" applyFont="1" applyAlignment="1">
      <alignment vertical="center"/>
    </xf>
    <xf numFmtId="0" fontId="12" fillId="0" borderId="0" xfId="1" quotePrefix="1" applyFont="1" applyAlignment="1">
      <alignment vertical="center"/>
    </xf>
    <xf numFmtId="0" fontId="6" fillId="0" borderId="0" xfId="1" applyFont="1" applyAlignment="1">
      <alignment vertical="center"/>
    </xf>
    <xf numFmtId="174" fontId="6" fillId="0" borderId="0" xfId="1" applyNumberFormat="1" applyFont="1" applyAlignment="1">
      <alignment vertical="center"/>
    </xf>
    <xf numFmtId="174" fontId="12" fillId="0" borderId="0" xfId="1" applyNumberFormat="1" applyFont="1" applyAlignment="1">
      <alignment vertical="center"/>
    </xf>
    <xf numFmtId="0" fontId="16" fillId="0" borderId="0" xfId="1" applyFont="1" applyAlignment="1">
      <alignment vertical="center"/>
    </xf>
    <xf numFmtId="0" fontId="17" fillId="0" borderId="0" xfId="1" applyFont="1" applyAlignment="1">
      <alignment horizontal="center" vertical="center"/>
    </xf>
    <xf numFmtId="177" fontId="18" fillId="4" borderId="0" xfId="1" applyNumberFormat="1" applyFont="1" applyFill="1" applyAlignment="1">
      <alignment horizontal="center" vertical="center"/>
    </xf>
    <xf numFmtId="0" fontId="19" fillId="0" borderId="0" xfId="1" applyFont="1" applyAlignment="1">
      <alignment vertical="center"/>
    </xf>
    <xf numFmtId="174" fontId="1" fillId="0" borderId="0" xfId="1" applyNumberFormat="1" applyAlignment="1">
      <alignment vertical="center"/>
    </xf>
    <xf numFmtId="0" fontId="1" fillId="0" borderId="0" xfId="1" applyAlignment="1">
      <alignment vertical="center"/>
    </xf>
    <xf numFmtId="178" fontId="1" fillId="0" borderId="0" xfId="2" applyNumberFormat="1" applyFont="1" applyFill="1" applyAlignment="1">
      <alignment vertical="center"/>
    </xf>
    <xf numFmtId="174" fontId="15" fillId="0" borderId="0" xfId="1" applyNumberFormat="1" applyFont="1" applyAlignment="1">
      <alignment vertical="center"/>
    </xf>
    <xf numFmtId="0" fontId="15" fillId="0" borderId="0" xfId="1" applyFont="1" applyAlignment="1">
      <alignment vertical="center"/>
    </xf>
    <xf numFmtId="0" fontId="21" fillId="0" borderId="0" xfId="1" applyFont="1" applyAlignment="1">
      <alignment vertical="center"/>
    </xf>
    <xf numFmtId="178" fontId="22" fillId="0" borderId="0" xfId="8" applyNumberFormat="1" applyFont="1" applyFill="1" applyBorder="1" applyAlignment="1">
      <alignment vertical="center"/>
    </xf>
    <xf numFmtId="178" fontId="23" fillId="0" borderId="0" xfId="8" applyNumberFormat="1" applyFont="1" applyFill="1" applyBorder="1" applyAlignment="1">
      <alignment vertical="center"/>
    </xf>
    <xf numFmtId="43" fontId="6" fillId="0" borderId="0" xfId="2" applyFont="1" applyFill="1" applyBorder="1" applyAlignment="1">
      <alignment vertical="center"/>
    </xf>
    <xf numFmtId="0" fontId="24" fillId="0" borderId="0" xfId="1" applyFont="1" applyAlignment="1">
      <alignment vertical="center"/>
    </xf>
    <xf numFmtId="174" fontId="25" fillId="0" borderId="0" xfId="1" applyNumberFormat="1" applyFont="1" applyAlignment="1">
      <alignment vertical="center"/>
    </xf>
    <xf numFmtId="0" fontId="26" fillId="0" borderId="0" xfId="1" applyFont="1" applyAlignment="1">
      <alignment vertical="center"/>
    </xf>
    <xf numFmtId="0" fontId="25" fillId="0" borderId="0" xfId="1" applyFont="1" applyAlignment="1">
      <alignment vertical="center"/>
    </xf>
    <xf numFmtId="174" fontId="17" fillId="0" borderId="0" xfId="1" applyNumberFormat="1" applyFont="1" applyAlignment="1">
      <alignment horizontal="center" vertical="center"/>
    </xf>
    <xf numFmtId="0" fontId="27" fillId="0" borderId="0" xfId="1" applyFont="1" applyAlignment="1">
      <alignment vertical="center"/>
    </xf>
    <xf numFmtId="0" fontId="28" fillId="0" borderId="0" xfId="1" applyFont="1" applyAlignment="1">
      <alignment vertical="center"/>
    </xf>
    <xf numFmtId="17" fontId="26" fillId="0" borderId="0" xfId="1" applyNumberFormat="1" applyFont="1" applyAlignment="1">
      <alignment vertical="center"/>
    </xf>
    <xf numFmtId="172" fontId="12" fillId="0" borderId="0" xfId="2" applyNumberFormat="1" applyFont="1" applyFill="1" applyAlignment="1">
      <alignment vertical="center"/>
    </xf>
    <xf numFmtId="174" fontId="26" fillId="0" borderId="0" xfId="1" applyNumberFormat="1" applyFont="1" applyAlignment="1">
      <alignment vertical="center"/>
    </xf>
    <xf numFmtId="0" fontId="26" fillId="0" borderId="0" xfId="1" applyFont="1" applyAlignment="1">
      <alignment horizontal="center" vertical="center"/>
    </xf>
    <xf numFmtId="180" fontId="26" fillId="0" borderId="0" xfId="2" applyNumberFormat="1" applyFont="1" applyFill="1" applyBorder="1" applyAlignment="1">
      <alignment vertical="center"/>
    </xf>
    <xf numFmtId="172" fontId="26" fillId="0" borderId="0" xfId="2" applyNumberFormat="1" applyFont="1" applyFill="1" applyBorder="1" applyAlignment="1">
      <alignment vertical="center"/>
    </xf>
    <xf numFmtId="180" fontId="29" fillId="0" borderId="0" xfId="1" applyNumberFormat="1" applyFont="1" applyAlignment="1">
      <alignment vertical="center"/>
    </xf>
    <xf numFmtId="0" fontId="29" fillId="0" borderId="0" xfId="1" applyFont="1" applyAlignment="1">
      <alignment vertical="center"/>
    </xf>
    <xf numFmtId="0" fontId="15" fillId="0" borderId="0" xfId="1" applyFont="1" applyAlignment="1">
      <alignment horizontal="center" vertical="center"/>
    </xf>
    <xf numFmtId="0" fontId="16" fillId="0" borderId="0" xfId="1" applyFont="1" applyAlignment="1">
      <alignment horizontal="center" vertical="center"/>
    </xf>
    <xf numFmtId="9" fontId="16" fillId="0" borderId="0" xfId="3" applyFont="1" applyFill="1" applyAlignment="1">
      <alignment vertical="center"/>
    </xf>
    <xf numFmtId="174" fontId="16" fillId="0" borderId="0" xfId="1" applyNumberFormat="1" applyFont="1" applyAlignment="1">
      <alignment vertical="center"/>
    </xf>
    <xf numFmtId="178" fontId="16" fillId="0" borderId="0" xfId="2" applyNumberFormat="1" applyFont="1" applyFill="1" applyAlignment="1">
      <alignment vertical="center"/>
    </xf>
    <xf numFmtId="168" fontId="16" fillId="0" borderId="0" xfId="1" applyNumberFormat="1" applyFont="1" applyAlignment="1">
      <alignment vertical="center"/>
    </xf>
    <xf numFmtId="9" fontId="6" fillId="0" borderId="0" xfId="3" applyFont="1" applyFill="1" applyAlignment="1">
      <alignment vertical="center"/>
    </xf>
    <xf numFmtId="178" fontId="6" fillId="0" borderId="0" xfId="2" applyNumberFormat="1" applyFont="1" applyFill="1" applyAlignment="1">
      <alignment vertical="center"/>
    </xf>
    <xf numFmtId="43" fontId="6" fillId="0" borderId="0" xfId="1" applyNumberFormat="1" applyFont="1" applyAlignment="1">
      <alignment vertical="center"/>
    </xf>
    <xf numFmtId="9" fontId="6" fillId="0" borderId="0" xfId="3" applyFont="1" applyAlignment="1">
      <alignment vertical="center"/>
    </xf>
    <xf numFmtId="0" fontId="30" fillId="0" borderId="0" xfId="1" applyFont="1" applyAlignment="1">
      <alignment vertical="center"/>
    </xf>
    <xf numFmtId="177" fontId="12" fillId="0" borderId="0" xfId="1" applyNumberFormat="1" applyFont="1" applyAlignment="1">
      <alignment vertical="center"/>
    </xf>
    <xf numFmtId="0" fontId="14" fillId="0" borderId="0" xfId="1" applyFont="1" applyAlignment="1">
      <alignment horizontal="center" vertical="center"/>
    </xf>
    <xf numFmtId="0" fontId="3" fillId="0" borderId="0" xfId="1" applyFont="1" applyAlignment="1">
      <alignment horizontal="center" vertical="center"/>
    </xf>
    <xf numFmtId="0" fontId="1" fillId="0" borderId="0" xfId="1" applyAlignment="1">
      <alignment horizontal="center" vertical="center"/>
    </xf>
    <xf numFmtId="15" fontId="1" fillId="0" borderId="0" xfId="1" applyNumberFormat="1" applyAlignment="1">
      <alignment horizontal="center" vertical="center"/>
    </xf>
    <xf numFmtId="181" fontId="1" fillId="0" borderId="0" xfId="1" applyNumberFormat="1" applyAlignment="1">
      <alignment horizontal="center" vertical="center"/>
    </xf>
    <xf numFmtId="0" fontId="1" fillId="3" borderId="0" xfId="1" applyFill="1" applyAlignment="1">
      <alignment vertical="center"/>
    </xf>
    <xf numFmtId="181" fontId="1" fillId="0" borderId="0" xfId="1" applyNumberFormat="1" applyAlignment="1">
      <alignment vertical="center"/>
    </xf>
    <xf numFmtId="1" fontId="1" fillId="0" borderId="0" xfId="1" applyNumberFormat="1" applyAlignment="1">
      <alignment horizontal="center" vertical="center"/>
    </xf>
    <xf numFmtId="0" fontId="3" fillId="0" borderId="0" xfId="1" applyFont="1" applyAlignment="1">
      <alignment vertical="center"/>
    </xf>
    <xf numFmtId="0" fontId="8" fillId="0" borderId="0" xfId="1" applyFont="1" applyAlignment="1">
      <alignment vertical="center"/>
    </xf>
    <xf numFmtId="0" fontId="8" fillId="0" borderId="0" xfId="1" applyFont="1" applyAlignment="1">
      <alignment horizontal="justify" vertical="center"/>
    </xf>
    <xf numFmtId="0" fontId="8" fillId="0" borderId="0" xfId="1" applyFont="1" applyAlignment="1">
      <alignment horizontal="left" vertical="center"/>
    </xf>
    <xf numFmtId="164" fontId="1" fillId="0" borderId="0" xfId="1" applyNumberFormat="1" applyAlignment="1">
      <alignment vertical="center"/>
    </xf>
    <xf numFmtId="0" fontId="1" fillId="0" borderId="0" xfId="1" quotePrefix="1" applyAlignment="1">
      <alignment vertical="center"/>
    </xf>
    <xf numFmtId="182" fontId="1" fillId="0" borderId="0" xfId="1" applyNumberFormat="1" applyAlignment="1">
      <alignment horizontal="right" vertical="center"/>
    </xf>
    <xf numFmtId="1" fontId="20" fillId="0" borderId="0" xfId="1" applyNumberFormat="1" applyFont="1" applyAlignment="1">
      <alignment horizontal="center" vertical="center"/>
    </xf>
    <xf numFmtId="0" fontId="1" fillId="0" borderId="0" xfId="1" applyAlignment="1">
      <alignment horizontal="justify" vertical="center" wrapText="1"/>
    </xf>
    <xf numFmtId="0" fontId="1" fillId="0" borderId="0" xfId="1" applyAlignment="1">
      <alignment horizontal="justify" vertical="center"/>
    </xf>
    <xf numFmtId="182" fontId="15" fillId="0" borderId="0" xfId="1" applyNumberFormat="1" applyFont="1" applyAlignment="1">
      <alignment horizontal="right" vertical="center"/>
    </xf>
    <xf numFmtId="0" fontId="0" fillId="0" borderId="0" xfId="0" applyAlignment="1">
      <alignment horizontal="right" vertical="top"/>
    </xf>
    <xf numFmtId="165" fontId="0" fillId="0" borderId="0" xfId="0" applyNumberFormat="1" applyAlignment="1">
      <alignment horizontal="right" vertical="top"/>
    </xf>
    <xf numFmtId="0" fontId="1" fillId="0" borderId="0" xfId="1" applyAlignment="1">
      <alignment horizontal="right" vertical="top"/>
    </xf>
    <xf numFmtId="178" fontId="1" fillId="0" borderId="0" xfId="2" applyNumberFormat="1" applyFont="1" applyFill="1" applyAlignment="1">
      <alignment horizontal="right" vertical="top"/>
    </xf>
    <xf numFmtId="178" fontId="1" fillId="0" borderId="0" xfId="1" applyNumberFormat="1" applyAlignment="1">
      <alignment horizontal="right" vertical="top"/>
    </xf>
    <xf numFmtId="168" fontId="1" fillId="0" borderId="0" xfId="1" applyNumberFormat="1" applyAlignment="1">
      <alignment horizontal="right" vertical="top"/>
    </xf>
    <xf numFmtId="0" fontId="31" fillId="5" borderId="0" xfId="0" applyFont="1" applyFill="1" applyAlignment="1">
      <alignment horizontal="center" vertical="center" wrapText="1"/>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horizontal="left" wrapText="1"/>
    </xf>
    <xf numFmtId="0" fontId="1" fillId="0" borderId="5" xfId="1" applyBorder="1"/>
    <xf numFmtId="0" fontId="34" fillId="0" borderId="6" xfId="0" applyFont="1" applyBorder="1" applyAlignment="1">
      <alignment horizontal="center"/>
    </xf>
    <xf numFmtId="0" fontId="34" fillId="0" borderId="0" xfId="0" applyFont="1" applyAlignment="1">
      <alignment horizontal="center"/>
    </xf>
    <xf numFmtId="0" fontId="40" fillId="0" borderId="0" xfId="1" applyFont="1" applyAlignment="1">
      <alignment horizontal="center" vertical="center"/>
    </xf>
    <xf numFmtId="0" fontId="41" fillId="0" borderId="0" xfId="1" applyFont="1" applyAlignment="1">
      <alignment horizontal="center" vertical="center"/>
    </xf>
    <xf numFmtId="0" fontId="41" fillId="0" borderId="0" xfId="1" applyFont="1" applyAlignment="1">
      <alignment horizontal="center" vertical="center" wrapText="1"/>
    </xf>
    <xf numFmtId="0" fontId="41" fillId="0" borderId="1" xfId="1" applyFont="1" applyBorder="1" applyAlignment="1">
      <alignment horizontal="center" vertical="center" wrapText="1"/>
    </xf>
    <xf numFmtId="0" fontId="41" fillId="0" borderId="1" xfId="1" applyFont="1" applyBorder="1" applyAlignment="1">
      <alignment horizontal="center" vertical="center"/>
    </xf>
    <xf numFmtId="0" fontId="40" fillId="0" borderId="2" xfId="1" applyFont="1" applyBorder="1" applyAlignment="1">
      <alignment horizontal="center" vertical="center"/>
    </xf>
    <xf numFmtId="0" fontId="41" fillId="0" borderId="0" xfId="1" applyFont="1" applyAlignment="1">
      <alignment horizontal="center" vertical="center"/>
    </xf>
    <xf numFmtId="0" fontId="40" fillId="0" borderId="0" xfId="1" applyFont="1" applyAlignment="1">
      <alignment horizontal="center" vertical="center"/>
    </xf>
    <xf numFmtId="0" fontId="41" fillId="0" borderId="0" xfId="1" applyFont="1" applyAlignment="1">
      <alignment horizontal="center" vertical="center" wrapText="1"/>
    </xf>
    <xf numFmtId="49" fontId="40" fillId="0" borderId="1" xfId="1" applyNumberFormat="1" applyFont="1" applyBorder="1" applyAlignment="1">
      <alignment horizontal="center"/>
    </xf>
    <xf numFmtId="49" fontId="41" fillId="0" borderId="1" xfId="1" applyNumberFormat="1" applyFont="1" applyBorder="1" applyAlignment="1">
      <alignment horizontal="center"/>
    </xf>
    <xf numFmtId="0" fontId="41" fillId="0" borderId="1" xfId="1" applyFont="1" applyBorder="1" applyAlignment="1">
      <alignment horizontal="center" vertical="center"/>
    </xf>
    <xf numFmtId="164" fontId="40" fillId="0" borderId="0" xfId="1" applyNumberFormat="1" applyFont="1" applyAlignment="1">
      <alignment horizontal="right" vertical="top"/>
    </xf>
    <xf numFmtId="0" fontId="46" fillId="0" borderId="0" xfId="0" applyFont="1"/>
    <xf numFmtId="0" fontId="40" fillId="0" borderId="0" xfId="1" applyFont="1" applyAlignment="1">
      <alignment horizontal="left"/>
    </xf>
    <xf numFmtId="0" fontId="40" fillId="0" borderId="0" xfId="1" applyFont="1" applyAlignment="1">
      <alignment horizontal="left" wrapText="1"/>
    </xf>
    <xf numFmtId="0" fontId="40" fillId="0" borderId="0" xfId="1" applyFont="1" applyAlignment="1">
      <alignment wrapText="1"/>
    </xf>
    <xf numFmtId="0" fontId="40" fillId="0" borderId="0" xfId="1" applyFont="1"/>
    <xf numFmtId="168" fontId="40" fillId="0" borderId="0" xfId="1" applyNumberFormat="1" applyFont="1"/>
    <xf numFmtId="164" fontId="46" fillId="0" borderId="0" xfId="0" applyNumberFormat="1" applyFont="1"/>
    <xf numFmtId="0" fontId="37" fillId="5" borderId="0" xfId="1" applyFont="1" applyFill="1" applyAlignment="1">
      <alignment horizontal="left" vertical="center"/>
    </xf>
    <xf numFmtId="0" fontId="37" fillId="5" borderId="0" xfId="1" applyFont="1" applyFill="1" applyAlignment="1">
      <alignment horizontal="left" vertical="top"/>
    </xf>
    <xf numFmtId="0" fontId="37" fillId="5" borderId="0" xfId="1" applyFont="1" applyFill="1" applyAlignment="1">
      <alignment horizontal="left"/>
    </xf>
    <xf numFmtId="0" fontId="48" fillId="5" borderId="0" xfId="1" applyFont="1" applyFill="1" applyAlignment="1">
      <alignment horizontal="left"/>
    </xf>
    <xf numFmtId="0" fontId="37" fillId="5" borderId="0" xfId="1" applyFont="1" applyFill="1" applyAlignment="1">
      <alignment vertical="top"/>
    </xf>
    <xf numFmtId="0" fontId="37" fillId="5" borderId="0" xfId="1" applyFont="1" applyFill="1"/>
    <xf numFmtId="0" fontId="37" fillId="5" borderId="0" xfId="1" applyFont="1" applyFill="1" applyAlignment="1">
      <alignment horizontal="left" indent="1"/>
    </xf>
    <xf numFmtId="0" fontId="37" fillId="5" borderId="0" xfId="0" applyFont="1" applyFill="1" applyAlignment="1">
      <alignment horizontal="left"/>
    </xf>
    <xf numFmtId="49" fontId="44" fillId="0" borderId="7" xfId="1" applyNumberFormat="1" applyFont="1" applyBorder="1" applyAlignment="1">
      <alignment horizontal="center"/>
    </xf>
    <xf numFmtId="49" fontId="49" fillId="0" borderId="7" xfId="1" applyNumberFormat="1" applyFont="1" applyBorder="1" applyAlignment="1">
      <alignment horizontal="center"/>
    </xf>
    <xf numFmtId="0" fontId="49" fillId="0" borderId="7" xfId="1" applyFont="1" applyBorder="1" applyAlignment="1">
      <alignment horizontal="center" vertical="center"/>
    </xf>
    <xf numFmtId="49" fontId="39" fillId="0" borderId="0" xfId="1" applyNumberFormat="1" applyFont="1"/>
    <xf numFmtId="0" fontId="40" fillId="6" borderId="0" xfId="1" applyFont="1" applyFill="1" applyBorder="1" applyAlignment="1">
      <alignment horizontal="center" vertical="top"/>
    </xf>
    <xf numFmtId="0" fontId="44" fillId="6" borderId="0" xfId="1" applyFont="1" applyFill="1" applyBorder="1" applyAlignment="1">
      <alignment horizontal="left" vertical="top" wrapText="1"/>
    </xf>
    <xf numFmtId="0" fontId="44" fillId="6" borderId="0" xfId="1" applyFont="1" applyFill="1" applyBorder="1" applyAlignment="1">
      <alignment horizontal="center" vertical="top" wrapText="1"/>
    </xf>
    <xf numFmtId="164" fontId="44" fillId="6" borderId="0" xfId="1" applyNumberFormat="1" applyFont="1" applyFill="1" applyBorder="1" applyAlignment="1">
      <alignment horizontal="right" vertical="top"/>
    </xf>
    <xf numFmtId="164" fontId="40" fillId="6" borderId="0" xfId="1" applyNumberFormat="1" applyFont="1" applyFill="1" applyBorder="1" applyAlignment="1">
      <alignment horizontal="right" vertical="top"/>
    </xf>
    <xf numFmtId="0" fontId="44" fillId="6" borderId="0" xfId="1" applyFont="1" applyFill="1" applyBorder="1" applyAlignment="1">
      <alignment vertical="top" wrapText="1"/>
    </xf>
    <xf numFmtId="0" fontId="40" fillId="6" borderId="0" xfId="0" applyFont="1" applyFill="1" applyBorder="1" applyAlignment="1">
      <alignment horizontal="right" vertical="top"/>
    </xf>
    <xf numFmtId="0" fontId="40" fillId="6" borderId="0" xfId="1" applyFont="1" applyFill="1" applyBorder="1" applyAlignment="1">
      <alignment horizontal="center" vertical="top" wrapText="1"/>
    </xf>
    <xf numFmtId="164" fontId="45" fillId="6" borderId="0" xfId="0" applyNumberFormat="1" applyFont="1" applyFill="1" applyBorder="1" applyAlignment="1">
      <alignment horizontal="right" vertical="top"/>
    </xf>
    <xf numFmtId="164" fontId="40" fillId="6" borderId="0" xfId="0" applyNumberFormat="1" applyFont="1" applyFill="1" applyBorder="1" applyAlignment="1">
      <alignment horizontal="right" vertical="top"/>
    </xf>
    <xf numFmtId="0" fontId="46" fillId="6" borderId="0" xfId="0" applyFont="1" applyFill="1" applyBorder="1" applyAlignment="1">
      <alignment horizontal="left" vertical="top"/>
    </xf>
    <xf numFmtId="164" fontId="46" fillId="6" borderId="0" xfId="0" applyNumberFormat="1" applyFont="1" applyFill="1" applyBorder="1" applyAlignment="1">
      <alignment horizontal="right" vertical="top"/>
    </xf>
    <xf numFmtId="0" fontId="44" fillId="6" borderId="0" xfId="1" applyFont="1" applyFill="1" applyBorder="1" applyAlignment="1">
      <alignment horizontal="left" vertical="top"/>
    </xf>
    <xf numFmtId="0" fontId="40" fillId="6" borderId="0" xfId="1" applyFont="1" applyFill="1" applyBorder="1" applyAlignment="1">
      <alignment vertical="top" wrapText="1"/>
    </xf>
    <xf numFmtId="164" fontId="40" fillId="6" borderId="0" xfId="1" applyNumberFormat="1" applyFont="1" applyFill="1" applyBorder="1" applyAlignment="1">
      <alignment horizontal="center" vertical="top"/>
    </xf>
    <xf numFmtId="166" fontId="40" fillId="6" borderId="0" xfId="1" applyNumberFormat="1" applyFont="1" applyFill="1" applyBorder="1" applyAlignment="1">
      <alignment horizontal="left" vertical="top"/>
    </xf>
    <xf numFmtId="0" fontId="40" fillId="6" borderId="0" xfId="1" applyFont="1" applyFill="1" applyBorder="1" applyAlignment="1">
      <alignment vertical="top"/>
    </xf>
    <xf numFmtId="167" fontId="44" fillId="6" borderId="0" xfId="1" applyNumberFormat="1" applyFont="1" applyFill="1" applyBorder="1" applyAlignment="1">
      <alignment horizontal="right" vertical="top"/>
    </xf>
    <xf numFmtId="0" fontId="40" fillId="6" borderId="5" xfId="0" applyFont="1" applyFill="1" applyBorder="1" applyAlignment="1">
      <alignment horizontal="right" vertical="top"/>
    </xf>
    <xf numFmtId="0" fontId="46" fillId="6" borderId="5" xfId="0" applyFont="1" applyFill="1" applyBorder="1" applyAlignment="1">
      <alignment horizontal="left" vertical="top"/>
    </xf>
    <xf numFmtId="0" fontId="40" fillId="6" borderId="5" xfId="1" applyFont="1" applyFill="1" applyBorder="1" applyAlignment="1">
      <alignment horizontal="center" vertical="top" wrapText="1"/>
    </xf>
    <xf numFmtId="164" fontId="40" fillId="6" borderId="5" xfId="1" applyNumberFormat="1" applyFont="1" applyFill="1" applyBorder="1" applyAlignment="1">
      <alignment horizontal="right" vertical="top"/>
    </xf>
    <xf numFmtId="164" fontId="46" fillId="6" borderId="5" xfId="0" applyNumberFormat="1" applyFont="1" applyFill="1" applyBorder="1" applyAlignment="1">
      <alignment horizontal="right" vertical="top"/>
    </xf>
    <xf numFmtId="164" fontId="40" fillId="6" borderId="5" xfId="0" applyNumberFormat="1" applyFont="1" applyFill="1" applyBorder="1" applyAlignment="1">
      <alignment horizontal="right" vertical="top"/>
    </xf>
    <xf numFmtId="0" fontId="32" fillId="0" borderId="0" xfId="0" applyFont="1" applyAlignment="1">
      <alignment horizontal="left" vertical="center"/>
    </xf>
    <xf numFmtId="0" fontId="34" fillId="0" borderId="5" xfId="0" applyFont="1" applyBorder="1" applyAlignment="1">
      <alignment horizontal="left" wrapText="1"/>
    </xf>
    <xf numFmtId="43" fontId="40" fillId="0" borderId="0" xfId="2" applyFont="1" applyFill="1" applyAlignment="1"/>
    <xf numFmtId="0" fontId="40" fillId="0" borderId="0" xfId="0" applyFont="1"/>
    <xf numFmtId="43" fontId="40" fillId="0" borderId="0" xfId="2" applyFont="1" applyAlignment="1"/>
    <xf numFmtId="0" fontId="40" fillId="0" borderId="0" xfId="0" applyFont="1" applyAlignment="1">
      <alignment horizontal="center"/>
    </xf>
    <xf numFmtId="0" fontId="40" fillId="2" borderId="0" xfId="0" applyFont="1" applyFill="1" applyAlignment="1">
      <alignment horizontal="center" vertical="center"/>
    </xf>
    <xf numFmtId="0" fontId="40" fillId="2" borderId="1" xfId="0" applyFont="1" applyFill="1" applyBorder="1"/>
    <xf numFmtId="0" fontId="40" fillId="2" borderId="1" xfId="0" applyFont="1" applyFill="1" applyBorder="1" applyAlignment="1">
      <alignment horizontal="center"/>
    </xf>
    <xf numFmtId="0" fontId="40" fillId="2" borderId="0" xfId="0" applyFont="1" applyFill="1" applyBorder="1"/>
    <xf numFmtId="0" fontId="40" fillId="2" borderId="0" xfId="0" applyFont="1" applyFill="1"/>
    <xf numFmtId="0" fontId="50" fillId="2" borderId="0" xfId="0" applyFont="1" applyFill="1" applyAlignment="1">
      <alignment horizontal="center"/>
    </xf>
    <xf numFmtId="0" fontId="50" fillId="2" borderId="0" xfId="0" applyFont="1" applyFill="1" applyAlignment="1">
      <alignment horizontal="centerContinuous"/>
    </xf>
    <xf numFmtId="0" fontId="40" fillId="2" borderId="0" xfId="0" applyFont="1" applyFill="1" applyAlignment="1">
      <alignment horizontal="center" vertical="center" wrapText="1"/>
    </xf>
    <xf numFmtId="0" fontId="40" fillId="2" borderId="0" xfId="0" applyFont="1" applyFill="1" applyAlignment="1">
      <alignment horizontal="center"/>
    </xf>
    <xf numFmtId="0" fontId="40" fillId="2" borderId="0" xfId="0" applyFont="1" applyFill="1" applyAlignment="1">
      <alignment horizontal="center" vertical="center" wrapText="1"/>
    </xf>
    <xf numFmtId="169" fontId="40" fillId="2" borderId="0" xfId="0" applyNumberFormat="1" applyFont="1" applyFill="1" applyAlignment="1">
      <alignment horizontal="center" vertical="center" wrapText="1"/>
    </xf>
    <xf numFmtId="169" fontId="40" fillId="0" borderId="0" xfId="0" applyNumberFormat="1" applyFont="1" applyAlignment="1">
      <alignment horizontal="center" vertical="center" wrapText="1"/>
    </xf>
    <xf numFmtId="0" fontId="40" fillId="2" borderId="0" xfId="1" applyFont="1" applyFill="1" applyAlignment="1">
      <alignment horizontal="center"/>
    </xf>
    <xf numFmtId="49" fontId="40" fillId="2" borderId="3" xfId="0" applyNumberFormat="1" applyFont="1" applyFill="1" applyBorder="1" applyAlignment="1">
      <alignment horizontal="center"/>
    </xf>
    <xf numFmtId="49" fontId="40" fillId="0" borderId="3" xfId="0" applyNumberFormat="1" applyFont="1" applyBorder="1" applyAlignment="1">
      <alignment horizontal="center"/>
    </xf>
    <xf numFmtId="170" fontId="45" fillId="0" borderId="0" xfId="2" applyNumberFormat="1" applyFont="1" applyAlignment="1">
      <alignment horizontal="right" vertical="top"/>
    </xf>
    <xf numFmtId="171" fontId="45" fillId="0" borderId="0" xfId="2" applyNumberFormat="1" applyFont="1" applyAlignment="1">
      <alignment horizontal="right" vertical="top"/>
    </xf>
    <xf numFmtId="43" fontId="44" fillId="0" borderId="0" xfId="2" applyFont="1" applyBorder="1" applyAlignment="1">
      <alignment horizontal="right" vertical="top"/>
    </xf>
    <xf numFmtId="170" fontId="46" fillId="0" borderId="0" xfId="2" applyNumberFormat="1" applyFont="1" applyFill="1" applyAlignment="1">
      <alignment horizontal="right" vertical="top"/>
    </xf>
    <xf numFmtId="0" fontId="46" fillId="0" borderId="0" xfId="0" applyFont="1" applyAlignment="1">
      <alignment horizontal="right" vertical="top"/>
    </xf>
    <xf numFmtId="0" fontId="40" fillId="0" borderId="0" xfId="0" applyFont="1" applyAlignment="1">
      <alignment horizontal="left" vertical="center"/>
    </xf>
    <xf numFmtId="0" fontId="40" fillId="0" borderId="0" xfId="0" applyFont="1" applyAlignment="1">
      <alignment vertical="top"/>
    </xf>
    <xf numFmtId="0" fontId="40" fillId="0" borderId="0" xfId="0" applyFont="1" applyAlignment="1">
      <alignment horizontal="left"/>
    </xf>
    <xf numFmtId="0" fontId="40" fillId="0" borderId="0" xfId="0" applyFont="1" applyAlignment="1">
      <alignment vertical="center"/>
    </xf>
    <xf numFmtId="0" fontId="40" fillId="0" borderId="0" xfId="0" applyFont="1" applyAlignment="1">
      <alignment horizontal="center" vertical="top"/>
    </xf>
    <xf numFmtId="0" fontId="44" fillId="2" borderId="7" xfId="1" quotePrefix="1" applyFont="1" applyFill="1" applyBorder="1" applyAlignment="1">
      <alignment horizontal="center"/>
    </xf>
    <xf numFmtId="0" fontId="44" fillId="2" borderId="7" xfId="1" applyFont="1" applyFill="1" applyBorder="1" applyAlignment="1">
      <alignment horizontal="center"/>
    </xf>
    <xf numFmtId="0" fontId="44" fillId="0" borderId="7" xfId="1" quotePrefix="1" applyFont="1" applyBorder="1" applyAlignment="1">
      <alignment horizontal="center"/>
    </xf>
    <xf numFmtId="49" fontId="51" fillId="2" borderId="0" xfId="1" applyNumberFormat="1" applyFont="1" applyFill="1" applyAlignment="1">
      <alignment horizontal="center"/>
    </xf>
    <xf numFmtId="49" fontId="38" fillId="2" borderId="0" xfId="1" applyNumberFormat="1" applyFont="1" applyFill="1" applyAlignment="1">
      <alignment horizontal="center"/>
    </xf>
    <xf numFmtId="49" fontId="51" fillId="0" borderId="0" xfId="1" applyNumberFormat="1" applyFont="1" applyAlignment="1">
      <alignment horizontal="center"/>
    </xf>
    <xf numFmtId="0" fontId="39" fillId="2" borderId="0" xfId="1" applyFont="1" applyFill="1"/>
    <xf numFmtId="0" fontId="1" fillId="2" borderId="0" xfId="1" applyFill="1"/>
    <xf numFmtId="0" fontId="40" fillId="2" borderId="0" xfId="0" quotePrefix="1" applyFont="1" applyFill="1" applyBorder="1" applyAlignment="1">
      <alignment horizontal="center"/>
    </xf>
    <xf numFmtId="0" fontId="40" fillId="2" borderId="0" xfId="1" quotePrefix="1" applyFont="1" applyFill="1" applyBorder="1" applyAlignment="1">
      <alignment horizontal="center"/>
    </xf>
    <xf numFmtId="0" fontId="40" fillId="2" borderId="0" xfId="0" applyFont="1" applyFill="1" applyBorder="1" applyAlignment="1">
      <alignment horizontal="center"/>
    </xf>
    <xf numFmtId="0" fontId="40" fillId="0" borderId="0" xfId="0" quotePrefix="1" applyFont="1" applyBorder="1" applyAlignment="1">
      <alignment horizontal="center"/>
    </xf>
    <xf numFmtId="0" fontId="44" fillId="2" borderId="7" xfId="1" applyFont="1" applyFill="1" applyBorder="1" applyAlignment="1">
      <alignment horizontal="center" vertical="center"/>
    </xf>
    <xf numFmtId="0" fontId="40" fillId="2" borderId="0" xfId="0" applyFont="1" applyFill="1" applyBorder="1" applyAlignment="1">
      <alignment horizontal="center" vertical="center"/>
    </xf>
    <xf numFmtId="172" fontId="40" fillId="6" borderId="0" xfId="2" applyNumberFormat="1" applyFont="1" applyFill="1" applyBorder="1" applyAlignment="1">
      <alignment horizontal="right" vertical="top"/>
    </xf>
    <xf numFmtId="43" fontId="44" fillId="6" borderId="6" xfId="2" applyFont="1" applyFill="1" applyBorder="1" applyAlignment="1">
      <alignment vertical="top"/>
    </xf>
    <xf numFmtId="170" fontId="45" fillId="6" borderId="6" xfId="2" applyNumberFormat="1" applyFont="1" applyFill="1" applyBorder="1" applyAlignment="1">
      <alignment horizontal="right" vertical="top"/>
    </xf>
    <xf numFmtId="171" fontId="45" fillId="6" borderId="6" xfId="2" applyNumberFormat="1" applyFont="1" applyFill="1" applyBorder="1" applyAlignment="1">
      <alignment horizontal="right" vertical="top"/>
    </xf>
    <xf numFmtId="172" fontId="40" fillId="6" borderId="6" xfId="2" applyNumberFormat="1" applyFont="1" applyFill="1" applyBorder="1" applyAlignment="1">
      <alignment horizontal="right" vertical="top"/>
    </xf>
    <xf numFmtId="0" fontId="46" fillId="6" borderId="0" xfId="0" applyFont="1" applyFill="1" applyBorder="1" applyAlignment="1">
      <alignment vertical="top"/>
    </xf>
    <xf numFmtId="0" fontId="46" fillId="6" borderId="0" xfId="0" applyFont="1" applyFill="1" applyBorder="1" applyAlignment="1">
      <alignment horizontal="center" vertical="top"/>
    </xf>
    <xf numFmtId="170" fontId="46" fillId="6" borderId="0" xfId="2" applyNumberFormat="1" applyFont="1" applyFill="1" applyBorder="1" applyAlignment="1">
      <alignment horizontal="right" vertical="top"/>
    </xf>
    <xf numFmtId="0" fontId="46" fillId="6" borderId="5" xfId="0" applyFont="1" applyFill="1" applyBorder="1" applyAlignment="1">
      <alignment vertical="top"/>
    </xf>
    <xf numFmtId="0" fontId="46" fillId="6" borderId="5" xfId="0" applyFont="1" applyFill="1" applyBorder="1" applyAlignment="1">
      <alignment horizontal="center" vertical="top"/>
    </xf>
    <xf numFmtId="170" fontId="46" fillId="6" borderId="5" xfId="2" applyNumberFormat="1" applyFont="1" applyFill="1" applyBorder="1" applyAlignment="1">
      <alignment horizontal="right" vertical="top"/>
    </xf>
    <xf numFmtId="172" fontId="40" fillId="6" borderId="5" xfId="2" applyNumberFormat="1" applyFont="1" applyFill="1" applyBorder="1" applyAlignment="1">
      <alignment horizontal="right" vertical="top"/>
    </xf>
    <xf numFmtId="0" fontId="37" fillId="5" borderId="0" xfId="1" applyFont="1" applyFill="1" applyAlignment="1">
      <alignment horizontal="left" wrapText="1"/>
    </xf>
    <xf numFmtId="0" fontId="52" fillId="5" borderId="0" xfId="1" applyFont="1" applyFill="1" applyAlignment="1">
      <alignment horizontal="left" wrapText="1"/>
    </xf>
    <xf numFmtId="17" fontId="37" fillId="5" borderId="0" xfId="1" applyNumberFormat="1" applyFont="1" applyFill="1" applyAlignment="1">
      <alignment horizontal="left" wrapText="1"/>
    </xf>
    <xf numFmtId="0" fontId="46" fillId="6" borderId="0" xfId="0" applyFont="1" applyFill="1" applyBorder="1" applyAlignment="1">
      <alignment vertical="top" wrapText="1"/>
    </xf>
    <xf numFmtId="0" fontId="1" fillId="0" borderId="0" xfId="11"/>
    <xf numFmtId="0" fontId="0" fillId="0" borderId="6" xfId="0" applyBorder="1"/>
    <xf numFmtId="0" fontId="40" fillId="0" borderId="0" xfId="1" applyFont="1" applyAlignment="1">
      <alignment vertical="center"/>
    </xf>
    <xf numFmtId="0" fontId="35" fillId="0" borderId="0" xfId="1" applyFont="1" applyAlignment="1">
      <alignment vertical="center"/>
    </xf>
    <xf numFmtId="173" fontId="40" fillId="0" borderId="0" xfId="4" applyFont="1" applyAlignment="1">
      <alignment vertical="center"/>
    </xf>
    <xf numFmtId="0" fontId="44" fillId="0" borderId="0" xfId="1" applyFont="1" applyAlignment="1">
      <alignment horizontal="center" vertical="center"/>
    </xf>
    <xf numFmtId="0" fontId="44" fillId="0" borderId="0" xfId="1" applyFont="1" applyAlignment="1">
      <alignment horizontal="center" vertical="center"/>
    </xf>
    <xf numFmtId="0" fontId="44" fillId="0" borderId="1" xfId="1" applyFont="1" applyBorder="1" applyAlignment="1">
      <alignment horizontal="center" vertical="center"/>
    </xf>
    <xf numFmtId="0" fontId="44" fillId="0" borderId="0" xfId="1" applyFont="1" applyAlignment="1">
      <alignment horizontal="center" vertical="center" wrapText="1"/>
    </xf>
    <xf numFmtId="0" fontId="44" fillId="3" borderId="4" xfId="1" applyFont="1" applyFill="1" applyBorder="1" applyAlignment="1">
      <alignment horizontal="center" vertical="center" wrapText="1"/>
    </xf>
    <xf numFmtId="0" fontId="44" fillId="0" borderId="4" xfId="1" applyFont="1" applyBorder="1" applyAlignment="1">
      <alignment horizontal="center" vertical="center" wrapText="1"/>
    </xf>
    <xf numFmtId="0" fontId="44" fillId="0" borderId="4" xfId="1" applyFont="1" applyBorder="1" applyAlignment="1">
      <alignment horizontal="center" vertical="center"/>
    </xf>
    <xf numFmtId="0" fontId="44" fillId="0" borderId="0" xfId="1" applyFont="1" applyBorder="1" applyAlignment="1">
      <alignment horizontal="center" vertical="center"/>
    </xf>
    <xf numFmtId="0" fontId="44" fillId="3" borderId="0" xfId="1" applyFont="1" applyFill="1" applyAlignment="1">
      <alignment horizontal="center" vertical="center" wrapText="1"/>
    </xf>
    <xf numFmtId="0" fontId="40" fillId="0" borderId="0" xfId="1" quotePrefix="1" applyFont="1" applyAlignment="1">
      <alignment horizontal="center" vertical="center"/>
    </xf>
    <xf numFmtId="0" fontId="40" fillId="0" borderId="0" xfId="5" applyFont="1" applyAlignment="1">
      <alignment horizontal="right" vertical="center"/>
    </xf>
    <xf numFmtId="174" fontId="40" fillId="0" borderId="0" xfId="6" applyNumberFormat="1" applyFont="1" applyAlignment="1">
      <alignment horizontal="right" vertical="top"/>
    </xf>
    <xf numFmtId="176" fontId="40" fillId="0" borderId="0" xfId="4" applyNumberFormat="1" applyFont="1" applyFill="1" applyBorder="1" applyAlignment="1">
      <alignment horizontal="right" vertical="top"/>
    </xf>
    <xf numFmtId="172" fontId="40" fillId="0" borderId="0" xfId="1" applyNumberFormat="1" applyFont="1" applyAlignment="1">
      <alignment vertical="center"/>
    </xf>
    <xf numFmtId="0" fontId="40" fillId="0" borderId="0" xfId="1" applyFont="1" applyAlignment="1">
      <alignment horizontal="right" vertical="top"/>
    </xf>
    <xf numFmtId="173" fontId="40" fillId="0" borderId="0" xfId="4" applyFont="1" applyFill="1" applyAlignment="1">
      <alignment horizontal="right" vertical="top"/>
    </xf>
    <xf numFmtId="176" fontId="40" fillId="0" borderId="0" xfId="4" applyNumberFormat="1" applyFont="1" applyFill="1" applyAlignment="1">
      <alignment horizontal="right" vertical="top"/>
    </xf>
    <xf numFmtId="174" fontId="40" fillId="0" borderId="0" xfId="1" applyNumberFormat="1" applyFont="1" applyAlignment="1">
      <alignment horizontal="right" vertical="top"/>
    </xf>
    <xf numFmtId="173" fontId="40" fillId="0" borderId="0" xfId="1" applyNumberFormat="1" applyFont="1" applyAlignment="1">
      <alignment horizontal="right" vertical="top"/>
    </xf>
    <xf numFmtId="0" fontId="37" fillId="5" borderId="0" xfId="1" applyFont="1" applyFill="1" applyAlignment="1">
      <alignment vertical="center"/>
    </xf>
    <xf numFmtId="0" fontId="12" fillId="0" borderId="0" xfId="11" applyFont="1" applyAlignment="1">
      <alignment vertical="center"/>
    </xf>
    <xf numFmtId="0" fontId="40" fillId="0" borderId="7" xfId="11" applyFont="1" applyBorder="1" applyAlignment="1">
      <alignment vertical="center"/>
    </xf>
    <xf numFmtId="0" fontId="40" fillId="0" borderId="7" xfId="11" quotePrefix="1" applyFont="1" applyBorder="1" applyAlignment="1">
      <alignment horizontal="center" vertical="center"/>
    </xf>
    <xf numFmtId="0" fontId="40" fillId="0" borderId="7" xfId="11" applyFont="1" applyBorder="1" applyAlignment="1">
      <alignment horizontal="center" vertical="center"/>
    </xf>
    <xf numFmtId="0" fontId="12" fillId="0" borderId="7" xfId="11" applyFont="1" applyBorder="1" applyAlignment="1">
      <alignment vertical="center"/>
    </xf>
    <xf numFmtId="176" fontId="40" fillId="6" borderId="0" xfId="4" applyNumberFormat="1" applyFont="1" applyFill="1" applyBorder="1" applyAlignment="1">
      <alignment horizontal="right" vertical="top"/>
    </xf>
    <xf numFmtId="0" fontId="40" fillId="6" borderId="6" xfId="1" applyFont="1" applyFill="1" applyBorder="1" applyAlignment="1">
      <alignment vertical="center"/>
    </xf>
    <xf numFmtId="0" fontId="44" fillId="6" borderId="6" xfId="1" applyFont="1" applyFill="1" applyBorder="1" applyAlignment="1">
      <alignment horizontal="center" vertical="center"/>
    </xf>
    <xf numFmtId="174" fontId="44" fillId="6" borderId="6" xfId="1" applyNumberFormat="1" applyFont="1" applyFill="1" applyBorder="1" applyAlignment="1">
      <alignment horizontal="right" vertical="top"/>
    </xf>
    <xf numFmtId="164" fontId="44" fillId="6" borderId="6" xfId="1" applyNumberFormat="1" applyFont="1" applyFill="1" applyBorder="1" applyAlignment="1">
      <alignment horizontal="right" vertical="top"/>
    </xf>
    <xf numFmtId="0" fontId="40" fillId="6" borderId="0" xfId="5" applyFont="1" applyFill="1" applyBorder="1" applyAlignment="1">
      <alignment horizontal="right" vertical="center"/>
    </xf>
    <xf numFmtId="0" fontId="40" fillId="6" borderId="0" xfId="1" applyFont="1" applyFill="1" applyBorder="1" applyAlignment="1">
      <alignment vertical="center"/>
    </xf>
    <xf numFmtId="174" fontId="40" fillId="6" borderId="0" xfId="6" applyNumberFormat="1" applyFont="1" applyFill="1" applyBorder="1" applyAlignment="1">
      <alignment horizontal="right" vertical="top"/>
    </xf>
    <xf numFmtId="0" fontId="40" fillId="6" borderId="5" xfId="5" applyFont="1" applyFill="1" applyBorder="1" applyAlignment="1">
      <alignment horizontal="right" vertical="center"/>
    </xf>
    <xf numFmtId="0" fontId="40" fillId="6" borderId="5" xfId="1" applyFont="1" applyFill="1" applyBorder="1" applyAlignment="1">
      <alignment vertical="center"/>
    </xf>
    <xf numFmtId="174" fontId="40" fillId="6" borderId="5" xfId="6" applyNumberFormat="1" applyFont="1" applyFill="1" applyBorder="1" applyAlignment="1">
      <alignment horizontal="right" vertical="top"/>
    </xf>
    <xf numFmtId="176" fontId="40" fillId="6" borderId="5" xfId="4" applyNumberFormat="1" applyFont="1" applyFill="1" applyBorder="1" applyAlignment="1">
      <alignment horizontal="right" vertical="top"/>
    </xf>
    <xf numFmtId="0" fontId="53" fillId="0" borderId="0" xfId="11" applyFont="1" applyAlignment="1">
      <alignment vertical="center"/>
    </xf>
    <xf numFmtId="0" fontId="34" fillId="0" borderId="6" xfId="0" applyFont="1" applyBorder="1" applyAlignment="1">
      <alignment horizontal="center"/>
    </xf>
    <xf numFmtId="0" fontId="40" fillId="0" borderId="0" xfId="1" applyFont="1" applyAlignment="1">
      <alignment horizontal="left" vertical="center"/>
    </xf>
    <xf numFmtId="0" fontId="41" fillId="0" borderId="0" xfId="1" quotePrefix="1" applyFont="1" applyAlignment="1">
      <alignment horizontal="center" vertical="center"/>
    </xf>
    <xf numFmtId="43" fontId="41" fillId="0" borderId="0" xfId="2" applyFont="1" applyFill="1" applyBorder="1" applyAlignment="1">
      <alignment horizontal="center" vertical="center"/>
    </xf>
    <xf numFmtId="0" fontId="40" fillId="0" borderId="0" xfId="7" applyNumberFormat="1" applyFont="1" applyFill="1" applyBorder="1" applyAlignment="1">
      <alignment horizontal="left" vertical="center"/>
    </xf>
    <xf numFmtId="1" fontId="41" fillId="0" borderId="0" xfId="1" applyNumberFormat="1" applyFont="1" applyAlignment="1">
      <alignment horizontal="center" vertical="center"/>
    </xf>
    <xf numFmtId="179" fontId="40" fillId="0" borderId="0" xfId="1" applyNumberFormat="1" applyFont="1" applyAlignment="1">
      <alignment horizontal="right" vertical="top"/>
    </xf>
    <xf numFmtId="0" fontId="41" fillId="0" borderId="0" xfId="1" applyFont="1" applyAlignment="1">
      <alignment vertical="center"/>
    </xf>
    <xf numFmtId="0" fontId="40" fillId="0" borderId="0" xfId="1" applyFont="1" applyAlignment="1">
      <alignment horizontal="justify" vertical="center"/>
    </xf>
    <xf numFmtId="178" fontId="40" fillId="0" borderId="0" xfId="2" applyNumberFormat="1" applyFont="1" applyFill="1" applyAlignment="1">
      <alignment horizontal="right" vertical="top"/>
    </xf>
    <xf numFmtId="0" fontId="40" fillId="0" borderId="7" xfId="1" applyFont="1" applyBorder="1" applyAlignment="1">
      <alignment horizontal="center" vertical="center"/>
    </xf>
    <xf numFmtId="0" fontId="41" fillId="0" borderId="7" xfId="1" applyFont="1" applyBorder="1" applyAlignment="1">
      <alignment horizontal="center" vertical="center"/>
    </xf>
    <xf numFmtId="0" fontId="41" fillId="0" borderId="7" xfId="1" quotePrefix="1" applyFont="1" applyBorder="1" applyAlignment="1">
      <alignment horizontal="center" vertical="center"/>
    </xf>
    <xf numFmtId="174" fontId="39" fillId="0" borderId="0" xfId="1" applyNumberFormat="1" applyFont="1" applyAlignment="1">
      <alignment vertical="center"/>
    </xf>
    <xf numFmtId="0" fontId="41" fillId="6" borderId="0" xfId="3" applyNumberFormat="1" applyFont="1" applyFill="1" applyBorder="1" applyAlignment="1">
      <alignment vertical="center"/>
    </xf>
    <xf numFmtId="0" fontId="40" fillId="6" borderId="0" xfId="7" applyNumberFormat="1" applyFont="1" applyFill="1" applyBorder="1" applyAlignment="1">
      <alignment horizontal="left" vertical="center"/>
    </xf>
    <xf numFmtId="0" fontId="40" fillId="6" borderId="0" xfId="7" applyNumberFormat="1" applyFont="1" applyFill="1" applyBorder="1" applyAlignment="1">
      <alignment horizontal="left" vertical="center" wrapText="1"/>
    </xf>
    <xf numFmtId="0" fontId="35" fillId="6" borderId="6" xfId="1" applyFont="1" applyFill="1" applyBorder="1" applyAlignment="1">
      <alignment horizontal="center" vertical="center"/>
    </xf>
    <xf numFmtId="0" fontId="35" fillId="6" borderId="0" xfId="1" applyFont="1" applyFill="1" applyBorder="1" applyAlignment="1">
      <alignment horizontal="center" vertical="center"/>
    </xf>
    <xf numFmtId="0" fontId="44" fillId="6" borderId="0" xfId="1" applyFont="1" applyFill="1" applyBorder="1" applyAlignment="1">
      <alignment vertical="center" wrapText="1"/>
    </xf>
    <xf numFmtId="174" fontId="44" fillId="6" borderId="0" xfId="1" applyNumberFormat="1" applyFont="1" applyFill="1" applyBorder="1" applyAlignment="1">
      <alignment horizontal="right" vertical="top" wrapText="1"/>
    </xf>
    <xf numFmtId="1" fontId="40" fillId="6" borderId="0" xfId="1" applyNumberFormat="1" applyFont="1" applyFill="1" applyBorder="1" applyAlignment="1">
      <alignment horizontal="center" vertical="center"/>
    </xf>
    <xf numFmtId="0" fontId="40" fillId="6" borderId="0" xfId="1" applyFont="1" applyFill="1" applyBorder="1" applyAlignment="1">
      <alignment horizontal="left" vertical="center" wrapText="1"/>
    </xf>
    <xf numFmtId="174" fontId="40" fillId="6" borderId="0" xfId="1" applyNumberFormat="1" applyFont="1" applyFill="1" applyBorder="1" applyAlignment="1">
      <alignment horizontal="right" vertical="top"/>
    </xf>
    <xf numFmtId="0" fontId="40" fillId="6" borderId="0" xfId="1" applyFont="1" applyFill="1" applyBorder="1" applyAlignment="1">
      <alignment horizontal="left" vertical="center"/>
    </xf>
    <xf numFmtId="0" fontId="41" fillId="6" borderId="0" xfId="1" applyFont="1" applyFill="1" applyBorder="1" applyAlignment="1">
      <alignment horizontal="left" vertical="center" wrapText="1"/>
    </xf>
    <xf numFmtId="1" fontId="41" fillId="6" borderId="0" xfId="1" applyNumberFormat="1" applyFont="1" applyFill="1" applyBorder="1" applyAlignment="1">
      <alignment horizontal="center" vertical="center"/>
    </xf>
    <xf numFmtId="179" fontId="40" fillId="6" borderId="0" xfId="1" applyNumberFormat="1" applyFont="1" applyFill="1" applyBorder="1" applyAlignment="1">
      <alignment horizontal="right" vertical="top"/>
    </xf>
    <xf numFmtId="0" fontId="40" fillId="6" borderId="0" xfId="1" applyFont="1" applyFill="1" applyBorder="1" applyAlignment="1">
      <alignment horizontal="center" vertical="center"/>
    </xf>
    <xf numFmtId="0" fontId="44" fillId="6" borderId="0" xfId="1" applyFont="1" applyFill="1" applyBorder="1" applyAlignment="1">
      <alignment horizontal="left" vertical="center" wrapText="1"/>
    </xf>
    <xf numFmtId="174" fontId="44" fillId="6" borderId="0" xfId="1" applyNumberFormat="1" applyFont="1" applyFill="1" applyBorder="1" applyAlignment="1">
      <alignment horizontal="right" vertical="top"/>
    </xf>
    <xf numFmtId="0" fontId="41" fillId="6" borderId="0" xfId="1" applyFont="1" applyFill="1" applyBorder="1" applyAlignment="1">
      <alignment vertical="center"/>
    </xf>
    <xf numFmtId="1" fontId="40" fillId="6" borderId="5" xfId="1" applyNumberFormat="1" applyFont="1" applyFill="1" applyBorder="1" applyAlignment="1">
      <alignment horizontal="center" vertical="center"/>
    </xf>
    <xf numFmtId="0" fontId="40" fillId="6" borderId="5" xfId="7" applyNumberFormat="1" applyFont="1" applyFill="1" applyBorder="1" applyAlignment="1">
      <alignment horizontal="left" vertical="center"/>
    </xf>
    <xf numFmtId="174" fontId="40" fillId="6" borderId="5" xfId="1" applyNumberFormat="1" applyFont="1" applyFill="1" applyBorder="1" applyAlignment="1">
      <alignment horizontal="right" vertical="top"/>
    </xf>
    <xf numFmtId="179" fontId="40" fillId="6" borderId="5" xfId="1" applyNumberFormat="1" applyFont="1" applyFill="1" applyBorder="1" applyAlignment="1">
      <alignment horizontal="right" vertical="top"/>
    </xf>
    <xf numFmtId="0" fontId="33" fillId="0" borderId="0" xfId="11" applyFont="1" applyAlignment="1">
      <alignment vertical="center"/>
    </xf>
    <xf numFmtId="0" fontId="34" fillId="0" borderId="0" xfId="0" applyFont="1" applyAlignment="1">
      <alignment wrapText="1"/>
    </xf>
    <xf numFmtId="0" fontId="12" fillId="0" borderId="0" xfId="1" applyFont="1"/>
    <xf numFmtId="0" fontId="41" fillId="0" borderId="1" xfId="1" quotePrefix="1" applyFont="1" applyBorder="1" applyAlignment="1">
      <alignment horizontal="center" vertical="center"/>
    </xf>
    <xf numFmtId="0" fontId="41" fillId="0" borderId="1" xfId="1" applyFont="1" applyBorder="1" applyAlignment="1">
      <alignment horizontal="center" vertical="center" wrapText="1"/>
    </xf>
    <xf numFmtId="0" fontId="40" fillId="0" borderId="1" xfId="1" applyFont="1" applyBorder="1" applyAlignment="1">
      <alignment horizontal="center" vertical="center"/>
    </xf>
    <xf numFmtId="0" fontId="40" fillId="0" borderId="0" xfId="1" applyFont="1" applyAlignment="1">
      <alignment horizontal="center" vertical="center" wrapText="1"/>
    </xf>
    <xf numFmtId="0" fontId="40" fillId="0" borderId="1" xfId="1" applyFont="1" applyBorder="1" applyAlignment="1">
      <alignment horizontal="center" vertical="center" wrapText="1"/>
    </xf>
    <xf numFmtId="0" fontId="40" fillId="0" borderId="1" xfId="1" applyFont="1" applyBorder="1" applyAlignment="1">
      <alignment horizontal="center" vertical="center"/>
    </xf>
    <xf numFmtId="0" fontId="37" fillId="5" borderId="0" xfId="1" applyFont="1" applyFill="1" applyAlignment="1">
      <alignment horizontal="center" vertical="center"/>
    </xf>
    <xf numFmtId="9" fontId="37" fillId="5" borderId="0" xfId="3" applyFont="1" applyFill="1" applyAlignment="1">
      <alignment vertical="center"/>
    </xf>
    <xf numFmtId="0" fontId="37" fillId="5" borderId="0" xfId="1" applyFont="1" applyFill="1" applyAlignment="1">
      <alignment horizontal="center" vertical="center" wrapText="1"/>
    </xf>
    <xf numFmtId="9" fontId="37" fillId="5" borderId="0" xfId="3" applyFont="1" applyFill="1" applyAlignment="1">
      <alignment vertical="center" wrapText="1"/>
    </xf>
    <xf numFmtId="0" fontId="37" fillId="5" borderId="0" xfId="1" applyFont="1" applyFill="1" applyAlignment="1">
      <alignment vertical="center" wrapText="1"/>
    </xf>
    <xf numFmtId="0" fontId="41" fillId="0" borderId="7" xfId="1" applyFont="1" applyBorder="1" applyAlignment="1">
      <alignment horizontal="center" vertical="center" wrapText="1"/>
    </xf>
    <xf numFmtId="177" fontId="2" fillId="3" borderId="0" xfId="1" applyNumberFormat="1" applyFont="1" applyFill="1" applyAlignment="1">
      <alignment horizontal="center" vertical="center"/>
    </xf>
    <xf numFmtId="0" fontId="17" fillId="3" borderId="0" xfId="1" applyFont="1" applyFill="1" applyAlignment="1">
      <alignment vertical="center"/>
    </xf>
    <xf numFmtId="0" fontId="2" fillId="0" borderId="0" xfId="1" applyFont="1" applyAlignment="1">
      <alignment vertical="center"/>
    </xf>
    <xf numFmtId="0" fontId="40" fillId="6" borderId="0" xfId="3" applyNumberFormat="1" applyFont="1" applyFill="1" applyBorder="1" applyAlignment="1">
      <alignment vertical="center" wrapText="1"/>
    </xf>
    <xf numFmtId="9" fontId="40" fillId="6" borderId="0" xfId="3" applyFont="1" applyFill="1" applyBorder="1" applyAlignment="1">
      <alignment vertical="center" wrapText="1"/>
    </xf>
    <xf numFmtId="0" fontId="49" fillId="6" borderId="6" xfId="1" applyFont="1" applyFill="1" applyBorder="1" applyAlignment="1">
      <alignment horizontal="center" vertical="center"/>
    </xf>
    <xf numFmtId="172" fontId="49" fillId="6" borderId="6" xfId="1" applyNumberFormat="1" applyFont="1" applyFill="1" applyBorder="1" applyAlignment="1">
      <alignment horizontal="right" vertical="top"/>
    </xf>
    <xf numFmtId="172" fontId="49" fillId="6" borderId="6" xfId="1" applyNumberFormat="1" applyFont="1" applyFill="1" applyBorder="1" applyAlignment="1">
      <alignment horizontal="right" vertical="top" wrapText="1"/>
    </xf>
    <xf numFmtId="174" fontId="49" fillId="6" borderId="6" xfId="1" applyNumberFormat="1" applyFont="1" applyFill="1" applyBorder="1" applyAlignment="1">
      <alignment horizontal="right" vertical="top" wrapText="1"/>
    </xf>
    <xf numFmtId="0" fontId="49" fillId="6" borderId="0" xfId="1" applyFont="1" applyFill="1" applyBorder="1" applyAlignment="1">
      <alignment vertical="center"/>
    </xf>
    <xf numFmtId="172" fontId="49" fillId="6" borderId="0" xfId="1" applyNumberFormat="1" applyFont="1" applyFill="1" applyBorder="1" applyAlignment="1">
      <alignment horizontal="right" vertical="top"/>
    </xf>
    <xf numFmtId="172" fontId="49" fillId="6" borderId="0" xfId="1" applyNumberFormat="1" applyFont="1" applyFill="1" applyBorder="1" applyAlignment="1">
      <alignment horizontal="right" vertical="top" wrapText="1"/>
    </xf>
    <xf numFmtId="0" fontId="49" fillId="6" borderId="0" xfId="1" applyFont="1" applyFill="1" applyBorder="1" applyAlignment="1">
      <alignment horizontal="right" vertical="top" wrapText="1"/>
    </xf>
    <xf numFmtId="0" fontId="40" fillId="6" borderId="0" xfId="1" applyFont="1" applyFill="1" applyBorder="1" applyAlignment="1">
      <alignment horizontal="center" vertical="center" wrapText="1"/>
    </xf>
    <xf numFmtId="172" fontId="40" fillId="6" borderId="0" xfId="1" applyNumberFormat="1" applyFont="1" applyFill="1" applyBorder="1" applyAlignment="1">
      <alignment horizontal="right" vertical="top"/>
    </xf>
    <xf numFmtId="170" fontId="41" fillId="6" borderId="0" xfId="1" applyNumberFormat="1" applyFont="1" applyFill="1" applyBorder="1" applyAlignment="1">
      <alignment horizontal="right" vertical="top"/>
    </xf>
    <xf numFmtId="172" fontId="41" fillId="6" borderId="0" xfId="1" applyNumberFormat="1" applyFont="1" applyFill="1" applyBorder="1" applyAlignment="1">
      <alignment horizontal="right" vertical="top"/>
    </xf>
    <xf numFmtId="174" fontId="40" fillId="6" borderId="0" xfId="1" applyNumberFormat="1" applyFont="1" applyFill="1" applyBorder="1" applyAlignment="1">
      <alignment horizontal="right" vertical="top" wrapText="1"/>
    </xf>
    <xf numFmtId="0" fontId="41" fillId="6" borderId="0" xfId="1" applyFont="1" applyFill="1" applyBorder="1" applyAlignment="1">
      <alignment horizontal="center" vertical="center"/>
    </xf>
    <xf numFmtId="0" fontId="40" fillId="6" borderId="0" xfId="1" applyFont="1" applyFill="1" applyBorder="1" applyAlignment="1">
      <alignment horizontal="right" vertical="top" wrapText="1"/>
    </xf>
    <xf numFmtId="172" fontId="41" fillId="6" borderId="0" xfId="1" applyNumberFormat="1" applyFont="1" applyFill="1" applyBorder="1" applyAlignment="1">
      <alignment horizontal="right" vertical="top" wrapText="1"/>
    </xf>
    <xf numFmtId="164" fontId="41" fillId="6" borderId="0" xfId="1" applyNumberFormat="1" applyFont="1" applyFill="1" applyBorder="1" applyAlignment="1">
      <alignment horizontal="center" vertical="center"/>
    </xf>
    <xf numFmtId="0" fontId="41" fillId="6" borderId="0" xfId="1" applyFont="1" applyFill="1" applyBorder="1" applyAlignment="1">
      <alignment horizontal="left" vertical="center"/>
    </xf>
    <xf numFmtId="0" fontId="44" fillId="6" borderId="0" xfId="1" applyFont="1" applyFill="1" applyBorder="1" applyAlignment="1">
      <alignment horizontal="left" vertical="center" wrapText="1"/>
    </xf>
    <xf numFmtId="164" fontId="49" fillId="6" borderId="0" xfId="1" applyNumberFormat="1" applyFont="1" applyFill="1" applyBorder="1" applyAlignment="1">
      <alignment horizontal="right" vertical="top"/>
    </xf>
    <xf numFmtId="0" fontId="41" fillId="6" borderId="0" xfId="1" applyFont="1" applyFill="1" applyBorder="1" applyAlignment="1">
      <alignment horizontal="right" vertical="top" wrapText="1"/>
    </xf>
    <xf numFmtId="0" fontId="41" fillId="6" borderId="0" xfId="1" applyFont="1" applyFill="1" applyBorder="1" applyAlignment="1">
      <alignment horizontal="right" vertical="top"/>
    </xf>
    <xf numFmtId="0" fontId="40" fillId="6" borderId="5" xfId="1" applyFont="1" applyFill="1" applyBorder="1" applyAlignment="1">
      <alignment horizontal="center" vertical="center" wrapText="1"/>
    </xf>
    <xf numFmtId="0" fontId="40" fillId="6" borderId="5" xfId="1" applyFont="1" applyFill="1" applyBorder="1" applyAlignment="1">
      <alignment horizontal="center" vertical="center"/>
    </xf>
    <xf numFmtId="9" fontId="40" fillId="6" borderId="5" xfId="3" applyFont="1" applyFill="1" applyBorder="1" applyAlignment="1">
      <alignment vertical="center" wrapText="1"/>
    </xf>
    <xf numFmtId="172" fontId="40" fillId="6" borderId="5" xfId="1" applyNumberFormat="1" applyFont="1" applyFill="1" applyBorder="1" applyAlignment="1">
      <alignment horizontal="right" vertical="top"/>
    </xf>
    <xf numFmtId="0" fontId="41" fillId="6" borderId="5" xfId="1" applyFont="1" applyFill="1" applyBorder="1" applyAlignment="1">
      <alignment horizontal="right" vertical="top"/>
    </xf>
    <xf numFmtId="0" fontId="40" fillId="0" borderId="0" xfId="1" applyFont="1" applyAlignment="1">
      <alignment horizontal="center" vertical="center" wrapText="1"/>
    </xf>
    <xf numFmtId="0" fontId="40" fillId="0" borderId="1" xfId="1" applyFont="1" applyBorder="1" applyAlignment="1">
      <alignment horizontal="center" vertical="center" wrapText="1"/>
    </xf>
    <xf numFmtId="15" fontId="40" fillId="0" borderId="0" xfId="1" applyNumberFormat="1" applyFont="1" applyAlignment="1">
      <alignment horizontal="center" vertical="center"/>
    </xf>
    <xf numFmtId="0" fontId="40" fillId="0" borderId="0" xfId="1" applyFont="1" applyAlignment="1">
      <alignment horizontal="left" vertical="center"/>
    </xf>
    <xf numFmtId="0" fontId="40" fillId="0" borderId="0" xfId="1" applyFont="1" applyAlignment="1">
      <alignment horizontal="justify" vertical="center"/>
    </xf>
    <xf numFmtId="0" fontId="40" fillId="0" borderId="0" xfId="1" applyFont="1" applyAlignment="1">
      <alignment horizontal="justify" vertical="center" wrapText="1"/>
    </xf>
    <xf numFmtId="174" fontId="40" fillId="0" borderId="0" xfId="1" applyNumberFormat="1" applyFont="1" applyAlignment="1">
      <alignment horizontal="right" vertical="center"/>
    </xf>
    <xf numFmtId="17" fontId="40" fillId="0" borderId="0" xfId="1" applyNumberFormat="1" applyFont="1" applyAlignment="1">
      <alignment horizontal="center" vertical="center"/>
    </xf>
    <xf numFmtId="0" fontId="44" fillId="0" borderId="7" xfId="1" applyFont="1" applyBorder="1" applyAlignment="1">
      <alignment horizontal="center" vertical="center" wrapText="1"/>
    </xf>
    <xf numFmtId="0" fontId="44" fillId="0" borderId="7" xfId="1" applyFont="1" applyBorder="1" applyAlignment="1">
      <alignment horizontal="center" vertical="center"/>
    </xf>
    <xf numFmtId="178" fontId="44" fillId="6" borderId="0" xfId="7" applyNumberFormat="1" applyFont="1" applyFill="1" applyBorder="1" applyAlignment="1">
      <alignment horizontal="center" vertical="center"/>
    </xf>
    <xf numFmtId="0" fontId="36" fillId="6" borderId="6" xfId="1" applyFont="1" applyFill="1" applyBorder="1" applyAlignment="1">
      <alignment vertical="center"/>
    </xf>
    <xf numFmtId="0" fontId="55" fillId="6" borderId="6" xfId="1" applyFont="1" applyFill="1" applyBorder="1" applyAlignment="1">
      <alignment vertical="center"/>
    </xf>
    <xf numFmtId="174" fontId="44" fillId="6" borderId="6" xfId="1" applyNumberFormat="1" applyFont="1" applyFill="1" applyBorder="1" applyAlignment="1">
      <alignment horizontal="right" vertical="top" wrapText="1"/>
    </xf>
    <xf numFmtId="178" fontId="40" fillId="6" borderId="6" xfId="7" applyNumberFormat="1" applyFont="1" applyFill="1" applyBorder="1" applyAlignment="1">
      <alignment horizontal="center" vertical="center" wrapText="1"/>
    </xf>
    <xf numFmtId="43" fontId="40" fillId="6" borderId="6" xfId="2" applyFont="1" applyFill="1" applyBorder="1" applyAlignment="1">
      <alignment horizontal="center" vertical="center" wrapText="1"/>
    </xf>
    <xf numFmtId="0" fontId="55" fillId="6" borderId="6" xfId="1" applyFont="1" applyFill="1" applyBorder="1" applyAlignment="1">
      <alignment horizontal="center" vertical="center"/>
    </xf>
    <xf numFmtId="0" fontId="44" fillId="6" borderId="0" xfId="1" applyFont="1" applyFill="1" applyBorder="1" applyAlignment="1">
      <alignment horizontal="center" vertical="center"/>
    </xf>
    <xf numFmtId="15" fontId="40" fillId="6" borderId="0" xfId="1" applyNumberFormat="1" applyFont="1" applyFill="1" applyBorder="1" applyAlignment="1">
      <alignment horizontal="center" vertical="top"/>
    </xf>
    <xf numFmtId="181" fontId="40" fillId="6" borderId="0" xfId="1" applyNumberFormat="1" applyFont="1" applyFill="1" applyBorder="1" applyAlignment="1">
      <alignment horizontal="center" vertical="top"/>
    </xf>
    <xf numFmtId="0" fontId="44" fillId="6" borderId="0" xfId="1" applyFont="1" applyFill="1" applyBorder="1" applyAlignment="1">
      <alignment horizontal="left" vertical="center"/>
    </xf>
    <xf numFmtId="0" fontId="44" fillId="6" borderId="0" xfId="1" applyFont="1" applyFill="1" applyBorder="1" applyAlignment="1">
      <alignment horizontal="center" vertical="center"/>
    </xf>
    <xf numFmtId="0" fontId="44" fillId="6" borderId="0" xfId="1" applyFont="1" applyFill="1" applyBorder="1" applyAlignment="1">
      <alignment horizontal="left" vertical="center"/>
    </xf>
    <xf numFmtId="0" fontId="40" fillId="6" borderId="5" xfId="1" applyFont="1" applyFill="1" applyBorder="1" applyAlignment="1">
      <alignment horizontal="left" vertical="center"/>
    </xf>
    <xf numFmtId="15" fontId="40" fillId="6" borderId="5" xfId="1" applyNumberFormat="1" applyFont="1" applyFill="1" applyBorder="1" applyAlignment="1">
      <alignment horizontal="center" vertical="top"/>
    </xf>
    <xf numFmtId="0" fontId="40" fillId="6" borderId="5" xfId="1" applyFont="1" applyFill="1" applyBorder="1" applyAlignment="1">
      <alignment horizontal="center" vertical="top"/>
    </xf>
    <xf numFmtId="178" fontId="40" fillId="0" borderId="0" xfId="7" applyNumberFormat="1" applyFont="1" applyBorder="1" applyAlignment="1">
      <alignment vertical="center"/>
    </xf>
    <xf numFmtId="15" fontId="40" fillId="3" borderId="0" xfId="1" applyNumberFormat="1" applyFont="1" applyFill="1" applyAlignment="1">
      <alignment horizontal="center" vertical="center"/>
    </xf>
    <xf numFmtId="0" fontId="46" fillId="0" borderId="0" xfId="10" applyFont="1" applyAlignment="1">
      <alignment horizontal="center" vertical="center"/>
    </xf>
    <xf numFmtId="182" fontId="40" fillId="0" borderId="0" xfId="1" applyNumberFormat="1" applyFont="1" applyAlignment="1">
      <alignment horizontal="right" vertical="center"/>
    </xf>
    <xf numFmtId="178" fontId="40" fillId="6" borderId="6" xfId="7" applyNumberFormat="1" applyFont="1" applyFill="1" applyBorder="1" applyAlignment="1">
      <alignment horizontal="center" vertical="center"/>
    </xf>
    <xf numFmtId="0" fontId="40" fillId="6" borderId="6" xfId="1" applyFont="1" applyFill="1" applyBorder="1" applyAlignment="1">
      <alignment horizontal="center" vertical="center"/>
    </xf>
    <xf numFmtId="0" fontId="40" fillId="6" borderId="0" xfId="1" quotePrefix="1" applyFont="1" applyFill="1" applyBorder="1" applyAlignment="1">
      <alignment horizontal="center" vertical="center"/>
    </xf>
    <xf numFmtId="0" fontId="46" fillId="6" borderId="0" xfId="9" applyFont="1" applyFill="1" applyBorder="1" applyAlignment="1">
      <alignment horizontal="center" vertical="top"/>
    </xf>
    <xf numFmtId="169" fontId="44" fillId="6" borderId="0" xfId="1" applyNumberFormat="1" applyFont="1" applyFill="1" applyBorder="1" applyAlignment="1">
      <alignment horizontal="right" vertical="top"/>
    </xf>
    <xf numFmtId="0" fontId="46" fillId="6" borderId="0" xfId="0" applyFont="1" applyFill="1" applyBorder="1" applyAlignment="1">
      <alignment horizontal="left" wrapText="1"/>
    </xf>
    <xf numFmtId="0" fontId="46" fillId="6" borderId="5" xfId="0" applyFont="1" applyFill="1" applyBorder="1" applyAlignment="1">
      <alignment horizontal="center" vertical="center"/>
    </xf>
    <xf numFmtId="0" fontId="46" fillId="6" borderId="5" xfId="0" applyFont="1" applyFill="1" applyBorder="1" applyAlignment="1">
      <alignment horizontal="left" vertical="center"/>
    </xf>
    <xf numFmtId="0" fontId="46" fillId="6" borderId="5" xfId="9" applyFont="1" applyFill="1" applyBorder="1" applyAlignment="1">
      <alignment horizontal="center" vertical="top"/>
    </xf>
  </cellXfs>
  <cellStyles count="12">
    <cellStyle name="=C:\WINNT\SYSTEM32\COMMAND.COM" xfId="6" xr:uid="{322345FC-9B31-427D-AC96-C42318CB9225}"/>
    <cellStyle name="Millares" xfId="2" builtinId="3"/>
    <cellStyle name="Millares 2" xfId="4" xr:uid="{65E577FE-3B03-4C5D-86BF-209FA9B531F0}"/>
    <cellStyle name="Millares 2 2 2" xfId="7" xr:uid="{9DDEC2F3-42D2-42D0-91B9-AC29CE243BCE}"/>
    <cellStyle name="Millares 2 2 3" xfId="8" xr:uid="{11F3D0A1-4C67-4D21-990F-CEEA1B306FCC}"/>
    <cellStyle name="Normal" xfId="0" builtinId="0"/>
    <cellStyle name="Normal 14" xfId="9" xr:uid="{0077E550-93B6-481E-A153-FE9172DBBD1C}"/>
    <cellStyle name="Normal 2" xfId="1" xr:uid="{6B523267-F9B6-4548-85EB-BF4E642D2E7B}"/>
    <cellStyle name="Normal 2 2" xfId="5" xr:uid="{11DFD9B5-10E0-4B86-8817-0FCE7311903B}"/>
    <cellStyle name="Normal 26" xfId="10" xr:uid="{3AB0F235-AB1F-4512-AD8B-5E123DA20692}"/>
    <cellStyle name="Normal 4" xfId="11" xr:uid="{5311C729-D2FD-426F-BC80-6BBBD3B7A818}"/>
    <cellStyle name="Porcentaje" xfId="3" builtinId="5"/>
  </cellStyles>
  <dxfs count="74">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254BE4E2-1DA0-4869-A642-625B68538764}"/>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A778BEEA-4F28-4343-8EED-59BE69FC34D4}"/>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7DFFD9ED-26AC-45C1-B559-C9B8F3741E9B}"/>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A786BC94-F4ED-4480-A020-EB06E25615D7}"/>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BD87F35E-A52E-4C3E-A311-A2AE7D9E84CA}"/>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E2633DC8-4889-45CC-BCD7-14A102BC89A8}"/>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4F9018E9-B4F4-4C9A-B777-CB8F13C3F10B}"/>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D139FC54-4BA5-4994-9AA5-0DE810D4051C}"/>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87F48087-D902-47DD-B14F-0493DC99365F}"/>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AD5AE8FC-502C-4314-88C8-1A0FE7C41768}"/>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91343CE6-BBF0-4358-B7B6-3C34B9768842}"/>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CE877347-B80B-42BD-BE78-A64B0AB9A540}"/>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617760C8-B473-4CE2-A679-CA965C6E3E20}"/>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D7513E17-5EBF-406C-986C-1B72AC28739E}"/>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CD8D923A-E976-4918-9ECB-488A1B0D366E}"/>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5E52E15F-FD63-44EE-8E55-F8023E6CDEA6}"/>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F5948936-3811-4A81-8ADE-82480B90797C}"/>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265D0CE4-9814-4DCA-9ACC-D3A7B8492F74}"/>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3AFD3122-8433-4B6E-A0C0-21C7AD62AED0}"/>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BDF8CAE2-BA67-4E46-8986-6E5ED60222D9}"/>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90853F4F-2405-4880-839D-536A49CB8B6B}"/>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1E7123E-C8F4-42A8-B5D9-9A6F1A7204E8}"/>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A8ECED95-56AD-47D1-A297-2A4680A68F8B}"/>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ABBDA108-0FA6-4F60-9B81-23A19F0780B3}"/>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DA87A7B5-52A5-4B51-9843-A57C830E89EC}"/>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1C1DE7D5-5A0E-45FA-AF3E-98A4AE095495}"/>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2D0758FB-D981-4255-88AA-52E9A9BA3096}"/>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A358F95E-5C80-4B5A-BAB4-B753BF99D805}"/>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5B2330D3-005E-483B-BF22-BC1411093A27}"/>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9BDE8E24-6739-4D5A-B354-904B70076780}"/>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BD38F6E8-E5AC-4BF9-A537-514FAFBBE424}"/>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48EE5056-6875-4110-AECA-925879D61204}"/>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A79BBEC8-DD73-4D5D-A830-D4847418C92F}"/>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4A6D1EC7-7DDE-4F39-9886-8CD8961D20BE}"/>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4218DD93-80DE-4D78-A998-DED911E2C3C4}"/>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210A5561-21B4-40A6-96B6-80C849F91CCA}"/>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BF9DC1B6-EC00-4803-80C7-27FA57714544}"/>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3D2FB35E-89C7-4ABA-BC32-45F61BE62362}"/>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3184908B-1C18-4E64-BAA8-51E8E43BAE78}"/>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D888F0E9-3E0F-40AA-9A8E-E58CD237358C}"/>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FB5FE750-16EF-44BD-9E13-E66254703262}"/>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7DAD66A7-64E2-403C-B43D-7944A4EA5463}"/>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95E2125E-BDD5-41A8-A818-4027CF87A3B3}"/>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D75B586A-02D9-4611-81AE-83710FC4210A}"/>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5252A302-FC78-44F7-A8F0-7D700DB99F51}"/>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DC2178-1CC1-4347-8F5B-73F112D26CF7}"/>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7D2144F2-678D-493D-8EDE-397144C626E7}"/>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179AA063-9D4E-41C4-9CEB-035DD416D687}"/>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458DBFD7-B0DF-408F-A266-674DC7575065}"/>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FF207FFF-E3DD-47ED-A00D-D7AB0497CFD5}"/>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94B93408-30B5-4C22-BCA9-39C4336F0090}"/>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7E120936-F44F-4D6A-AC27-B9D0BD09955E}"/>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369AD152-C7F2-4C17-8AA0-D4D049F4D471}"/>
            </a:ext>
          </a:extLst>
        </xdr:cNvPr>
        <xdr:cNvSpPr txBox="1">
          <a:spLocks noChangeArrowheads="1"/>
        </xdr:cNvSpPr>
      </xdr:nvSpPr>
      <xdr:spPr bwMode="auto">
        <a:xfrm>
          <a:off x="9801225" y="1020127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79ACB37C-5D5F-4A69-BCDF-23A38D550021}"/>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34D5D6C6-A02F-4CE5-9356-0517DABB0F5A}"/>
            </a:ext>
          </a:extLst>
        </xdr:cNvPr>
        <xdr:cNvSpPr txBox="1">
          <a:spLocks noChangeArrowheads="1"/>
        </xdr:cNvSpPr>
      </xdr:nvSpPr>
      <xdr:spPr bwMode="auto">
        <a:xfrm>
          <a:off x="10715625" y="1062037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8AECD5A2-4A1B-4070-99EE-F7C441E95ADA}"/>
            </a:ext>
          </a:extLst>
        </xdr:cNvPr>
        <xdr:cNvSpPr txBox="1">
          <a:spLocks noChangeArrowheads="1"/>
        </xdr:cNvSpPr>
      </xdr:nvSpPr>
      <xdr:spPr bwMode="auto">
        <a:xfrm>
          <a:off x="10298430" y="1062037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C8500D4C-D662-468C-9761-FB2A91A250BC}"/>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4F1CF793-5B6A-4B6D-A32C-100AB9EDDBD1}"/>
            </a:ext>
          </a:extLst>
        </xdr:cNvPr>
        <xdr:cNvSpPr txBox="1">
          <a:spLocks noChangeArrowheads="1"/>
        </xdr:cNvSpPr>
      </xdr:nvSpPr>
      <xdr:spPr bwMode="auto">
        <a:xfrm>
          <a:off x="9393555" y="1020127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EF2B1133-B27B-467C-ACC2-A1665032EC2B}"/>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2BC829B1-30F2-4CB1-AE44-881BF3AFD9B6}"/>
            </a:ext>
          </a:extLst>
        </xdr:cNvPr>
        <xdr:cNvSpPr txBox="1">
          <a:spLocks noChangeArrowheads="1"/>
        </xdr:cNvSpPr>
      </xdr:nvSpPr>
      <xdr:spPr bwMode="auto">
        <a:xfrm>
          <a:off x="8477250" y="1020127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NIC_1ER%20TRIM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VPN_1er_TRIM_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_1er_%20TRIM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ENERO-FEBRERO"/>
      <sheetName val="FN Inv Con Op"/>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DIR CFE MILLDD"/>
      <sheetName val="INV COND CFE MILLDD"/>
      <sheetName val="VPN Inv Fin Dir "/>
      <sheetName val="VPN Inv Fin Cond"/>
      <sheetName val="CONSOLIDADO MDP"/>
      <sheetName val="Hoja1"/>
      <sheetName val="Hoja2"/>
    </sheetNames>
    <sheetDataSet>
      <sheetData sheetId="0" refreshError="1"/>
      <sheetData sheetId="1" refreshError="1"/>
      <sheetData sheetId="2"/>
      <sheetData sheetId="3"/>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Inv Dir Op"/>
      <sheetName val="COMP DIR COND (DLLS) "/>
      <sheetName val="Com Cost Tot "/>
      <sheetName val="COMP CONSOL "/>
    </sheetNames>
    <sheetDataSet>
      <sheetData sheetId="0">
        <row r="7">
          <cell r="E7" t="str">
            <v>Hasta 2020</v>
          </cell>
          <cell r="F7" t="str">
            <v>En 2021</v>
          </cell>
        </row>
        <row r="242">
          <cell r="D242">
            <v>4056.1601833156765</v>
          </cell>
        </row>
      </sheetData>
      <sheetData sheetId="1"/>
      <sheetData sheetId="2">
        <row r="7">
          <cell r="E7" t="str">
            <v>PEF 2020</v>
          </cell>
          <cell r="K7" t="str">
            <v>% Respecto PEF 2021</v>
          </cell>
        </row>
        <row r="275">
          <cell r="I275">
            <v>360.52</v>
          </cell>
        </row>
        <row r="276">
          <cell r="I276">
            <v>257.83999999999997</v>
          </cell>
        </row>
        <row r="277">
          <cell r="I277">
            <v>367.2</v>
          </cell>
        </row>
        <row r="278">
          <cell r="I278">
            <v>149.72010901960783</v>
          </cell>
        </row>
        <row r="279">
          <cell r="I279">
            <v>175.2</v>
          </cell>
        </row>
        <row r="280">
          <cell r="I280">
            <v>204.22499999999999</v>
          </cell>
        </row>
        <row r="281">
          <cell r="I281">
            <v>258.8</v>
          </cell>
        </row>
        <row r="282">
          <cell r="I282">
            <v>161.52000000000001</v>
          </cell>
        </row>
        <row r="283">
          <cell r="I283">
            <v>237.95</v>
          </cell>
        </row>
        <row r="284">
          <cell r="I284">
            <v>355.15</v>
          </cell>
        </row>
        <row r="285">
          <cell r="I285">
            <v>171.1</v>
          </cell>
        </row>
        <row r="286">
          <cell r="I286">
            <v>303.75</v>
          </cell>
        </row>
        <row r="287">
          <cell r="I287">
            <v>303.10000000000002</v>
          </cell>
        </row>
        <row r="288">
          <cell r="I288">
            <v>539.4428760130719</v>
          </cell>
        </row>
        <row r="289">
          <cell r="I289">
            <v>169.9321839869281</v>
          </cell>
        </row>
        <row r="290">
          <cell r="I290">
            <v>339.4</v>
          </cell>
        </row>
        <row r="291">
          <cell r="I291">
            <v>266.90568300653592</v>
          </cell>
        </row>
        <row r="292">
          <cell r="I292">
            <v>580.4</v>
          </cell>
        </row>
        <row r="293">
          <cell r="I293">
            <v>571.54339503267965</v>
          </cell>
        </row>
        <row r="294">
          <cell r="I294">
            <v>483</v>
          </cell>
        </row>
        <row r="295">
          <cell r="I295">
            <v>267.39999999999998</v>
          </cell>
        </row>
        <row r="296">
          <cell r="I296">
            <v>295</v>
          </cell>
        </row>
        <row r="297">
          <cell r="I297">
            <v>265.73960699346406</v>
          </cell>
        </row>
        <row r="298">
          <cell r="I298">
            <v>470.4</v>
          </cell>
        </row>
        <row r="299">
          <cell r="I299">
            <v>481.6</v>
          </cell>
        </row>
        <row r="300">
          <cell r="I300">
            <v>160.1</v>
          </cell>
        </row>
        <row r="301">
          <cell r="I301">
            <v>161.69999999999999</v>
          </cell>
        </row>
        <row r="302">
          <cell r="I302">
            <v>718.89976300000001</v>
          </cell>
        </row>
        <row r="303">
          <cell r="I303">
            <v>825.97020600000008</v>
          </cell>
        </row>
        <row r="304">
          <cell r="I304">
            <v>562.37020600000005</v>
          </cell>
        </row>
        <row r="305">
          <cell r="I305">
            <v>492.05071900000002</v>
          </cell>
        </row>
        <row r="306">
          <cell r="I306">
            <v>679.9511930000001</v>
          </cell>
        </row>
        <row r="307">
          <cell r="I307">
            <v>720.33473500000002</v>
          </cell>
        </row>
        <row r="308">
          <cell r="I308">
            <v>0</v>
          </cell>
        </row>
      </sheetData>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FD44-1761-42AD-85F7-B6ABE0B3E78D}">
  <dimension ref="A1:R80"/>
  <sheetViews>
    <sheetView showGridLines="0" tabSelected="1" topLeftCell="C1" zoomScale="80" zoomScaleNormal="80" zoomScaleSheetLayoutView="86" workbookViewId="0">
      <selection activeCell="R16" sqref="R16"/>
    </sheetView>
  </sheetViews>
  <sheetFormatPr baseColWidth="10" defaultColWidth="11.42578125" defaultRowHeight="15"/>
  <cols>
    <col min="1" max="1" width="8.140625" hidden="1" customWidth="1"/>
    <col min="2" max="2" width="5.28515625" hidden="1" customWidth="1"/>
    <col min="3" max="3" width="4.5703125" customWidth="1"/>
    <col min="4" max="4" width="51.42578125" customWidth="1"/>
    <col min="5" max="5" width="24.5703125" customWidth="1"/>
    <col min="6" max="6" width="16.7109375" bestFit="1" customWidth="1"/>
    <col min="7" max="7" width="13" bestFit="1" customWidth="1"/>
    <col min="8" max="8" width="11.28515625" bestFit="1" customWidth="1"/>
    <col min="9" max="9" width="10.28515625" customWidth="1"/>
    <col min="10" max="10" width="12.28515625" customWidth="1"/>
    <col min="11" max="11" width="10.28515625" customWidth="1"/>
    <col min="12" max="12" width="11.28515625" customWidth="1"/>
    <col min="13" max="15" width="9.7109375" customWidth="1"/>
  </cols>
  <sheetData>
    <row r="1" spans="1:17" s="1" customFormat="1" ht="42.75" customHeight="1">
      <c r="A1" s="92" t="s">
        <v>917</v>
      </c>
      <c r="B1" s="92"/>
      <c r="C1" s="92"/>
      <c r="D1" s="92"/>
      <c r="E1" s="93" t="s">
        <v>919</v>
      </c>
      <c r="F1" s="94"/>
    </row>
    <row r="2" spans="1:17" s="1" customFormat="1" ht="36" customHeight="1" thickBot="1">
      <c r="A2" s="95" t="s">
        <v>918</v>
      </c>
      <c r="B2" s="95"/>
      <c r="C2" s="95"/>
      <c r="D2" s="95"/>
      <c r="E2" s="95"/>
      <c r="F2" s="95"/>
      <c r="G2" s="95"/>
      <c r="H2" s="95"/>
      <c r="I2" s="95"/>
      <c r="J2" s="95"/>
      <c r="K2" s="95"/>
      <c r="O2" s="96"/>
    </row>
    <row r="3" spans="1:17" ht="6" customHeight="1">
      <c r="A3" s="97"/>
      <c r="B3" s="97"/>
      <c r="C3" s="97"/>
      <c r="D3" s="97"/>
      <c r="E3" s="97"/>
      <c r="F3" s="97"/>
      <c r="G3" s="97"/>
      <c r="H3" s="97"/>
      <c r="I3" s="97"/>
      <c r="J3" s="97"/>
      <c r="K3" s="97"/>
      <c r="L3" s="97"/>
      <c r="M3" s="97"/>
      <c r="N3" s="97"/>
      <c r="O3" s="98"/>
      <c r="P3" s="98"/>
    </row>
    <row r="4" spans="1:17" ht="15.75">
      <c r="A4" s="1"/>
      <c r="B4" s="1"/>
      <c r="C4" s="119" t="s">
        <v>0</v>
      </c>
      <c r="D4" s="120"/>
      <c r="E4" s="120"/>
      <c r="F4" s="120"/>
      <c r="G4" s="120"/>
      <c r="H4" s="120"/>
      <c r="I4" s="120"/>
      <c r="J4" s="120"/>
      <c r="K4" s="120"/>
      <c r="L4" s="120"/>
      <c r="M4" s="121"/>
      <c r="N4" s="121"/>
      <c r="O4" s="122"/>
    </row>
    <row r="5" spans="1:17" ht="15.75">
      <c r="A5" s="2"/>
      <c r="B5" s="2"/>
      <c r="C5" s="119" t="s">
        <v>1</v>
      </c>
      <c r="D5" s="123"/>
      <c r="E5" s="123"/>
      <c r="F5" s="123"/>
      <c r="G5" s="123"/>
      <c r="H5" s="123"/>
      <c r="I5" s="123"/>
      <c r="J5" s="123"/>
      <c r="K5" s="123"/>
      <c r="L5" s="123"/>
      <c r="M5" s="124"/>
      <c r="N5" s="124"/>
      <c r="O5" s="125"/>
    </row>
    <row r="6" spans="1:17" ht="15.75">
      <c r="A6" s="2"/>
      <c r="B6" s="2"/>
      <c r="C6" s="119" t="s">
        <v>2</v>
      </c>
      <c r="D6" s="120"/>
      <c r="E6" s="120"/>
      <c r="F6" s="120"/>
      <c r="G6" s="120"/>
      <c r="H6" s="120"/>
      <c r="I6" s="120"/>
      <c r="J6" s="120"/>
      <c r="K6" s="120"/>
      <c r="L6" s="120"/>
      <c r="M6" s="125"/>
      <c r="N6" s="125"/>
      <c r="O6" s="125"/>
    </row>
    <row r="7" spans="1:17" s="2" customFormat="1" ht="15.75">
      <c r="C7" s="119" t="s">
        <v>3</v>
      </c>
      <c r="D7" s="126"/>
      <c r="E7" s="126"/>
      <c r="F7" s="126"/>
      <c r="G7" s="126"/>
      <c r="H7" s="126"/>
      <c r="I7" s="126"/>
      <c r="J7" s="126"/>
      <c r="K7" s="126"/>
      <c r="L7" s="126"/>
      <c r="M7" s="124"/>
      <c r="N7" s="124"/>
      <c r="O7" s="125"/>
    </row>
    <row r="8" spans="1:17" ht="17.25">
      <c r="A8" s="2"/>
      <c r="B8" s="2"/>
      <c r="C8" s="119" t="s">
        <v>905</v>
      </c>
      <c r="D8" s="120"/>
      <c r="E8" s="120"/>
      <c r="F8" s="120"/>
      <c r="G8" s="120"/>
      <c r="H8" s="120"/>
      <c r="I8" s="120"/>
      <c r="J8" s="120"/>
      <c r="K8" s="120"/>
      <c r="L8" s="120"/>
      <c r="M8" s="125"/>
      <c r="N8" s="125"/>
      <c r="O8" s="125"/>
      <c r="P8" s="3">
        <v>20.604700000000001</v>
      </c>
      <c r="Q8" s="4"/>
    </row>
    <row r="9" spans="1:17" ht="15" customHeight="1">
      <c r="A9" s="1"/>
      <c r="B9" s="1"/>
      <c r="C9" s="99" t="s">
        <v>4</v>
      </c>
      <c r="D9" s="100" t="s">
        <v>5</v>
      </c>
      <c r="E9" s="99" t="s">
        <v>6</v>
      </c>
      <c r="F9" s="101" t="s">
        <v>920</v>
      </c>
      <c r="G9" s="101" t="s">
        <v>921</v>
      </c>
      <c r="H9" s="102" t="s">
        <v>7</v>
      </c>
      <c r="I9" s="102"/>
      <c r="J9" s="102"/>
      <c r="K9" s="102"/>
      <c r="L9" s="101" t="s">
        <v>8</v>
      </c>
      <c r="M9" s="103" t="s">
        <v>9</v>
      </c>
      <c r="N9" s="103"/>
      <c r="O9" s="103"/>
    </row>
    <row r="10" spans="1:17">
      <c r="A10" s="5"/>
      <c r="B10" s="5"/>
      <c r="C10" s="99"/>
      <c r="D10" s="100"/>
      <c r="E10" s="99"/>
      <c r="F10" s="101"/>
      <c r="G10" s="101"/>
      <c r="H10" s="104">
        <v>2021</v>
      </c>
      <c r="I10" s="104"/>
      <c r="J10" s="104"/>
      <c r="K10" s="104"/>
      <c r="L10" s="101"/>
      <c r="M10" s="103">
        <v>2021</v>
      </c>
      <c r="N10" s="103"/>
      <c r="O10" s="103"/>
    </row>
    <row r="11" spans="1:17" ht="24">
      <c r="A11" s="6"/>
      <c r="B11" s="6"/>
      <c r="C11" s="99"/>
      <c r="D11" s="100"/>
      <c r="E11" s="99"/>
      <c r="F11" s="101"/>
      <c r="G11" s="101"/>
      <c r="H11" s="105" t="s">
        <v>922</v>
      </c>
      <c r="I11" s="106" t="s">
        <v>923</v>
      </c>
      <c r="J11" s="105" t="s">
        <v>10</v>
      </c>
      <c r="K11" s="105" t="s">
        <v>11</v>
      </c>
      <c r="L11" s="101"/>
      <c r="M11" s="107" t="s">
        <v>12</v>
      </c>
      <c r="N11" s="105" t="s">
        <v>13</v>
      </c>
      <c r="O11" s="105" t="s">
        <v>10</v>
      </c>
    </row>
    <row r="12" spans="1:17" ht="15.75" thickBot="1">
      <c r="A12" s="5"/>
      <c r="B12" s="5"/>
      <c r="C12" s="108"/>
      <c r="D12" s="109"/>
      <c r="E12" s="108" t="s">
        <v>14</v>
      </c>
      <c r="F12" s="109" t="s">
        <v>15</v>
      </c>
      <c r="G12" s="109" t="s">
        <v>16</v>
      </c>
      <c r="H12" s="109" t="s">
        <v>17</v>
      </c>
      <c r="I12" s="108" t="s">
        <v>18</v>
      </c>
      <c r="J12" s="109" t="s">
        <v>19</v>
      </c>
      <c r="K12" s="110" t="s">
        <v>20</v>
      </c>
      <c r="L12" s="109" t="s">
        <v>21</v>
      </c>
      <c r="M12" s="109" t="s">
        <v>22</v>
      </c>
      <c r="N12" s="109" t="s">
        <v>23</v>
      </c>
      <c r="O12" s="109" t="s">
        <v>24</v>
      </c>
    </row>
    <row r="13" spans="1:17" s="5" customFormat="1" ht="6" customHeight="1" thickBot="1">
      <c r="C13" s="127"/>
      <c r="D13" s="128"/>
      <c r="E13" s="127"/>
      <c r="F13" s="128"/>
      <c r="G13" s="128"/>
      <c r="H13" s="128"/>
      <c r="I13" s="127"/>
      <c r="J13" s="128"/>
      <c r="K13" s="129"/>
      <c r="L13" s="128"/>
      <c r="M13" s="128"/>
      <c r="N13" s="128"/>
      <c r="O13" s="128"/>
      <c r="P13" s="130"/>
    </row>
    <row r="14" spans="1:17">
      <c r="A14" s="1"/>
      <c r="B14" s="8"/>
      <c r="C14" s="131"/>
      <c r="D14" s="133" t="s">
        <v>25</v>
      </c>
      <c r="E14" s="133"/>
      <c r="F14" s="134">
        <f>F16+F66</f>
        <v>282728.26596658048</v>
      </c>
      <c r="G14" s="134">
        <f>G16+G66</f>
        <v>90453.995601562405</v>
      </c>
      <c r="H14" s="134">
        <f>H16+H66</f>
        <v>52280.742830199801</v>
      </c>
      <c r="I14" s="134">
        <f>I16+I66</f>
        <v>14.122896858722054</v>
      </c>
      <c r="J14" s="134">
        <f>J16+J66</f>
        <v>90468.118498421114</v>
      </c>
      <c r="K14" s="134">
        <f t="shared" ref="K14:K58" si="0">ROUND((J14/F14)*100,1)</f>
        <v>32</v>
      </c>
      <c r="L14" s="134"/>
      <c r="M14" s="134"/>
      <c r="N14" s="134"/>
      <c r="O14" s="135"/>
      <c r="P14" s="86"/>
      <c r="Q14" s="86"/>
    </row>
    <row r="15" spans="1:17">
      <c r="A15" s="1"/>
      <c r="B15" s="8"/>
      <c r="C15" s="131"/>
      <c r="D15" s="132" t="s">
        <v>26</v>
      </c>
      <c r="E15" s="133"/>
      <c r="F15" s="134">
        <f>+F17+F20+F22+F24+F26+F28+F32+F38+F45+F48+F59+F68+F70</f>
        <v>281002.7494515932</v>
      </c>
      <c r="G15" s="134">
        <f>+G17+G20+G22+G24+G26+G28+G32+G38+G45+G48+G59+G68+G70</f>
        <v>90453.995601562405</v>
      </c>
      <c r="H15" s="134">
        <f>+H17+H20+H22+H24+H26+H28+H32+H38+H45+H48+H59+H68+H70</f>
        <v>52207.3266563285</v>
      </c>
      <c r="I15" s="134">
        <f>+I17+I20+I22+I24+I26+I28+I32+I38+I45+I48+I59+I68+I70</f>
        <v>14.122896858722054</v>
      </c>
      <c r="J15" s="134">
        <f>+J17+J20+J22+J24+J26+J28+J32+J38+J45+J48+J59</f>
        <v>90468.118498421114</v>
      </c>
      <c r="K15" s="134">
        <f t="shared" si="0"/>
        <v>32.200000000000003</v>
      </c>
      <c r="L15" s="134"/>
      <c r="M15" s="134"/>
      <c r="N15" s="134"/>
      <c r="O15" s="135"/>
      <c r="P15" s="86"/>
      <c r="Q15" s="86"/>
    </row>
    <row r="16" spans="1:17">
      <c r="A16" s="1"/>
      <c r="B16" s="8"/>
      <c r="C16" s="131"/>
      <c r="D16" s="136" t="s">
        <v>27</v>
      </c>
      <c r="E16" s="133"/>
      <c r="F16" s="134">
        <f>+F17+F20+F22+F24+F26+F28+F32+F38+F45+F48+F59+F64</f>
        <v>227207.84442534909</v>
      </c>
      <c r="G16" s="134">
        <f>+G17+G20+G22+G24+G26+G28+G32+G38+G45+G48+G59+G64</f>
        <v>90453.995601562405</v>
      </c>
      <c r="H16" s="134">
        <f>+H17+H20+H22+H24+H26+H28+H32+H38+H45+H48+H59+H64</f>
        <v>15722.530794108499</v>
      </c>
      <c r="I16" s="134">
        <f>+I17+I20+I22+I24+I26+I28+I32+I38+I45+I48+I59+I64</f>
        <v>14.122896858722054</v>
      </c>
      <c r="J16" s="134">
        <f>+J17+J20+J22+J24+J26+J28+J32+J38+J45+J48+J59+J64</f>
        <v>90468.118498421114</v>
      </c>
      <c r="K16" s="134">
        <f t="shared" si="0"/>
        <v>39.799999999999997</v>
      </c>
      <c r="L16" s="134"/>
      <c r="M16" s="134"/>
      <c r="N16" s="134"/>
      <c r="O16" s="135"/>
      <c r="P16" s="86"/>
      <c r="Q16" s="86"/>
    </row>
    <row r="17" spans="1:17" ht="12.75" customHeight="1">
      <c r="A17" s="9"/>
      <c r="C17" s="137"/>
      <c r="D17" s="136" t="s">
        <v>28</v>
      </c>
      <c r="E17" s="138"/>
      <c r="F17" s="134">
        <f>SUBTOTAL(9,F18:F19)</f>
        <v>16799.820356390759</v>
      </c>
      <c r="G17" s="134">
        <f>SUBTOTAL(9,G18:G19)</f>
        <v>13937.704507221966</v>
      </c>
      <c r="H17" s="139">
        <f>SUBTOTAL(9,H18:H19)</f>
        <v>163.50381655960001</v>
      </c>
      <c r="I17" s="134">
        <f>SUBTOTAL(9,I18:I19)</f>
        <v>5.7529803143552267E-13</v>
      </c>
      <c r="J17" s="134">
        <f>SUBTOTAL(9,J18:J19)</f>
        <v>13937.704507221966</v>
      </c>
      <c r="K17" s="134">
        <f t="shared" si="0"/>
        <v>83</v>
      </c>
      <c r="L17" s="135"/>
      <c r="M17" s="140"/>
      <c r="N17" s="135"/>
      <c r="O17" s="135"/>
      <c r="P17" s="86"/>
      <c r="Q17" s="86"/>
    </row>
    <row r="18" spans="1:17" ht="12.75" customHeight="1">
      <c r="A18" s="9"/>
      <c r="B18" s="8">
        <v>2006</v>
      </c>
      <c r="C18" s="137">
        <v>171</v>
      </c>
      <c r="D18" s="141" t="s">
        <v>924</v>
      </c>
      <c r="E18" s="138" t="s">
        <v>29</v>
      </c>
      <c r="F18" s="135">
        <v>11765.306530198381</v>
      </c>
      <c r="G18" s="135">
        <v>9677.583183887773</v>
      </c>
      <c r="H18" s="142">
        <v>0</v>
      </c>
      <c r="I18" s="135">
        <v>0</v>
      </c>
      <c r="J18" s="135">
        <f t="shared" ref="J18:J19" si="1">+G18+I18</f>
        <v>9677.583183887773</v>
      </c>
      <c r="K18" s="135">
        <f t="shared" si="0"/>
        <v>82.3</v>
      </c>
      <c r="L18" s="135">
        <v>99.87299999999999</v>
      </c>
      <c r="M18" s="140">
        <v>0</v>
      </c>
      <c r="N18" s="135">
        <v>0</v>
      </c>
      <c r="O18" s="135">
        <f t="shared" ref="O18:O19" si="2">L18+N18</f>
        <v>99.87299999999999</v>
      </c>
      <c r="P18" s="86"/>
      <c r="Q18" s="87"/>
    </row>
    <row r="19" spans="1:17" ht="12.75" customHeight="1">
      <c r="A19" s="9"/>
      <c r="B19" s="8">
        <v>2006</v>
      </c>
      <c r="C19" s="137">
        <v>188</v>
      </c>
      <c r="D19" s="141" t="s">
        <v>30</v>
      </c>
      <c r="E19" s="138" t="s">
        <v>29</v>
      </c>
      <c r="F19" s="135">
        <v>5034.5138261923785</v>
      </c>
      <c r="G19" s="135">
        <v>4260.1213233341932</v>
      </c>
      <c r="H19" s="142">
        <v>163.50381655960001</v>
      </c>
      <c r="I19" s="135">
        <v>5.7529803143552267E-13</v>
      </c>
      <c r="J19" s="135">
        <f t="shared" si="1"/>
        <v>4260.1213233341941</v>
      </c>
      <c r="K19" s="135">
        <f t="shared" si="0"/>
        <v>84.6</v>
      </c>
      <c r="L19" s="135">
        <v>99.399999999999991</v>
      </c>
      <c r="M19" s="140">
        <v>2.2000000000000002</v>
      </c>
      <c r="N19" s="135">
        <v>0.18000000000000682</v>
      </c>
      <c r="O19" s="135">
        <f t="shared" si="2"/>
        <v>99.58</v>
      </c>
      <c r="P19" s="86"/>
      <c r="Q19" s="87"/>
    </row>
    <row r="20" spans="1:17" ht="12.75" customHeight="1">
      <c r="A20" s="9"/>
      <c r="C20" s="137"/>
      <c r="D20" s="143" t="s">
        <v>31</v>
      </c>
      <c r="E20" s="138"/>
      <c r="F20" s="134">
        <f>SUBTOTAL(9,F21:F21)</f>
        <v>2740.2396577000004</v>
      </c>
      <c r="G20" s="134">
        <f>SUBTOTAL(9,G21:G21)</f>
        <v>1287.79375</v>
      </c>
      <c r="H20" s="139">
        <f>SUBTOTAL(9,H21:H21)</f>
        <v>133.23926231500002</v>
      </c>
      <c r="I20" s="134">
        <f>SUBTOTAL(9,I21:I21)</f>
        <v>0</v>
      </c>
      <c r="J20" s="134">
        <f>SUBTOTAL(9,J21:J21)</f>
        <v>1287.79375</v>
      </c>
      <c r="K20" s="134">
        <f t="shared" si="0"/>
        <v>47</v>
      </c>
      <c r="L20" s="135"/>
      <c r="M20" s="140"/>
      <c r="N20" s="135"/>
      <c r="O20" s="135"/>
      <c r="P20" s="86"/>
      <c r="Q20" s="87"/>
    </row>
    <row r="21" spans="1:17" ht="12.75" customHeight="1">
      <c r="A21" s="9"/>
      <c r="B21" s="8">
        <v>2007</v>
      </c>
      <c r="C21" s="137">
        <v>209</v>
      </c>
      <c r="D21" s="141" t="s">
        <v>32</v>
      </c>
      <c r="E21" s="138" t="s">
        <v>29</v>
      </c>
      <c r="F21" s="135">
        <v>2740.2396577000004</v>
      </c>
      <c r="G21" s="135">
        <v>1287.79375</v>
      </c>
      <c r="H21" s="142">
        <v>133.23926231500002</v>
      </c>
      <c r="I21" s="135">
        <v>0</v>
      </c>
      <c r="J21" s="135">
        <f t="shared" ref="J21" si="3">+G21+I21</f>
        <v>1287.79375</v>
      </c>
      <c r="K21" s="135">
        <f t="shared" si="0"/>
        <v>47</v>
      </c>
      <c r="L21" s="135">
        <v>67.8</v>
      </c>
      <c r="M21" s="140">
        <v>4.8600000000000003</v>
      </c>
      <c r="N21" s="135">
        <v>0</v>
      </c>
      <c r="O21" s="135">
        <f t="shared" ref="O21" si="4">L21+N21</f>
        <v>67.8</v>
      </c>
      <c r="P21" s="86"/>
      <c r="Q21" s="87"/>
    </row>
    <row r="22" spans="1:17" ht="12.75" customHeight="1">
      <c r="A22" s="9"/>
      <c r="C22" s="137"/>
      <c r="D22" s="143" t="s">
        <v>33</v>
      </c>
      <c r="E22" s="138"/>
      <c r="F22" s="134">
        <f>SUBTOTAL(9,F23:F23)</f>
        <v>1924.0741796822301</v>
      </c>
      <c r="G22" s="134">
        <f>SUBTOTAL(9,G23:G23)</f>
        <v>885.04913262500008</v>
      </c>
      <c r="H22" s="139">
        <f>SUBTOTAL(9,H23:H23)</f>
        <v>0</v>
      </c>
      <c r="I22" s="134">
        <f>SUBTOTAL(9,I23:I23)</f>
        <v>0</v>
      </c>
      <c r="J22" s="134">
        <f>SUBTOTAL(9,J23:J23)</f>
        <v>885.04913262500008</v>
      </c>
      <c r="K22" s="134">
        <f t="shared" si="0"/>
        <v>46</v>
      </c>
      <c r="L22" s="135"/>
      <c r="M22" s="140"/>
      <c r="N22" s="135"/>
      <c r="O22" s="135"/>
      <c r="P22" s="86"/>
      <c r="Q22" s="87"/>
    </row>
    <row r="23" spans="1:17" ht="12.75" customHeight="1">
      <c r="A23" s="9"/>
      <c r="B23" s="8">
        <v>2008</v>
      </c>
      <c r="C23" s="137">
        <v>245</v>
      </c>
      <c r="D23" s="141" t="s">
        <v>925</v>
      </c>
      <c r="E23" s="138" t="s">
        <v>29</v>
      </c>
      <c r="F23" s="135">
        <v>1924.0741796822301</v>
      </c>
      <c r="G23" s="135">
        <v>885.04913262500008</v>
      </c>
      <c r="H23" s="142">
        <v>0</v>
      </c>
      <c r="I23" s="135">
        <v>0</v>
      </c>
      <c r="J23" s="135">
        <f>+G23+I23</f>
        <v>885.04913262500008</v>
      </c>
      <c r="K23" s="135">
        <f>ROUND((J23/F23)*100,1)</f>
        <v>46</v>
      </c>
      <c r="L23" s="135">
        <v>96.5</v>
      </c>
      <c r="M23" s="140">
        <v>0</v>
      </c>
      <c r="N23" s="135">
        <v>0</v>
      </c>
      <c r="O23" s="135">
        <f>L23+N23</f>
        <v>96.5</v>
      </c>
      <c r="P23" s="86"/>
      <c r="Q23" s="87"/>
    </row>
    <row r="24" spans="1:17" ht="12.75" customHeight="1">
      <c r="A24" s="9"/>
      <c r="C24" s="137"/>
      <c r="D24" s="143" t="s">
        <v>34</v>
      </c>
      <c r="E24" s="138"/>
      <c r="F24" s="134">
        <f>SUBTOTAL(9,F25:F25)</f>
        <v>1182.4864040657299</v>
      </c>
      <c r="G24" s="134">
        <f>SUBTOTAL(9,G25:G25)</f>
        <v>923.09055999999998</v>
      </c>
      <c r="H24" s="139">
        <f>SUBTOTAL(9,H25:H25)</f>
        <v>1.9076449401000002</v>
      </c>
      <c r="I24" s="134">
        <f>SUBTOTAL(9,I25:I25)</f>
        <v>0</v>
      </c>
      <c r="J24" s="134">
        <f>SUBTOTAL(9,J25:J25)</f>
        <v>923.09055999999998</v>
      </c>
      <c r="K24" s="134">
        <f t="shared" si="0"/>
        <v>78.099999999999994</v>
      </c>
      <c r="L24" s="135"/>
      <c r="M24" s="140"/>
      <c r="N24" s="135"/>
      <c r="O24" s="135"/>
      <c r="P24" s="86"/>
      <c r="Q24" s="87"/>
    </row>
    <row r="25" spans="1:17" ht="12.75" customHeight="1">
      <c r="A25" s="9"/>
      <c r="B25" s="8">
        <v>2009</v>
      </c>
      <c r="C25" s="137">
        <v>249</v>
      </c>
      <c r="D25" s="141" t="s">
        <v>35</v>
      </c>
      <c r="E25" s="138" t="s">
        <v>29</v>
      </c>
      <c r="F25" s="135">
        <v>1182.4864040657299</v>
      </c>
      <c r="G25" s="135">
        <v>923.09055999999998</v>
      </c>
      <c r="H25" s="142">
        <v>1.9076449401000002</v>
      </c>
      <c r="I25" s="135">
        <v>0</v>
      </c>
      <c r="J25" s="135">
        <f t="shared" ref="J25" si="5">+G25+I25</f>
        <v>923.09055999999998</v>
      </c>
      <c r="K25" s="135">
        <f t="shared" si="0"/>
        <v>78.099999999999994</v>
      </c>
      <c r="L25" s="135">
        <v>100</v>
      </c>
      <c r="M25" s="140">
        <v>1</v>
      </c>
      <c r="N25" s="135">
        <v>0</v>
      </c>
      <c r="O25" s="135">
        <f t="shared" ref="O25" si="6">L25+N25</f>
        <v>100</v>
      </c>
      <c r="P25" s="86"/>
      <c r="Q25" s="87"/>
    </row>
    <row r="26" spans="1:17" ht="12.75" customHeight="1">
      <c r="A26" s="9"/>
      <c r="C26" s="137"/>
      <c r="D26" s="143" t="s">
        <v>36</v>
      </c>
      <c r="E26" s="138"/>
      <c r="F26" s="134">
        <f>SUBTOTAL(9,F27:F27)</f>
        <v>10410.732535404379</v>
      </c>
      <c r="G26" s="134">
        <f>SUBTOTAL(9,G27:G27)</f>
        <v>7766.4894072760799</v>
      </c>
      <c r="H26" s="139">
        <f>SUBTOTAL(9,H27:H27)</f>
        <v>41.209400000000002</v>
      </c>
      <c r="I26" s="134">
        <f>SUBTOTAL(9,I27:I27)</f>
        <v>0</v>
      </c>
      <c r="J26" s="134">
        <f>SUBTOTAL(9,J27:J27)</f>
        <v>7766.4894072760799</v>
      </c>
      <c r="K26" s="134">
        <f t="shared" si="0"/>
        <v>74.599999999999994</v>
      </c>
      <c r="L26" s="135"/>
      <c r="M26" s="140"/>
      <c r="N26" s="135"/>
      <c r="O26" s="135"/>
      <c r="P26" s="86"/>
      <c r="Q26" s="87"/>
    </row>
    <row r="27" spans="1:17" ht="12.75" customHeight="1">
      <c r="A27" s="9"/>
      <c r="B27" s="8">
        <v>2010</v>
      </c>
      <c r="C27" s="137">
        <v>261</v>
      </c>
      <c r="D27" s="141" t="s">
        <v>37</v>
      </c>
      <c r="E27" s="138" t="s">
        <v>29</v>
      </c>
      <c r="F27" s="135">
        <v>10410.732535404379</v>
      </c>
      <c r="G27" s="135">
        <v>7766.4894072760799</v>
      </c>
      <c r="H27" s="142">
        <v>41.209400000000002</v>
      </c>
      <c r="I27" s="135">
        <v>0</v>
      </c>
      <c r="J27" s="135">
        <f>+G27+I27</f>
        <v>7766.4894072760799</v>
      </c>
      <c r="K27" s="135">
        <f>ROUND((J27/F27)*100,1)</f>
        <v>74.599999999999994</v>
      </c>
      <c r="L27" s="135">
        <v>99.940000000000012</v>
      </c>
      <c r="M27" s="140">
        <v>0.1</v>
      </c>
      <c r="N27" s="135">
        <v>0</v>
      </c>
      <c r="O27" s="135">
        <f>L27+N27</f>
        <v>99.940000000000012</v>
      </c>
      <c r="P27" s="86"/>
      <c r="Q27" s="87"/>
    </row>
    <row r="28" spans="1:17" ht="12.75" customHeight="1">
      <c r="A28" s="9"/>
      <c r="C28" s="137"/>
      <c r="D28" s="143" t="s">
        <v>38</v>
      </c>
      <c r="E28" s="138"/>
      <c r="F28" s="134">
        <f>SUBTOTAL(9,F29:F31)</f>
        <v>19255.326940556497</v>
      </c>
      <c r="G28" s="134">
        <f>SUBTOTAL(9,G29:G31)</f>
        <v>14587.155020188176</v>
      </c>
      <c r="H28" s="139">
        <f>SUBTOTAL(9,H29:H31)</f>
        <v>142.95648004440002</v>
      </c>
      <c r="I28" s="134">
        <f>SUBTOTAL(9,I29:I31)</f>
        <v>0.86920023836628735</v>
      </c>
      <c r="J28" s="134">
        <f>SUBTOTAL(9,J29:J31)</f>
        <v>14588.024220426543</v>
      </c>
      <c r="K28" s="134">
        <f t="shared" si="0"/>
        <v>75.8</v>
      </c>
      <c r="L28" s="135"/>
      <c r="M28" s="140"/>
      <c r="N28" s="135"/>
      <c r="O28" s="135"/>
      <c r="P28" s="86"/>
      <c r="Q28" s="87"/>
    </row>
    <row r="29" spans="1:17" ht="12.75" customHeight="1">
      <c r="A29" s="9"/>
      <c r="B29" s="8">
        <v>2011</v>
      </c>
      <c r="C29" s="137">
        <v>264</v>
      </c>
      <c r="D29" s="141" t="s">
        <v>39</v>
      </c>
      <c r="E29" s="138" t="s">
        <v>29</v>
      </c>
      <c r="F29" s="135">
        <v>15167.1434684285</v>
      </c>
      <c r="G29" s="135">
        <v>12457.747950999685</v>
      </c>
      <c r="H29" s="142">
        <v>20.604700000000001</v>
      </c>
      <c r="I29" s="135">
        <v>0</v>
      </c>
      <c r="J29" s="135">
        <f t="shared" ref="J29:J31" si="7">+G29+I29</f>
        <v>12457.747950999685</v>
      </c>
      <c r="K29" s="135">
        <f t="shared" si="0"/>
        <v>82.1</v>
      </c>
      <c r="L29" s="135">
        <v>99.88</v>
      </c>
      <c r="M29" s="140">
        <v>0.3</v>
      </c>
      <c r="N29" s="135">
        <v>0</v>
      </c>
      <c r="O29" s="135">
        <f t="shared" ref="O29:O31" si="8">L29+N29</f>
        <v>99.88</v>
      </c>
      <c r="P29" s="86"/>
      <c r="Q29" s="87"/>
    </row>
    <row r="30" spans="1:17" ht="12.75" customHeight="1">
      <c r="A30" s="9"/>
      <c r="B30" s="8">
        <v>2011</v>
      </c>
      <c r="C30" s="137">
        <v>266</v>
      </c>
      <c r="D30" s="141" t="s">
        <v>40</v>
      </c>
      <c r="E30" s="138" t="s">
        <v>29</v>
      </c>
      <c r="F30" s="135">
        <v>3663.0211472000005</v>
      </c>
      <c r="G30" s="135">
        <v>1740.0535917117109</v>
      </c>
      <c r="H30" s="142">
        <v>93.955371530000008</v>
      </c>
      <c r="I30" s="135">
        <v>0</v>
      </c>
      <c r="J30" s="135">
        <f t="shared" si="7"/>
        <v>1740.0535917117109</v>
      </c>
      <c r="K30" s="135">
        <f t="shared" si="0"/>
        <v>47.5</v>
      </c>
      <c r="L30" s="135">
        <v>92.59</v>
      </c>
      <c r="M30" s="140">
        <v>5</v>
      </c>
      <c r="N30" s="135">
        <v>0</v>
      </c>
      <c r="O30" s="135">
        <f t="shared" si="8"/>
        <v>92.59</v>
      </c>
      <c r="P30" s="86"/>
      <c r="Q30" s="87"/>
    </row>
    <row r="31" spans="1:17" ht="12.75" customHeight="1">
      <c r="A31" s="9"/>
      <c r="B31" s="8">
        <v>2011</v>
      </c>
      <c r="C31" s="137">
        <v>268</v>
      </c>
      <c r="D31" s="141" t="s">
        <v>41</v>
      </c>
      <c r="E31" s="138" t="s">
        <v>42</v>
      </c>
      <c r="F31" s="135">
        <v>425.16232492799998</v>
      </c>
      <c r="G31" s="135">
        <v>389.35347747678105</v>
      </c>
      <c r="H31" s="142">
        <v>28.396408514400001</v>
      </c>
      <c r="I31" s="135">
        <v>0.86920023836628735</v>
      </c>
      <c r="J31" s="135">
        <f t="shared" si="7"/>
        <v>390.22267771514731</v>
      </c>
      <c r="K31" s="135">
        <f t="shared" si="0"/>
        <v>91.8</v>
      </c>
      <c r="L31" s="135">
        <v>91.570000000000007</v>
      </c>
      <c r="M31" s="140">
        <v>6.5</v>
      </c>
      <c r="N31" s="135">
        <v>0.20899999999998897</v>
      </c>
      <c r="O31" s="135">
        <f t="shared" si="8"/>
        <v>91.778999999999996</v>
      </c>
      <c r="P31" s="86"/>
      <c r="Q31" s="87"/>
    </row>
    <row r="32" spans="1:17" ht="12.75" customHeight="1">
      <c r="A32" s="9"/>
      <c r="C32" s="144"/>
      <c r="D32" s="143" t="s">
        <v>43</v>
      </c>
      <c r="E32" s="145"/>
      <c r="F32" s="134">
        <f>SUBTOTAL(9,F33:F37)</f>
        <v>18838.179411802139</v>
      </c>
      <c r="G32" s="134">
        <f>SUBTOTAL(9,G33:G37)</f>
        <v>9361.6912681867343</v>
      </c>
      <c r="H32" s="139">
        <f>SUBTOTAL(9,H33:H37)</f>
        <v>4475.6356726523009</v>
      </c>
      <c r="I32" s="134">
        <f>SUBTOTAL(9,I33:I37)</f>
        <v>0</v>
      </c>
      <c r="J32" s="134">
        <f>SUBTOTAL(9,J33:J37)</f>
        <v>9361.6912681867343</v>
      </c>
      <c r="K32" s="134">
        <f t="shared" si="0"/>
        <v>49.7</v>
      </c>
      <c r="L32" s="135"/>
      <c r="M32" s="140"/>
      <c r="N32" s="134"/>
      <c r="O32" s="135"/>
      <c r="P32" s="86"/>
      <c r="Q32" s="87"/>
    </row>
    <row r="33" spans="1:17" ht="12.75" customHeight="1">
      <c r="A33" s="9"/>
      <c r="B33" s="8">
        <v>2012</v>
      </c>
      <c r="C33" s="144">
        <v>278</v>
      </c>
      <c r="D33" s="141" t="s">
        <v>44</v>
      </c>
      <c r="E33" s="145" t="s">
        <v>45</v>
      </c>
      <c r="F33" s="135">
        <v>4996.3924936000003</v>
      </c>
      <c r="G33" s="135">
        <v>4409.0967295</v>
      </c>
      <c r="H33" s="142">
        <v>65.749597699999995</v>
      </c>
      <c r="I33" s="135">
        <v>0</v>
      </c>
      <c r="J33" s="135">
        <f t="shared" ref="J33:J37" si="9">+G33+I33</f>
        <v>4409.0967295</v>
      </c>
      <c r="K33" s="135">
        <f t="shared" si="0"/>
        <v>88.2</v>
      </c>
      <c r="L33" s="135">
        <v>99.96</v>
      </c>
      <c r="M33" s="140">
        <v>0.2</v>
      </c>
      <c r="N33" s="134">
        <v>0</v>
      </c>
      <c r="O33" s="135">
        <f t="shared" ref="O33:O37" si="10">L33+N33</f>
        <v>99.96</v>
      </c>
      <c r="P33" s="86"/>
      <c r="Q33" s="87"/>
    </row>
    <row r="34" spans="1:17" ht="12.75" customHeight="1">
      <c r="A34" s="9"/>
      <c r="B34" s="8">
        <v>2012</v>
      </c>
      <c r="C34" s="137">
        <v>281</v>
      </c>
      <c r="D34" s="141" t="s">
        <v>46</v>
      </c>
      <c r="E34" s="138" t="s">
        <v>29</v>
      </c>
      <c r="F34" s="135">
        <v>1937.842014142883</v>
      </c>
      <c r="G34" s="135">
        <v>1777.711954735679</v>
      </c>
      <c r="H34" s="142">
        <v>139.05170395210001</v>
      </c>
      <c r="I34" s="135">
        <v>0</v>
      </c>
      <c r="J34" s="135">
        <f t="shared" si="9"/>
        <v>1777.711954735679</v>
      </c>
      <c r="K34" s="135">
        <f t="shared" si="0"/>
        <v>91.7</v>
      </c>
      <c r="L34" s="135">
        <v>99.899999999999991</v>
      </c>
      <c r="M34" s="140">
        <v>1</v>
      </c>
      <c r="N34" s="135">
        <v>0</v>
      </c>
      <c r="O34" s="135">
        <f t="shared" si="10"/>
        <v>99.899999999999991</v>
      </c>
      <c r="P34" s="86"/>
      <c r="Q34" s="87"/>
    </row>
    <row r="35" spans="1:17" ht="12.75" customHeight="1">
      <c r="A35" s="9"/>
      <c r="B35" s="8">
        <v>2012</v>
      </c>
      <c r="C35" s="137">
        <v>284</v>
      </c>
      <c r="D35" s="141" t="s">
        <v>47</v>
      </c>
      <c r="E35" s="138" t="s">
        <v>29</v>
      </c>
      <c r="F35" s="135">
        <v>2676.8577460769998</v>
      </c>
      <c r="G35" s="135">
        <v>886.00210000000004</v>
      </c>
      <c r="H35" s="142">
        <v>41.209400000000002</v>
      </c>
      <c r="I35" s="135">
        <v>0</v>
      </c>
      <c r="J35" s="135">
        <f t="shared" si="9"/>
        <v>886.00210000000004</v>
      </c>
      <c r="K35" s="135">
        <f t="shared" si="0"/>
        <v>33.1</v>
      </c>
      <c r="L35" s="135">
        <v>36.299999999999997</v>
      </c>
      <c r="M35" s="140">
        <v>5</v>
      </c>
      <c r="N35" s="135">
        <v>0</v>
      </c>
      <c r="O35" s="135">
        <f t="shared" si="10"/>
        <v>36.299999999999997</v>
      </c>
      <c r="P35" s="86"/>
      <c r="Q35" s="87"/>
    </row>
    <row r="36" spans="1:17" ht="12.75" customHeight="1">
      <c r="A36" s="9"/>
      <c r="B36" s="8">
        <v>2012</v>
      </c>
      <c r="C36" s="137">
        <v>289</v>
      </c>
      <c r="D36" s="141" t="s">
        <v>48</v>
      </c>
      <c r="E36" s="138" t="s">
        <v>42</v>
      </c>
      <c r="F36" s="135">
        <v>9177.7595061822576</v>
      </c>
      <c r="G36" s="135">
        <v>2288.8804839510558</v>
      </c>
      <c r="H36" s="142">
        <v>4215.3496433509008</v>
      </c>
      <c r="I36" s="135">
        <v>0</v>
      </c>
      <c r="J36" s="135">
        <f t="shared" si="9"/>
        <v>2288.8804839510558</v>
      </c>
      <c r="K36" s="135">
        <f t="shared" si="0"/>
        <v>24.9</v>
      </c>
      <c r="L36" s="135">
        <v>25.63</v>
      </c>
      <c r="M36" s="140">
        <v>16.809999999999999</v>
      </c>
      <c r="N36" s="135">
        <v>0</v>
      </c>
      <c r="O36" s="135">
        <f t="shared" si="10"/>
        <v>25.63</v>
      </c>
      <c r="P36" s="86"/>
      <c r="Q36" s="87"/>
    </row>
    <row r="37" spans="1:17" ht="12.75" customHeight="1">
      <c r="A37" s="9"/>
      <c r="B37" s="8">
        <v>2012</v>
      </c>
      <c r="C37" s="137">
        <v>290</v>
      </c>
      <c r="D37" s="141" t="s">
        <v>49</v>
      </c>
      <c r="E37" s="138" t="s">
        <v>50</v>
      </c>
      <c r="F37" s="135">
        <v>49.327651800000005</v>
      </c>
      <c r="G37" s="135">
        <v>0</v>
      </c>
      <c r="H37" s="142">
        <v>14.275327649299999</v>
      </c>
      <c r="I37" s="135">
        <v>0</v>
      </c>
      <c r="J37" s="135">
        <f t="shared" si="9"/>
        <v>0</v>
      </c>
      <c r="K37" s="135">
        <f t="shared" si="0"/>
        <v>0</v>
      </c>
      <c r="L37" s="135">
        <v>0</v>
      </c>
      <c r="M37" s="140">
        <v>28.94</v>
      </c>
      <c r="N37" s="135">
        <v>0</v>
      </c>
      <c r="O37" s="135">
        <f t="shared" si="10"/>
        <v>0</v>
      </c>
      <c r="P37" s="86"/>
      <c r="Q37" s="87"/>
    </row>
    <row r="38" spans="1:17" ht="12.75" customHeight="1">
      <c r="A38" s="9"/>
      <c r="C38" s="137"/>
      <c r="D38" s="143" t="s">
        <v>51</v>
      </c>
      <c r="E38" s="138"/>
      <c r="F38" s="134">
        <f>SUBTOTAL(9,F39:F44)</f>
        <v>45486.475328964756</v>
      </c>
      <c r="G38" s="134">
        <f>SUBTOTAL(9,G39:G44)</f>
        <v>29159.908890228689</v>
      </c>
      <c r="H38" s="139">
        <f>SUBTOTAL(9,H39:H44)</f>
        <v>761.82078743320005</v>
      </c>
      <c r="I38" s="134">
        <f>SUBTOTAL(9,I39:I44)</f>
        <v>6.489626050531017</v>
      </c>
      <c r="J38" s="134">
        <f>SUBTOTAL(9,J39:J44)</f>
        <v>29166.398516279216</v>
      </c>
      <c r="K38" s="134">
        <f t="shared" si="0"/>
        <v>64.099999999999994</v>
      </c>
      <c r="L38" s="135"/>
      <c r="M38" s="140"/>
      <c r="N38" s="135"/>
      <c r="O38" s="135"/>
      <c r="P38" s="86"/>
      <c r="Q38" s="87"/>
    </row>
    <row r="39" spans="1:17" ht="12.75" customHeight="1">
      <c r="A39" s="9"/>
      <c r="B39" s="8">
        <v>2013</v>
      </c>
      <c r="C39" s="137">
        <v>296</v>
      </c>
      <c r="D39" s="141" t="s">
        <v>52</v>
      </c>
      <c r="E39" s="138" t="s">
        <v>29</v>
      </c>
      <c r="F39" s="135">
        <v>14933.7508378</v>
      </c>
      <c r="G39" s="135">
        <v>9998.6305216293913</v>
      </c>
      <c r="H39" s="142">
        <v>41.209400000000002</v>
      </c>
      <c r="I39" s="135">
        <v>0</v>
      </c>
      <c r="J39" s="135">
        <f t="shared" ref="J39:J44" si="11">+G39+I39</f>
        <v>9998.6305216293913</v>
      </c>
      <c r="K39" s="135">
        <f t="shared" si="0"/>
        <v>67</v>
      </c>
      <c r="L39" s="135">
        <v>99.899999999999991</v>
      </c>
      <c r="M39" s="140">
        <v>0.5</v>
      </c>
      <c r="N39" s="135">
        <v>0</v>
      </c>
      <c r="O39" s="135">
        <f t="shared" ref="O39:O44" si="12">L39+N39</f>
        <v>99.899999999999991</v>
      </c>
      <c r="P39" s="86"/>
      <c r="Q39" s="87"/>
    </row>
    <row r="40" spans="1:17" ht="12.75" customHeight="1">
      <c r="A40" s="9"/>
      <c r="B40" s="8">
        <v>2013</v>
      </c>
      <c r="C40" s="137">
        <v>297</v>
      </c>
      <c r="D40" s="141" t="s">
        <v>53</v>
      </c>
      <c r="E40" s="138" t="s">
        <v>29</v>
      </c>
      <c r="F40" s="135">
        <v>2964.3836626865</v>
      </c>
      <c r="G40" s="135">
        <v>1951.0076627054127</v>
      </c>
      <c r="H40" s="142">
        <v>29.827322510600002</v>
      </c>
      <c r="I40" s="135">
        <v>0</v>
      </c>
      <c r="J40" s="135">
        <f t="shared" si="11"/>
        <v>1951.0076627054127</v>
      </c>
      <c r="K40" s="135">
        <f t="shared" si="0"/>
        <v>65.8</v>
      </c>
      <c r="L40" s="135">
        <v>99.929999999999978</v>
      </c>
      <c r="M40" s="140">
        <v>1</v>
      </c>
      <c r="N40" s="135">
        <v>0</v>
      </c>
      <c r="O40" s="135">
        <f t="shared" si="12"/>
        <v>99.929999999999978</v>
      </c>
      <c r="P40" s="86"/>
      <c r="Q40" s="87"/>
    </row>
    <row r="41" spans="1:17" ht="12.75" customHeight="1">
      <c r="A41" s="9"/>
      <c r="B41" s="8">
        <v>2013</v>
      </c>
      <c r="C41" s="137">
        <v>298</v>
      </c>
      <c r="D41" s="141" t="s">
        <v>54</v>
      </c>
      <c r="E41" s="138" t="s">
        <v>42</v>
      </c>
      <c r="F41" s="135">
        <v>14397.627052197</v>
      </c>
      <c r="G41" s="135">
        <v>8741.3394783627828</v>
      </c>
      <c r="H41" s="142">
        <v>20.604700000000001</v>
      </c>
      <c r="I41" s="135">
        <v>6.489626050531017</v>
      </c>
      <c r="J41" s="135">
        <f t="shared" si="11"/>
        <v>8747.829104413313</v>
      </c>
      <c r="K41" s="135">
        <f t="shared" si="0"/>
        <v>60.8</v>
      </c>
      <c r="L41" s="135">
        <v>99.748000000000005</v>
      </c>
      <c r="M41" s="140">
        <v>0.5</v>
      </c>
      <c r="N41" s="135">
        <v>8.460000000000889E-2</v>
      </c>
      <c r="O41" s="135">
        <f t="shared" si="12"/>
        <v>99.832600000000014</v>
      </c>
      <c r="P41" s="86"/>
      <c r="Q41" s="87"/>
    </row>
    <row r="42" spans="1:17" ht="12.75" customHeight="1">
      <c r="A42" s="9"/>
      <c r="B42" s="8">
        <v>2013</v>
      </c>
      <c r="C42" s="137">
        <v>304</v>
      </c>
      <c r="D42" s="141" t="s">
        <v>55</v>
      </c>
      <c r="E42" s="138" t="s">
        <v>42</v>
      </c>
      <c r="F42" s="135">
        <v>3496.6175899999998</v>
      </c>
      <c r="G42" s="135">
        <v>1161.829128802174</v>
      </c>
      <c r="H42" s="142">
        <v>585.38982935000001</v>
      </c>
      <c r="I42" s="135">
        <v>0</v>
      </c>
      <c r="J42" s="135">
        <f t="shared" si="11"/>
        <v>1161.829128802174</v>
      </c>
      <c r="K42" s="135">
        <f t="shared" si="0"/>
        <v>33.200000000000003</v>
      </c>
      <c r="L42" s="135">
        <v>44.019999999999996</v>
      </c>
      <c r="M42" s="140">
        <v>25</v>
      </c>
      <c r="N42" s="135">
        <v>0</v>
      </c>
      <c r="O42" s="135">
        <f t="shared" si="12"/>
        <v>44.019999999999996</v>
      </c>
      <c r="P42" s="86"/>
      <c r="Q42" s="87"/>
    </row>
    <row r="43" spans="1:17" ht="12.75" customHeight="1">
      <c r="A43" s="9"/>
      <c r="B43" s="8">
        <v>2013</v>
      </c>
      <c r="C43" s="137">
        <v>310</v>
      </c>
      <c r="D43" s="141" t="s">
        <v>56</v>
      </c>
      <c r="E43" s="138" t="s">
        <v>29</v>
      </c>
      <c r="F43" s="135">
        <v>2411.2444128000002</v>
      </c>
      <c r="G43" s="135">
        <v>650.17989934456716</v>
      </c>
      <c r="H43" s="142">
        <v>64.184835572600008</v>
      </c>
      <c r="I43" s="135">
        <v>0</v>
      </c>
      <c r="J43" s="135">
        <f t="shared" si="11"/>
        <v>650.17989934456716</v>
      </c>
      <c r="K43" s="135">
        <f t="shared" si="0"/>
        <v>27</v>
      </c>
      <c r="L43" s="135">
        <v>26.975791240479758</v>
      </c>
      <c r="M43" s="140">
        <v>2.66</v>
      </c>
      <c r="N43" s="135">
        <v>0</v>
      </c>
      <c r="O43" s="135">
        <f t="shared" si="12"/>
        <v>26.975791240479758</v>
      </c>
      <c r="P43" s="86"/>
      <c r="Q43" s="87"/>
    </row>
    <row r="44" spans="1:17" ht="12.75" customHeight="1">
      <c r="A44" s="9"/>
      <c r="B44" s="8">
        <v>2013</v>
      </c>
      <c r="C44" s="144">
        <v>311</v>
      </c>
      <c r="D44" s="141" t="s">
        <v>57</v>
      </c>
      <c r="E44" s="145" t="s">
        <v>45</v>
      </c>
      <c r="F44" s="135">
        <v>7282.8517734812576</v>
      </c>
      <c r="G44" s="135">
        <v>6656.9221993843585</v>
      </c>
      <c r="H44" s="142">
        <v>20.604700000000001</v>
      </c>
      <c r="I44" s="135">
        <v>0</v>
      </c>
      <c r="J44" s="135">
        <f t="shared" si="11"/>
        <v>6656.9221993843585</v>
      </c>
      <c r="K44" s="135">
        <f t="shared" si="0"/>
        <v>91.4</v>
      </c>
      <c r="L44" s="135">
        <v>99.916399999999982</v>
      </c>
      <c r="M44" s="140">
        <v>0.1</v>
      </c>
      <c r="N44" s="134">
        <v>0</v>
      </c>
      <c r="O44" s="135">
        <f t="shared" si="12"/>
        <v>99.916399999999982</v>
      </c>
      <c r="P44" s="86"/>
      <c r="Q44" s="87"/>
    </row>
    <row r="45" spans="1:17" ht="12.75" customHeight="1">
      <c r="A45" s="9"/>
      <c r="C45" s="137"/>
      <c r="D45" s="143" t="s">
        <v>58</v>
      </c>
      <c r="E45" s="138"/>
      <c r="F45" s="134">
        <f>SUBTOTAL(9,F46:F47)</f>
        <v>16154.126009400001</v>
      </c>
      <c r="G45" s="134">
        <f>SUBTOTAL(9,G46:G47)</f>
        <v>8817.3186766637464</v>
      </c>
      <c r="H45" s="139">
        <f>SUBTOTAL(9,H46:H47)</f>
        <v>141.84596913320001</v>
      </c>
      <c r="I45" s="134">
        <f>SUBTOTAL(9,I46:I47)</f>
        <v>0.84809264759196346</v>
      </c>
      <c r="J45" s="134">
        <f>SUBTOTAL(9,J46:J47)</f>
        <v>8818.1667693113377</v>
      </c>
      <c r="K45" s="134">
        <f t="shared" si="0"/>
        <v>54.6</v>
      </c>
      <c r="L45" s="135"/>
      <c r="M45" s="140"/>
      <c r="N45" s="135"/>
      <c r="O45" s="135"/>
      <c r="P45" s="86"/>
      <c r="Q45" s="87"/>
    </row>
    <row r="46" spans="1:17" ht="12.75" customHeight="1">
      <c r="A46" s="9"/>
      <c r="B46" s="8">
        <v>2014</v>
      </c>
      <c r="C46" s="137">
        <v>313</v>
      </c>
      <c r="D46" s="141" t="s">
        <v>59</v>
      </c>
      <c r="E46" s="138" t="s">
        <v>29</v>
      </c>
      <c r="F46" s="135">
        <v>14943.929559600001</v>
      </c>
      <c r="G46" s="135">
        <v>8233.7561680351446</v>
      </c>
      <c r="H46" s="142">
        <v>20.604700000000001</v>
      </c>
      <c r="I46" s="135">
        <v>0</v>
      </c>
      <c r="J46" s="135">
        <f t="shared" ref="J46:J47" si="13">+G46+I46</f>
        <v>8233.7561680351446</v>
      </c>
      <c r="K46" s="135">
        <f t="shared" si="0"/>
        <v>55.1</v>
      </c>
      <c r="L46" s="135">
        <v>99.929999999999993</v>
      </c>
      <c r="M46" s="140">
        <v>0.5</v>
      </c>
      <c r="N46" s="135">
        <v>0</v>
      </c>
      <c r="O46" s="135">
        <f t="shared" ref="O46:O47" si="14">L46+N46</f>
        <v>99.929999999999993</v>
      </c>
      <c r="P46" s="86"/>
      <c r="Q46" s="87"/>
    </row>
    <row r="47" spans="1:17" ht="12.75" customHeight="1">
      <c r="A47" s="9"/>
      <c r="B47" s="8">
        <v>2014</v>
      </c>
      <c r="C47" s="137">
        <v>321</v>
      </c>
      <c r="D47" s="146" t="s">
        <v>60</v>
      </c>
      <c r="E47" s="138" t="s">
        <v>29</v>
      </c>
      <c r="F47" s="135">
        <v>1210.1964498000002</v>
      </c>
      <c r="G47" s="135">
        <v>583.56250862860156</v>
      </c>
      <c r="H47" s="142">
        <v>121.24126913320001</v>
      </c>
      <c r="I47" s="135">
        <v>0.84809264759196346</v>
      </c>
      <c r="J47" s="135">
        <f t="shared" si="13"/>
        <v>584.41060127619357</v>
      </c>
      <c r="K47" s="135">
        <f t="shared" si="0"/>
        <v>48.3</v>
      </c>
      <c r="L47" s="135">
        <v>48.354567108263467</v>
      </c>
      <c r="M47" s="140">
        <v>8.52</v>
      </c>
      <c r="N47" s="135">
        <v>0</v>
      </c>
      <c r="O47" s="135">
        <f t="shared" si="14"/>
        <v>48.354567108263467</v>
      </c>
      <c r="P47" s="86"/>
      <c r="Q47" s="87"/>
    </row>
    <row r="48" spans="1:17" ht="12.75" customHeight="1">
      <c r="A48" s="9"/>
      <c r="C48" s="137"/>
      <c r="D48" s="143" t="s">
        <v>61</v>
      </c>
      <c r="E48" s="138"/>
      <c r="F48" s="134">
        <f>SUBTOTAL(9,F49:F58)</f>
        <v>65606.197043865337</v>
      </c>
      <c r="G48" s="134">
        <f>SUBTOTAL(9,G49:G58)</f>
        <v>3274.5032424883652</v>
      </c>
      <c r="H48" s="139">
        <f>SUBTOTAL(9,H49:H58)</f>
        <v>7886.6638114163006</v>
      </c>
      <c r="I48" s="134">
        <f>SUBTOTAL(9,I49:I58)</f>
        <v>0</v>
      </c>
      <c r="J48" s="134">
        <f>SUBTOTAL(9,J49:J58)</f>
        <v>3274.5032424883652</v>
      </c>
      <c r="K48" s="134">
        <f t="shared" si="0"/>
        <v>5</v>
      </c>
      <c r="L48" s="135"/>
      <c r="M48" s="140"/>
      <c r="N48" s="135"/>
      <c r="O48" s="135"/>
      <c r="P48" s="86"/>
      <c r="Q48" s="87"/>
    </row>
    <row r="49" spans="1:17" ht="12.75" customHeight="1">
      <c r="A49" s="9"/>
      <c r="B49" s="8">
        <v>2015</v>
      </c>
      <c r="C49" s="137">
        <v>323</v>
      </c>
      <c r="D49" s="141" t="s">
        <v>62</v>
      </c>
      <c r="E49" s="138" t="s">
        <v>50</v>
      </c>
      <c r="F49" s="135">
        <v>10490.729293938</v>
      </c>
      <c r="G49" s="135">
        <v>0</v>
      </c>
      <c r="H49" s="142">
        <v>1128.8381324996001</v>
      </c>
      <c r="I49" s="135">
        <v>0</v>
      </c>
      <c r="J49" s="135">
        <f t="shared" ref="J49:J58" si="15">+G49+I49</f>
        <v>0</v>
      </c>
      <c r="K49" s="135">
        <f t="shared" si="0"/>
        <v>0</v>
      </c>
      <c r="L49" s="135">
        <v>0</v>
      </c>
      <c r="M49" s="140">
        <v>24.22</v>
      </c>
      <c r="N49" s="135">
        <v>0</v>
      </c>
      <c r="O49" s="135">
        <f t="shared" ref="O49:O58" si="16">L49+N49</f>
        <v>0</v>
      </c>
      <c r="P49" s="86"/>
      <c r="Q49" s="87"/>
    </row>
    <row r="50" spans="1:17" ht="12.75" customHeight="1">
      <c r="A50" s="9"/>
      <c r="B50" s="8">
        <v>2015</v>
      </c>
      <c r="C50" s="137">
        <v>325</v>
      </c>
      <c r="D50" s="141" t="s">
        <v>63</v>
      </c>
      <c r="E50" s="138" t="s">
        <v>50</v>
      </c>
      <c r="F50" s="135">
        <v>11084.10321750472</v>
      </c>
      <c r="G50" s="135">
        <v>0</v>
      </c>
      <c r="H50" s="142">
        <v>1110.2114218854999</v>
      </c>
      <c r="I50" s="135">
        <v>0</v>
      </c>
      <c r="J50" s="135">
        <f t="shared" si="15"/>
        <v>0</v>
      </c>
      <c r="K50" s="135">
        <f t="shared" si="0"/>
        <v>0</v>
      </c>
      <c r="L50" s="135">
        <v>0</v>
      </c>
      <c r="M50" s="140">
        <v>46.7</v>
      </c>
      <c r="N50" s="135">
        <v>0</v>
      </c>
      <c r="O50" s="135">
        <f t="shared" si="16"/>
        <v>0</v>
      </c>
      <c r="P50" s="86"/>
      <c r="Q50" s="87"/>
    </row>
    <row r="51" spans="1:17" ht="12.75" customHeight="1">
      <c r="A51" s="9"/>
      <c r="B51" s="8">
        <v>2015</v>
      </c>
      <c r="C51" s="137">
        <v>327</v>
      </c>
      <c r="D51" s="141" t="s">
        <v>64</v>
      </c>
      <c r="E51" s="138" t="s">
        <v>29</v>
      </c>
      <c r="F51" s="135">
        <v>1299.2911726</v>
      </c>
      <c r="G51" s="135">
        <v>1056.7120394999999</v>
      </c>
      <c r="H51" s="142">
        <v>20.604700000000001</v>
      </c>
      <c r="I51" s="135">
        <v>0</v>
      </c>
      <c r="J51" s="135">
        <f t="shared" si="15"/>
        <v>1056.7120394999999</v>
      </c>
      <c r="K51" s="135">
        <f t="shared" si="0"/>
        <v>81.3</v>
      </c>
      <c r="L51" s="135">
        <v>99.9</v>
      </c>
      <c r="M51" s="140">
        <v>0.05</v>
      </c>
      <c r="N51" s="135">
        <v>0</v>
      </c>
      <c r="O51" s="135">
        <f t="shared" si="16"/>
        <v>99.9</v>
      </c>
      <c r="P51" s="86"/>
      <c r="Q51" s="87"/>
    </row>
    <row r="52" spans="1:17" ht="12.75" customHeight="1">
      <c r="A52" s="1"/>
      <c r="B52" s="8">
        <v>2015</v>
      </c>
      <c r="C52" s="137">
        <v>329</v>
      </c>
      <c r="D52" s="141" t="s">
        <v>65</v>
      </c>
      <c r="E52" s="138" t="s">
        <v>50</v>
      </c>
      <c r="F52" s="135">
        <v>1341.6471831363833</v>
      </c>
      <c r="G52" s="135">
        <v>0</v>
      </c>
      <c r="H52" s="142">
        <v>140.34184663790001</v>
      </c>
      <c r="I52" s="135">
        <v>0</v>
      </c>
      <c r="J52" s="135">
        <f t="shared" si="15"/>
        <v>0</v>
      </c>
      <c r="K52" s="135">
        <f t="shared" si="0"/>
        <v>0</v>
      </c>
      <c r="L52" s="135">
        <v>0</v>
      </c>
      <c r="M52" s="140">
        <v>10.46</v>
      </c>
      <c r="N52" s="135">
        <v>0</v>
      </c>
      <c r="O52" s="135">
        <f t="shared" si="16"/>
        <v>0</v>
      </c>
      <c r="P52" s="86"/>
      <c r="Q52" s="87"/>
    </row>
    <row r="53" spans="1:17" ht="12.75" customHeight="1">
      <c r="A53" s="1"/>
      <c r="B53" s="8">
        <v>2015</v>
      </c>
      <c r="C53" s="137">
        <v>330</v>
      </c>
      <c r="D53" s="141" t="s">
        <v>66</v>
      </c>
      <c r="E53" s="138" t="s">
        <v>50</v>
      </c>
      <c r="F53" s="135">
        <v>12079.375029286221</v>
      </c>
      <c r="G53" s="135">
        <v>0</v>
      </c>
      <c r="H53" s="142">
        <v>2844.0627436882005</v>
      </c>
      <c r="I53" s="135">
        <v>0</v>
      </c>
      <c r="J53" s="135">
        <f t="shared" si="15"/>
        <v>0</v>
      </c>
      <c r="K53" s="135">
        <f t="shared" si="0"/>
        <v>0</v>
      </c>
      <c r="L53" s="135">
        <v>0</v>
      </c>
      <c r="M53" s="140">
        <v>7.14</v>
      </c>
      <c r="N53" s="135">
        <v>0</v>
      </c>
      <c r="O53" s="135">
        <f t="shared" si="16"/>
        <v>0</v>
      </c>
      <c r="P53" s="86"/>
      <c r="Q53" s="87"/>
    </row>
    <row r="54" spans="1:17" ht="12.75" customHeight="1">
      <c r="A54" s="1"/>
      <c r="B54" s="8">
        <v>2015</v>
      </c>
      <c r="C54" s="137">
        <v>331</v>
      </c>
      <c r="D54" s="141" t="s">
        <v>67</v>
      </c>
      <c r="E54" s="138" t="s">
        <v>50</v>
      </c>
      <c r="F54" s="135">
        <v>554.67852400000004</v>
      </c>
      <c r="G54" s="135">
        <v>0</v>
      </c>
      <c r="H54" s="142">
        <v>55.71510880000001</v>
      </c>
      <c r="I54" s="135">
        <v>0</v>
      </c>
      <c r="J54" s="135">
        <f t="shared" si="15"/>
        <v>0</v>
      </c>
      <c r="K54" s="135">
        <f t="shared" si="0"/>
        <v>0</v>
      </c>
      <c r="L54" s="135">
        <v>0</v>
      </c>
      <c r="M54" s="140">
        <v>10.039999999999999</v>
      </c>
      <c r="N54" s="135">
        <v>0</v>
      </c>
      <c r="O54" s="135">
        <f t="shared" si="16"/>
        <v>0</v>
      </c>
      <c r="P54" s="86"/>
      <c r="Q54" s="87"/>
    </row>
    <row r="55" spans="1:17" ht="12.75" customHeight="1">
      <c r="A55" s="10"/>
      <c r="B55" s="8">
        <v>2015</v>
      </c>
      <c r="C55" s="137">
        <v>332</v>
      </c>
      <c r="D55" s="141" t="s">
        <v>68</v>
      </c>
      <c r="E55" s="138" t="s">
        <v>50</v>
      </c>
      <c r="F55" s="135">
        <v>22223.611279000001</v>
      </c>
      <c r="G55" s="135">
        <v>0</v>
      </c>
      <c r="H55" s="142">
        <v>2403.8497362499002</v>
      </c>
      <c r="I55" s="135">
        <v>0</v>
      </c>
      <c r="J55" s="135">
        <f t="shared" si="15"/>
        <v>0</v>
      </c>
      <c r="K55" s="135">
        <f t="shared" si="0"/>
        <v>0</v>
      </c>
      <c r="L55" s="135">
        <v>0</v>
      </c>
      <c r="M55" s="140">
        <v>6.35</v>
      </c>
      <c r="N55" s="135">
        <v>0</v>
      </c>
      <c r="O55" s="135">
        <f t="shared" si="16"/>
        <v>0</v>
      </c>
      <c r="P55" s="86"/>
      <c r="Q55" s="87"/>
    </row>
    <row r="56" spans="1:17" ht="12.75" customHeight="1">
      <c r="A56" s="10"/>
      <c r="B56" s="8">
        <v>2015</v>
      </c>
      <c r="C56" s="137">
        <v>334</v>
      </c>
      <c r="D56" s="141" t="s">
        <v>69</v>
      </c>
      <c r="E56" s="138" t="s">
        <v>50</v>
      </c>
      <c r="F56" s="135">
        <v>105.37243580000001</v>
      </c>
      <c r="G56" s="135">
        <v>0</v>
      </c>
      <c r="H56" s="142">
        <v>98.385134773600001</v>
      </c>
      <c r="I56" s="135">
        <v>0</v>
      </c>
      <c r="J56" s="135">
        <f t="shared" si="15"/>
        <v>0</v>
      </c>
      <c r="K56" s="135">
        <f t="shared" si="0"/>
        <v>0</v>
      </c>
      <c r="L56" s="135">
        <v>0</v>
      </c>
      <c r="M56" s="140">
        <v>6</v>
      </c>
      <c r="N56" s="135">
        <v>0</v>
      </c>
      <c r="O56" s="135">
        <f t="shared" si="16"/>
        <v>0</v>
      </c>
      <c r="P56" s="86"/>
      <c r="Q56" s="87"/>
    </row>
    <row r="57" spans="1:17" ht="12.75" customHeight="1">
      <c r="A57" s="10"/>
      <c r="B57" s="8">
        <v>2015</v>
      </c>
      <c r="C57" s="137">
        <v>337</v>
      </c>
      <c r="D57" s="141" t="s">
        <v>70</v>
      </c>
      <c r="E57" s="138" t="s">
        <v>29</v>
      </c>
      <c r="F57" s="135">
        <v>2994.8519356000006</v>
      </c>
      <c r="G57" s="135">
        <v>1554.6760212669997</v>
      </c>
      <c r="H57" s="142">
        <v>14.388344428800002</v>
      </c>
      <c r="I57" s="135">
        <v>0</v>
      </c>
      <c r="J57" s="135">
        <f t="shared" si="15"/>
        <v>1554.6760212669997</v>
      </c>
      <c r="K57" s="135">
        <f t="shared" si="0"/>
        <v>51.9</v>
      </c>
      <c r="L57" s="135">
        <v>99.899999999999991</v>
      </c>
      <c r="M57" s="140">
        <v>1</v>
      </c>
      <c r="N57" s="135">
        <v>0</v>
      </c>
      <c r="O57" s="135">
        <f t="shared" si="16"/>
        <v>99.899999999999991</v>
      </c>
      <c r="P57" s="86"/>
      <c r="Q57" s="87"/>
    </row>
    <row r="58" spans="1:17" ht="12.75" customHeight="1">
      <c r="A58" s="10"/>
      <c r="B58" s="8">
        <v>2015</v>
      </c>
      <c r="C58" s="137">
        <v>338</v>
      </c>
      <c r="D58" s="141" t="s">
        <v>71</v>
      </c>
      <c r="E58" s="138" t="s">
        <v>29</v>
      </c>
      <c r="F58" s="135">
        <v>3432.5369730000002</v>
      </c>
      <c r="G58" s="135">
        <v>663.1151817213655</v>
      </c>
      <c r="H58" s="142">
        <v>70.266642452799999</v>
      </c>
      <c r="I58" s="135">
        <v>0</v>
      </c>
      <c r="J58" s="135">
        <f t="shared" si="15"/>
        <v>663.1151817213655</v>
      </c>
      <c r="K58" s="135">
        <f t="shared" si="0"/>
        <v>19.3</v>
      </c>
      <c r="L58" s="135">
        <v>19.260925013096497</v>
      </c>
      <c r="M58" s="140">
        <v>6.5</v>
      </c>
      <c r="N58" s="135">
        <v>0</v>
      </c>
      <c r="O58" s="135">
        <f t="shared" si="16"/>
        <v>19.260925013096497</v>
      </c>
      <c r="P58" s="86"/>
      <c r="Q58" s="87"/>
    </row>
    <row r="59" spans="1:17" ht="12.75" customHeight="1">
      <c r="A59" s="10"/>
      <c r="C59" s="137"/>
      <c r="D59" s="143" t="s">
        <v>72</v>
      </c>
      <c r="E59" s="138"/>
      <c r="F59" s="134">
        <f>SUBTOTAL(9,F60:F63)</f>
        <v>27084.670042530001</v>
      </c>
      <c r="G59" s="134">
        <f>SUBTOTAL(9,G60:G63)</f>
        <v>453.29114668363695</v>
      </c>
      <c r="H59" s="139">
        <f>SUBTOTAL(9,H60:H63)</f>
        <v>1900.3317757431003</v>
      </c>
      <c r="I59" s="134">
        <f>SUBTOTAL(9,I60:I63)</f>
        <v>5.9159779222322122</v>
      </c>
      <c r="J59" s="134">
        <f>SUBTOTAL(9,J60:J63)</f>
        <v>459.20712460586918</v>
      </c>
      <c r="K59" s="134">
        <f>ROUND((J59/F59)*100,1)</f>
        <v>1.7</v>
      </c>
      <c r="L59" s="135"/>
      <c r="M59" s="140"/>
      <c r="N59" s="135"/>
      <c r="O59" s="135"/>
      <c r="P59" s="86"/>
      <c r="Q59" s="87"/>
    </row>
    <row r="60" spans="1:17" ht="12.75" customHeight="1">
      <c r="A60" s="10"/>
      <c r="B60" s="8">
        <v>2016</v>
      </c>
      <c r="C60" s="137">
        <v>340</v>
      </c>
      <c r="D60" s="141" t="s">
        <v>73</v>
      </c>
      <c r="E60" s="138" t="s">
        <v>74</v>
      </c>
      <c r="F60" s="135">
        <v>6687.2533245300001</v>
      </c>
      <c r="G60" s="135">
        <v>0</v>
      </c>
      <c r="H60" s="142">
        <v>916.15374048860008</v>
      </c>
      <c r="I60" s="135">
        <v>0</v>
      </c>
      <c r="J60" s="135">
        <f t="shared" ref="J60:J63" si="17">+G60+I60</f>
        <v>0</v>
      </c>
      <c r="K60" s="135">
        <f t="shared" ref="K60:K63" si="18">ROUND((J60/F60)*100,1)</f>
        <v>0</v>
      </c>
      <c r="L60" s="135">
        <v>0</v>
      </c>
      <c r="M60" s="140">
        <v>8.3000000000000007</v>
      </c>
      <c r="N60" s="135">
        <v>0</v>
      </c>
      <c r="O60" s="135">
        <f t="shared" ref="O60:O63" si="19">L60+N60</f>
        <v>0</v>
      </c>
      <c r="P60" s="86"/>
      <c r="Q60" s="87"/>
    </row>
    <row r="61" spans="1:17" ht="12.75" customHeight="1">
      <c r="A61" s="10"/>
      <c r="B61" s="8">
        <v>2016</v>
      </c>
      <c r="C61" s="137">
        <v>342</v>
      </c>
      <c r="D61" s="141" t="s">
        <v>75</v>
      </c>
      <c r="E61" s="138" t="s">
        <v>50</v>
      </c>
      <c r="F61" s="135">
        <v>18459.379845399999</v>
      </c>
      <c r="G61" s="135">
        <v>0</v>
      </c>
      <c r="H61" s="142">
        <v>930.7503366203</v>
      </c>
      <c r="I61" s="135">
        <v>0</v>
      </c>
      <c r="J61" s="135">
        <f t="shared" si="17"/>
        <v>0</v>
      </c>
      <c r="K61" s="135">
        <f t="shared" si="18"/>
        <v>0</v>
      </c>
      <c r="L61" s="135">
        <v>0</v>
      </c>
      <c r="M61" s="140">
        <v>5.0599999999999996</v>
      </c>
      <c r="N61" s="135">
        <v>0</v>
      </c>
      <c r="O61" s="135">
        <f t="shared" si="19"/>
        <v>0</v>
      </c>
      <c r="P61" s="86"/>
      <c r="Q61" s="87"/>
    </row>
    <row r="62" spans="1:17" ht="12.75" customHeight="1">
      <c r="A62" s="10"/>
      <c r="B62" s="8">
        <v>2016</v>
      </c>
      <c r="C62" s="137">
        <v>348</v>
      </c>
      <c r="D62" s="141" t="s">
        <v>76</v>
      </c>
      <c r="E62" s="138" t="s">
        <v>29</v>
      </c>
      <c r="F62" s="135">
        <v>227.80556319999999</v>
      </c>
      <c r="G62" s="135">
        <v>117.59781359097902</v>
      </c>
      <c r="H62" s="142">
        <v>20.604700000000001</v>
      </c>
      <c r="I62" s="135">
        <v>0</v>
      </c>
      <c r="J62" s="135">
        <f t="shared" si="17"/>
        <v>117.59781359097902</v>
      </c>
      <c r="K62" s="135">
        <f t="shared" si="18"/>
        <v>51.6</v>
      </c>
      <c r="L62" s="135">
        <v>99.899999999999991</v>
      </c>
      <c r="M62" s="140">
        <v>1</v>
      </c>
      <c r="N62" s="135">
        <v>0</v>
      </c>
      <c r="O62" s="135">
        <f t="shared" si="19"/>
        <v>99.899999999999991</v>
      </c>
      <c r="P62" s="86"/>
      <c r="Q62" s="87"/>
    </row>
    <row r="63" spans="1:17" ht="12.75" customHeight="1">
      <c r="A63" s="10"/>
      <c r="B63" s="8">
        <v>2016</v>
      </c>
      <c r="C63" s="137">
        <v>349</v>
      </c>
      <c r="D63" s="141" t="s">
        <v>77</v>
      </c>
      <c r="E63" s="138" t="s">
        <v>29</v>
      </c>
      <c r="F63" s="135">
        <v>1710.2313094000001</v>
      </c>
      <c r="G63" s="135">
        <v>335.69333309265795</v>
      </c>
      <c r="H63" s="142">
        <v>32.822998634200005</v>
      </c>
      <c r="I63" s="135">
        <v>5.9159779222322122</v>
      </c>
      <c r="J63" s="135">
        <f t="shared" si="17"/>
        <v>341.60931101489018</v>
      </c>
      <c r="K63" s="135">
        <f t="shared" si="18"/>
        <v>20</v>
      </c>
      <c r="L63" s="135">
        <v>19.620621043723062</v>
      </c>
      <c r="M63" s="140">
        <v>20.45</v>
      </c>
      <c r="N63" s="135">
        <v>0.34429672442832526</v>
      </c>
      <c r="O63" s="135">
        <f t="shared" si="19"/>
        <v>19.964917768151388</v>
      </c>
      <c r="P63" s="86"/>
      <c r="Q63" s="87"/>
    </row>
    <row r="64" spans="1:17" ht="12.75" customHeight="1">
      <c r="A64" s="11"/>
      <c r="C64" s="137"/>
      <c r="D64" s="143" t="s">
        <v>78</v>
      </c>
      <c r="E64" s="138"/>
      <c r="F64" s="134">
        <f>SUBTOTAL(9,F65:F65)</f>
        <v>1725.516514987268</v>
      </c>
      <c r="G64" s="134">
        <f>SUBTOTAL(9,G65:G65)</f>
        <v>0</v>
      </c>
      <c r="H64" s="134">
        <f>SUBTOTAL(9,H65:H65)</f>
        <v>73.416173871300003</v>
      </c>
      <c r="I64" s="134">
        <f>SUBTOTAL(9,I65:I65)</f>
        <v>0</v>
      </c>
      <c r="J64" s="134">
        <f>SUBTOTAL(9,J65:J65)</f>
        <v>0</v>
      </c>
      <c r="K64" s="134">
        <f>ROUND((J64/F64)*100,1)</f>
        <v>0</v>
      </c>
      <c r="L64" s="135"/>
      <c r="M64" s="140"/>
      <c r="N64" s="135"/>
      <c r="O64" s="135"/>
      <c r="P64" s="86"/>
      <c r="Q64" s="87"/>
    </row>
    <row r="65" spans="1:18" ht="12.75" customHeight="1">
      <c r="A65" s="11"/>
      <c r="B65" s="8">
        <v>2021</v>
      </c>
      <c r="C65" s="137">
        <v>352</v>
      </c>
      <c r="D65" s="141" t="s">
        <v>79</v>
      </c>
      <c r="E65" s="138" t="s">
        <v>80</v>
      </c>
      <c r="F65" s="135">
        <v>1725.516514987268</v>
      </c>
      <c r="G65" s="135">
        <v>0</v>
      </c>
      <c r="H65" s="142">
        <v>73.416173871300003</v>
      </c>
      <c r="I65" s="135">
        <v>0</v>
      </c>
      <c r="J65" s="135">
        <f>+G65+I65</f>
        <v>0</v>
      </c>
      <c r="K65" s="135">
        <f>ROUND((J65/F65)*100,1)</f>
        <v>0</v>
      </c>
      <c r="L65" s="135">
        <v>0</v>
      </c>
      <c r="M65" s="140">
        <v>0</v>
      </c>
      <c r="N65" s="135">
        <v>0</v>
      </c>
      <c r="O65" s="135">
        <f>L65+N65</f>
        <v>0</v>
      </c>
      <c r="P65" s="86"/>
      <c r="Q65" s="87"/>
    </row>
    <row r="66" spans="1:18" ht="12.75" customHeight="1">
      <c r="A66" s="12"/>
      <c r="B66" s="8"/>
      <c r="C66" s="147"/>
      <c r="D66" s="136" t="s">
        <v>81</v>
      </c>
      <c r="E66" s="138"/>
      <c r="F66" s="134">
        <f t="shared" ref="F66:K66" si="20">+F68+F70</f>
        <v>55520.421541231408</v>
      </c>
      <c r="G66" s="134">
        <f t="shared" si="20"/>
        <v>0</v>
      </c>
      <c r="H66" s="134">
        <f t="shared" si="20"/>
        <v>36558.212036091303</v>
      </c>
      <c r="I66" s="134">
        <f t="shared" si="20"/>
        <v>0</v>
      </c>
      <c r="J66" s="134">
        <f t="shared" si="20"/>
        <v>0</v>
      </c>
      <c r="K66" s="134">
        <f t="shared" si="20"/>
        <v>0</v>
      </c>
      <c r="L66" s="148"/>
      <c r="M66" s="140"/>
      <c r="N66" s="135"/>
      <c r="O66" s="135"/>
      <c r="P66" s="86"/>
      <c r="Q66" s="87"/>
    </row>
    <row r="67" spans="1:18" ht="3.75" customHeight="1">
      <c r="A67" s="12"/>
      <c r="B67" s="8"/>
      <c r="C67" s="147"/>
      <c r="D67" s="136"/>
      <c r="E67" s="138"/>
      <c r="F67" s="134"/>
      <c r="G67" s="134"/>
      <c r="H67" s="142"/>
      <c r="I67" s="134"/>
      <c r="J67" s="134"/>
      <c r="K67" s="134"/>
      <c r="L67" s="148"/>
      <c r="M67" s="140"/>
      <c r="N67" s="135"/>
      <c r="O67" s="135"/>
      <c r="P67" s="86"/>
      <c r="Q67" s="87"/>
    </row>
    <row r="68" spans="1:18" s="1" customFormat="1" ht="12.75" customHeight="1">
      <c r="A68" s="13"/>
      <c r="B68" s="8">
        <v>71</v>
      </c>
      <c r="C68" s="147"/>
      <c r="D68" s="136" t="s">
        <v>82</v>
      </c>
      <c r="E68" s="138"/>
      <c r="F68" s="134">
        <f>SUM(F69:F69)</f>
        <v>33592.841098822704</v>
      </c>
      <c r="G68" s="134">
        <f>SUM(G69:G69)</f>
        <v>0</v>
      </c>
      <c r="H68" s="134">
        <f>SUM(H69:H69)</f>
        <v>17415.434313182403</v>
      </c>
      <c r="I68" s="134">
        <f>SUM(I69:I69)</f>
        <v>0</v>
      </c>
      <c r="J68" s="134">
        <f>SUM(J69:J69)</f>
        <v>0</v>
      </c>
      <c r="K68" s="134">
        <f t="shared" ref="K68:K70" si="21">ROUND((J68/F68)*100,1)</f>
        <v>0</v>
      </c>
      <c r="L68" s="134"/>
      <c r="M68" s="135"/>
      <c r="N68" s="134"/>
      <c r="O68" s="135"/>
      <c r="P68" s="86"/>
      <c r="Q68" s="87"/>
      <c r="R68"/>
    </row>
    <row r="69" spans="1:18" ht="12.75" customHeight="1">
      <c r="A69" s="14"/>
      <c r="B69" s="8">
        <v>2013</v>
      </c>
      <c r="C69" s="137">
        <v>303</v>
      </c>
      <c r="D69" s="141" t="s">
        <v>83</v>
      </c>
      <c r="E69" s="138" t="s">
        <v>50</v>
      </c>
      <c r="F69" s="135">
        <v>33592.841098822704</v>
      </c>
      <c r="G69" s="135">
        <v>0</v>
      </c>
      <c r="H69" s="142">
        <v>17415.434313182403</v>
      </c>
      <c r="I69" s="135">
        <v>0</v>
      </c>
      <c r="J69" s="135">
        <f t="shared" ref="J69" si="22">+G69+I69</f>
        <v>0</v>
      </c>
      <c r="K69" s="135">
        <f t="shared" si="21"/>
        <v>0</v>
      </c>
      <c r="L69" s="135">
        <v>0</v>
      </c>
      <c r="M69" s="140">
        <v>45</v>
      </c>
      <c r="N69" s="135">
        <v>0</v>
      </c>
      <c r="O69" s="135">
        <f t="shared" ref="O69" si="23">L69+N69</f>
        <v>0</v>
      </c>
      <c r="P69" s="86"/>
      <c r="Q69" s="87"/>
    </row>
    <row r="70" spans="1:18" s="1" customFormat="1" ht="12.75" customHeight="1">
      <c r="A70" s="13"/>
      <c r="B70" s="8">
        <v>74</v>
      </c>
      <c r="C70" s="147"/>
      <c r="D70" s="136" t="s">
        <v>84</v>
      </c>
      <c r="E70" s="138"/>
      <c r="F70" s="134">
        <f>SUM(F71)</f>
        <v>21927.5804424087</v>
      </c>
      <c r="G70" s="134">
        <f>SUM(G71)</f>
        <v>0</v>
      </c>
      <c r="H70" s="134">
        <f>SUM(H71)</f>
        <v>19142.777722908901</v>
      </c>
      <c r="I70" s="134">
        <f>SUM(I71)</f>
        <v>0</v>
      </c>
      <c r="J70" s="134">
        <f>SUM(J71)</f>
        <v>0</v>
      </c>
      <c r="K70" s="134">
        <f t="shared" si="21"/>
        <v>0</v>
      </c>
      <c r="L70" s="134"/>
      <c r="M70" s="135"/>
      <c r="N70" s="134"/>
      <c r="O70" s="135"/>
      <c r="P70" s="86"/>
      <c r="Q70" s="87"/>
      <c r="R70"/>
    </row>
    <row r="71" spans="1:18" ht="12.75" customHeight="1" thickBot="1">
      <c r="A71" s="14"/>
      <c r="B71" s="8">
        <v>2015</v>
      </c>
      <c r="C71" s="149">
        <v>49</v>
      </c>
      <c r="D71" s="150" t="s">
        <v>85</v>
      </c>
      <c r="E71" s="151" t="s">
        <v>50</v>
      </c>
      <c r="F71" s="152">
        <v>21927.5804424087</v>
      </c>
      <c r="G71" s="152">
        <v>0</v>
      </c>
      <c r="H71" s="153">
        <v>19142.777722908901</v>
      </c>
      <c r="I71" s="152">
        <v>0</v>
      </c>
      <c r="J71" s="152">
        <f>+G71+I71</f>
        <v>0</v>
      </c>
      <c r="K71" s="152">
        <f>ROUND((J71/F71)*100,1)</f>
        <v>0</v>
      </c>
      <c r="L71" s="152">
        <v>0</v>
      </c>
      <c r="M71" s="154">
        <v>26</v>
      </c>
      <c r="N71" s="152">
        <v>0</v>
      </c>
      <c r="O71" s="152">
        <f>L71+N71</f>
        <v>0</v>
      </c>
      <c r="P71" s="86"/>
      <c r="Q71" s="87"/>
    </row>
    <row r="72" spans="1:18" s="21" customFormat="1" ht="14.25">
      <c r="A72" s="21" t="s">
        <v>907</v>
      </c>
      <c r="C72" s="112" t="s">
        <v>907</v>
      </c>
      <c r="D72" s="112"/>
      <c r="E72" s="112"/>
      <c r="F72" s="112"/>
      <c r="G72" s="112"/>
      <c r="H72" s="112"/>
      <c r="I72" s="112"/>
      <c r="J72" s="112"/>
      <c r="K72" s="112"/>
      <c r="L72" s="112"/>
      <c r="M72" s="112"/>
      <c r="N72" s="112"/>
      <c r="O72" s="112"/>
    </row>
    <row r="73" spans="1:18" ht="15.75" customHeight="1">
      <c r="A73" s="15"/>
      <c r="B73" s="8"/>
      <c r="C73" s="113" t="s">
        <v>86</v>
      </c>
      <c r="D73" s="113"/>
      <c r="E73" s="113"/>
      <c r="F73" s="113"/>
      <c r="G73" s="113"/>
      <c r="H73" s="113"/>
      <c r="I73" s="113"/>
      <c r="J73" s="113"/>
      <c r="K73" s="113"/>
      <c r="L73" s="113"/>
      <c r="M73" s="113"/>
      <c r="N73" s="113"/>
      <c r="O73" s="113"/>
    </row>
    <row r="74" spans="1:18" ht="18" customHeight="1">
      <c r="A74" s="1"/>
      <c r="B74" s="1"/>
      <c r="C74" s="114" t="s">
        <v>87</v>
      </c>
      <c r="D74" s="114"/>
      <c r="E74" s="114"/>
      <c r="F74" s="114"/>
      <c r="G74" s="114"/>
      <c r="H74" s="114"/>
      <c r="I74" s="114"/>
      <c r="J74" s="114"/>
      <c r="K74" s="114"/>
      <c r="L74" s="114"/>
      <c r="M74" s="114"/>
      <c r="N74" s="114"/>
      <c r="O74" s="114"/>
    </row>
    <row r="75" spans="1:18" ht="18.75" customHeight="1">
      <c r="A75" s="1"/>
      <c r="B75" s="12"/>
      <c r="C75" s="115" t="s">
        <v>910</v>
      </c>
      <c r="D75" s="115"/>
      <c r="E75" s="115"/>
      <c r="F75" s="115"/>
      <c r="G75" s="115"/>
      <c r="H75" s="115"/>
      <c r="I75" s="115"/>
      <c r="J75" s="115"/>
      <c r="K75" s="115"/>
      <c r="L75" s="115"/>
      <c r="M75" s="115"/>
      <c r="N75" s="115"/>
      <c r="O75" s="115"/>
    </row>
    <row r="76" spans="1:18">
      <c r="A76" s="1"/>
      <c r="B76" s="12"/>
      <c r="C76" s="113" t="s">
        <v>88</v>
      </c>
      <c r="D76" s="113"/>
      <c r="E76" s="113"/>
      <c r="F76" s="113"/>
      <c r="G76" s="113"/>
      <c r="H76" s="113"/>
      <c r="I76" s="113"/>
      <c r="J76" s="113"/>
      <c r="K76" s="113"/>
      <c r="L76" s="113"/>
      <c r="M76" s="113"/>
      <c r="N76" s="113"/>
      <c r="O76" s="113"/>
    </row>
    <row r="77" spans="1:18">
      <c r="A77" s="1"/>
      <c r="B77" s="12"/>
      <c r="C77" s="116"/>
      <c r="D77" s="117"/>
      <c r="E77" s="116"/>
      <c r="F77" s="116"/>
      <c r="G77" s="116"/>
      <c r="H77" s="116"/>
      <c r="I77" s="116"/>
      <c r="J77" s="116"/>
      <c r="K77" s="116"/>
      <c r="L77" s="116"/>
      <c r="M77" s="116"/>
      <c r="N77" s="116"/>
      <c r="O77" s="116"/>
    </row>
    <row r="78" spans="1:18">
      <c r="C78" s="112"/>
      <c r="D78" s="117"/>
      <c r="E78" s="112"/>
      <c r="F78" s="112"/>
      <c r="G78" s="112"/>
      <c r="H78" s="112"/>
      <c r="I78" s="112"/>
      <c r="J78" s="112"/>
      <c r="K78" s="112"/>
      <c r="L78" s="112"/>
      <c r="M78" s="112"/>
      <c r="N78" s="112"/>
      <c r="O78" s="112"/>
    </row>
    <row r="79" spans="1:18">
      <c r="C79" s="112"/>
      <c r="D79" s="117"/>
      <c r="E79" s="118"/>
      <c r="F79" s="112"/>
      <c r="G79" s="112"/>
      <c r="H79" s="112"/>
      <c r="I79" s="112"/>
      <c r="J79" s="112"/>
      <c r="K79" s="112"/>
      <c r="L79" s="112"/>
      <c r="M79" s="112"/>
      <c r="N79" s="112"/>
      <c r="O79" s="112"/>
    </row>
    <row r="80" spans="1:18">
      <c r="C80" s="112"/>
      <c r="D80" s="117"/>
      <c r="E80" s="112"/>
      <c r="F80" s="112"/>
      <c r="G80" s="112"/>
      <c r="H80" s="112"/>
      <c r="I80" s="112"/>
      <c r="J80" s="112"/>
      <c r="K80" s="112"/>
      <c r="L80" s="112"/>
      <c r="M80" s="112"/>
      <c r="N80" s="112"/>
      <c r="O80" s="112"/>
    </row>
  </sheetData>
  <mergeCells count="20">
    <mergeCell ref="N3:P3"/>
    <mergeCell ref="A1:D1"/>
    <mergeCell ref="A2:K2"/>
    <mergeCell ref="A3:F3"/>
    <mergeCell ref="G3:K3"/>
    <mergeCell ref="L3:M3"/>
    <mergeCell ref="C75:O75"/>
    <mergeCell ref="C76:O76"/>
    <mergeCell ref="L9:L11"/>
    <mergeCell ref="M9:O9"/>
    <mergeCell ref="H10:K10"/>
    <mergeCell ref="M10:O10"/>
    <mergeCell ref="C73:O73"/>
    <mergeCell ref="C74:O74"/>
    <mergeCell ref="C9:C11"/>
    <mergeCell ref="D9:D11"/>
    <mergeCell ref="E9:E11"/>
    <mergeCell ref="F9:F11"/>
    <mergeCell ref="G9:G11"/>
    <mergeCell ref="H9:K9"/>
  </mergeCells>
  <conditionalFormatting sqref="K67 O36 K36 K43 O43 O47:O50 K47:K50 O17 K71:K72 O71:O72 K19 O19 O22:O29 K22:K29 K32:K34 O32:O34 K55:K65 O69 K69 K14:K17 O55:O67 K74:K76 O74:O77">
    <cfRule type="cellIs" dxfId="73" priority="69" stopIfTrue="1" operator="greaterThan">
      <formula>100</formula>
    </cfRule>
  </conditionalFormatting>
  <conditionalFormatting sqref="K67 K36 K43 K47:K50 K71:K72 K17 K19 K22:K29 K32:K34 K55:K65 K69">
    <cfRule type="cellIs" dxfId="72" priority="67" stopIfTrue="1" operator="greaterThan">
      <formula>100</formula>
    </cfRule>
    <cfRule type="cellIs" dxfId="71" priority="68" stopIfTrue="1" operator="greaterThan">
      <formula>100</formula>
    </cfRule>
  </conditionalFormatting>
  <conditionalFormatting sqref="O20:O21 K20:K21">
    <cfRule type="cellIs" dxfId="70" priority="65" stopIfTrue="1" operator="greaterThan">
      <formula>100</formula>
    </cfRule>
  </conditionalFormatting>
  <conditionalFormatting sqref="K20:K21">
    <cfRule type="cellIs" dxfId="69" priority="63" stopIfTrue="1" operator="greaterThan">
      <formula>100</formula>
    </cfRule>
    <cfRule type="cellIs" dxfId="68" priority="64" stopIfTrue="1" operator="greaterThan">
      <formula>100</formula>
    </cfRule>
  </conditionalFormatting>
  <conditionalFormatting sqref="C20:C21">
    <cfRule type="duplicateValues" dxfId="67" priority="62"/>
  </conditionalFormatting>
  <conditionalFormatting sqref="A20:A21">
    <cfRule type="duplicateValues" dxfId="66" priority="66" stopIfTrue="1"/>
  </conditionalFormatting>
  <conditionalFormatting sqref="O30:O31 K30:K31">
    <cfRule type="cellIs" dxfId="65" priority="59" stopIfTrue="1" operator="greaterThan">
      <formula>100</formula>
    </cfRule>
  </conditionalFormatting>
  <conditionalFormatting sqref="K30:K31">
    <cfRule type="cellIs" dxfId="64" priority="57" stopIfTrue="1" operator="greaterThan">
      <formula>100</formula>
    </cfRule>
    <cfRule type="cellIs" dxfId="63" priority="58" stopIfTrue="1" operator="greaterThan">
      <formula>100</formula>
    </cfRule>
  </conditionalFormatting>
  <conditionalFormatting sqref="A30:A31">
    <cfRule type="duplicateValues" dxfId="62" priority="60" stopIfTrue="1"/>
  </conditionalFormatting>
  <conditionalFormatting sqref="C30:C31">
    <cfRule type="duplicateValues" dxfId="61" priority="61"/>
  </conditionalFormatting>
  <conditionalFormatting sqref="O35 K35">
    <cfRule type="cellIs" dxfId="60" priority="54" stopIfTrue="1" operator="greaterThan">
      <formula>100</formula>
    </cfRule>
  </conditionalFormatting>
  <conditionalFormatting sqref="K35">
    <cfRule type="cellIs" dxfId="59" priority="52" stopIfTrue="1" operator="greaterThan">
      <formula>100</formula>
    </cfRule>
    <cfRule type="cellIs" dxfId="58" priority="53" stopIfTrue="1" operator="greaterThan">
      <formula>100</formula>
    </cfRule>
  </conditionalFormatting>
  <conditionalFormatting sqref="A35">
    <cfRule type="duplicateValues" dxfId="57" priority="55" stopIfTrue="1"/>
  </conditionalFormatting>
  <conditionalFormatting sqref="C35">
    <cfRule type="duplicateValues" dxfId="56" priority="56"/>
  </conditionalFormatting>
  <conditionalFormatting sqref="K37:K41 O37:O42">
    <cfRule type="cellIs" dxfId="55" priority="49" stopIfTrue="1" operator="greaterThan">
      <formula>100</formula>
    </cfRule>
  </conditionalFormatting>
  <conditionalFormatting sqref="K37:K41">
    <cfRule type="cellIs" dxfId="54" priority="47" stopIfTrue="1" operator="greaterThan">
      <formula>100</formula>
    </cfRule>
    <cfRule type="cellIs" dxfId="53" priority="48" stopIfTrue="1" operator="greaterThan">
      <formula>100</formula>
    </cfRule>
  </conditionalFormatting>
  <conditionalFormatting sqref="A37:A42">
    <cfRule type="duplicateValues" dxfId="52" priority="50" stopIfTrue="1"/>
  </conditionalFormatting>
  <conditionalFormatting sqref="C37:C42">
    <cfRule type="duplicateValues" dxfId="51" priority="51"/>
  </conditionalFormatting>
  <conditionalFormatting sqref="O44:O46 K45:K46">
    <cfRule type="cellIs" dxfId="50" priority="44" stopIfTrue="1" operator="greaterThan">
      <formula>100</formula>
    </cfRule>
  </conditionalFormatting>
  <conditionalFormatting sqref="K45:K46">
    <cfRule type="cellIs" dxfId="49" priority="42" stopIfTrue="1" operator="greaterThan">
      <formula>100</formula>
    </cfRule>
    <cfRule type="cellIs" dxfId="48" priority="43" stopIfTrue="1" operator="greaterThan">
      <formula>100</formula>
    </cfRule>
  </conditionalFormatting>
  <conditionalFormatting sqref="A44:A46">
    <cfRule type="duplicateValues" dxfId="47" priority="45" stopIfTrue="1"/>
  </conditionalFormatting>
  <conditionalFormatting sqref="C44:C46">
    <cfRule type="duplicateValues" dxfId="46" priority="46"/>
  </conditionalFormatting>
  <conditionalFormatting sqref="O51 K51">
    <cfRule type="cellIs" dxfId="45" priority="39" stopIfTrue="1" operator="greaterThan">
      <formula>100</formula>
    </cfRule>
  </conditionalFormatting>
  <conditionalFormatting sqref="K51">
    <cfRule type="cellIs" dxfId="44" priority="37" stopIfTrue="1" operator="greaterThan">
      <formula>100</formula>
    </cfRule>
    <cfRule type="cellIs" dxfId="43" priority="38" stopIfTrue="1" operator="greaterThan">
      <formula>100</formula>
    </cfRule>
  </conditionalFormatting>
  <conditionalFormatting sqref="A51">
    <cfRule type="duplicateValues" dxfId="42" priority="40" stopIfTrue="1"/>
  </conditionalFormatting>
  <conditionalFormatting sqref="C51">
    <cfRule type="duplicateValues" dxfId="41" priority="41"/>
  </conditionalFormatting>
  <conditionalFormatting sqref="K42">
    <cfRule type="cellIs" dxfId="40" priority="36" stopIfTrue="1" operator="greaterThan">
      <formula>100</formula>
    </cfRule>
  </conditionalFormatting>
  <conditionalFormatting sqref="K42">
    <cfRule type="cellIs" dxfId="39" priority="34" stopIfTrue="1" operator="greaterThan">
      <formula>100</formula>
    </cfRule>
    <cfRule type="cellIs" dxfId="38" priority="35" stopIfTrue="1" operator="greaterThan">
      <formula>100</formula>
    </cfRule>
  </conditionalFormatting>
  <conditionalFormatting sqref="K53:K54">
    <cfRule type="cellIs" dxfId="37" priority="33" stopIfTrue="1" operator="greaterThan">
      <formula>100</formula>
    </cfRule>
  </conditionalFormatting>
  <conditionalFormatting sqref="K52">
    <cfRule type="cellIs" dxfId="36" priority="32" stopIfTrue="1" operator="greaterThan">
      <formula>100</formula>
    </cfRule>
  </conditionalFormatting>
  <conditionalFormatting sqref="K52">
    <cfRule type="cellIs" dxfId="35" priority="30" stopIfTrue="1" operator="greaterThan">
      <formula>100</formula>
    </cfRule>
    <cfRule type="cellIs" dxfId="34" priority="31" stopIfTrue="1" operator="greaterThan">
      <formula>100</formula>
    </cfRule>
  </conditionalFormatting>
  <conditionalFormatting sqref="C57">
    <cfRule type="duplicateValues" dxfId="33" priority="29"/>
  </conditionalFormatting>
  <conditionalFormatting sqref="C7">
    <cfRule type="duplicateValues" dxfId="32" priority="28"/>
  </conditionalFormatting>
  <conditionalFormatting sqref="O73">
    <cfRule type="cellIs" dxfId="31" priority="27" stopIfTrue="1" operator="greaterThan">
      <formula>100</formula>
    </cfRule>
  </conditionalFormatting>
  <conditionalFormatting sqref="C73">
    <cfRule type="duplicateValues" dxfId="30" priority="26"/>
  </conditionalFormatting>
  <conditionalFormatting sqref="K68 O68">
    <cfRule type="cellIs" dxfId="29" priority="23" stopIfTrue="1" operator="greaterThan">
      <formula>100</formula>
    </cfRule>
  </conditionalFormatting>
  <conditionalFormatting sqref="K68">
    <cfRule type="cellIs" dxfId="28" priority="21" stopIfTrue="1" operator="greaterThan">
      <formula>100</formula>
    </cfRule>
    <cfRule type="cellIs" dxfId="27" priority="22" stopIfTrue="1" operator="greaterThan">
      <formula>100</formula>
    </cfRule>
  </conditionalFormatting>
  <conditionalFormatting sqref="A68">
    <cfRule type="duplicateValues" dxfId="26" priority="24"/>
  </conditionalFormatting>
  <conditionalFormatting sqref="A68">
    <cfRule type="duplicateValues" dxfId="25" priority="25" stopIfTrue="1"/>
  </conditionalFormatting>
  <conditionalFormatting sqref="C68">
    <cfRule type="duplicateValues" dxfId="24" priority="20"/>
  </conditionalFormatting>
  <conditionalFormatting sqref="K70 O70">
    <cfRule type="cellIs" dxfId="23" priority="17" stopIfTrue="1" operator="greaterThan">
      <formula>100</formula>
    </cfRule>
  </conditionalFormatting>
  <conditionalFormatting sqref="K70">
    <cfRule type="cellIs" dxfId="22" priority="15" stopIfTrue="1" operator="greaterThan">
      <formula>100</formula>
    </cfRule>
    <cfRule type="cellIs" dxfId="21" priority="16" stopIfTrue="1" operator="greaterThan">
      <formula>100</formula>
    </cfRule>
  </conditionalFormatting>
  <conditionalFormatting sqref="A70">
    <cfRule type="duplicateValues" dxfId="20" priority="18"/>
  </conditionalFormatting>
  <conditionalFormatting sqref="A70">
    <cfRule type="duplicateValues" dxfId="19" priority="19" stopIfTrue="1"/>
  </conditionalFormatting>
  <conditionalFormatting sqref="C70">
    <cfRule type="duplicateValues" dxfId="18" priority="14"/>
  </conditionalFormatting>
  <conditionalFormatting sqref="K44">
    <cfRule type="cellIs" dxfId="17" priority="13" stopIfTrue="1" operator="greaterThan">
      <formula>100</formula>
    </cfRule>
  </conditionalFormatting>
  <conditionalFormatting sqref="K44">
    <cfRule type="cellIs" dxfId="16" priority="11" stopIfTrue="1" operator="greaterThan">
      <formula>100</formula>
    </cfRule>
    <cfRule type="cellIs" dxfId="15" priority="12" stopIfTrue="1" operator="greaterThan">
      <formula>100</formula>
    </cfRule>
  </conditionalFormatting>
  <conditionalFormatting sqref="A55:A63">
    <cfRule type="duplicateValues" dxfId="14" priority="73"/>
  </conditionalFormatting>
  <conditionalFormatting sqref="C77:C1048576 C4:C12 C14:C73">
    <cfRule type="duplicateValues" dxfId="13" priority="10"/>
  </conditionalFormatting>
  <conditionalFormatting sqref="K18">
    <cfRule type="cellIs" dxfId="12" priority="9" stopIfTrue="1" operator="greaterThan">
      <formula>100</formula>
    </cfRule>
  </conditionalFormatting>
  <conditionalFormatting sqref="K18">
    <cfRule type="cellIs" dxfId="11" priority="7" stopIfTrue="1" operator="greaterThan">
      <formula>100</formula>
    </cfRule>
    <cfRule type="cellIs" dxfId="10" priority="8" stopIfTrue="1" operator="greaterThan">
      <formula>100</formula>
    </cfRule>
  </conditionalFormatting>
  <conditionalFormatting sqref="O18">
    <cfRule type="cellIs" dxfId="9" priority="6" stopIfTrue="1" operator="greaterThan">
      <formula>100</formula>
    </cfRule>
  </conditionalFormatting>
  <conditionalFormatting sqref="C58:C65 C55:C56">
    <cfRule type="duplicateValues" dxfId="8" priority="74"/>
  </conditionalFormatting>
  <conditionalFormatting sqref="A64:A65">
    <cfRule type="duplicateValues" dxfId="7" priority="75" stopIfTrue="1"/>
  </conditionalFormatting>
  <conditionalFormatting sqref="K14:K16">
    <cfRule type="cellIs" dxfId="6" priority="2" stopIfTrue="1" operator="greaterThan">
      <formula>100</formula>
    </cfRule>
    <cfRule type="cellIs" dxfId="5" priority="3" stopIfTrue="1" operator="greaterThan">
      <formula>100</formula>
    </cfRule>
  </conditionalFormatting>
  <conditionalFormatting sqref="A71:A72 A69">
    <cfRule type="duplicateValues" dxfId="4" priority="76"/>
  </conditionalFormatting>
  <conditionalFormatting sqref="A71:A72 A69 A17:A19 A22:A29 A32:A34 A36 A43 A47:A50 A66:A67">
    <cfRule type="duplicateValues" dxfId="3" priority="78" stopIfTrue="1"/>
  </conditionalFormatting>
  <conditionalFormatting sqref="B75:B77 C4:C6 C69 C22:C29 C32:C34 C36 C43 C47:C50 C66:C67 C8:C12 C71:C72 C14:C19">
    <cfRule type="duplicateValues" dxfId="2" priority="79"/>
  </conditionalFormatting>
  <conditionalFormatting sqref="C74:C76">
    <cfRule type="duplicateValues" dxfId="1" priority="96"/>
  </conditionalFormatting>
  <conditionalFormatting sqref="C13">
    <cfRule type="duplicateValues" dxfId="0" priority="1"/>
  </conditionalFormatting>
  <printOptions horizontalCentered="1"/>
  <pageMargins left="0.39370078740157483" right="0.19685039370078741" top="0.59055118110236227" bottom="0.59055118110236227" header="0.19685039370078741" footer="0.59055118110236227"/>
  <pageSetup scale="65" orientation="landscape" r:id="rId1"/>
  <ignoredErrors>
    <ignoredError sqref="E12:J12 L12:O12" numberStoredAsText="1"/>
    <ignoredError sqref="J21:J26 J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A5C96-E385-41FF-99E6-3D495542E771}">
  <dimension ref="A1:AA288"/>
  <sheetViews>
    <sheetView zoomScale="80" zoomScaleNormal="80" zoomScaleSheetLayoutView="76" workbookViewId="0">
      <selection activeCell="K23" sqref="K23"/>
    </sheetView>
  </sheetViews>
  <sheetFormatPr baseColWidth="10" defaultRowHeight="15"/>
  <cols>
    <col min="1" max="1" width="6.5703125" customWidth="1"/>
    <col min="2" max="2" width="5.7109375" customWidth="1"/>
    <col min="3" max="3" width="44.5703125" customWidth="1"/>
    <col min="4" max="4" width="13.140625" customWidth="1"/>
    <col min="5" max="5" width="19.140625" bestFit="1" customWidth="1"/>
    <col min="6" max="6" width="14.28515625" bestFit="1" customWidth="1"/>
    <col min="7" max="7" width="13.42578125" customWidth="1"/>
    <col min="8" max="8" width="17.85546875" customWidth="1"/>
    <col min="9" max="9" width="2" customWidth="1"/>
    <col min="10" max="10" width="11.5703125" bestFit="1" customWidth="1"/>
    <col min="11" max="11" width="19.140625" bestFit="1" customWidth="1"/>
    <col min="12" max="12" width="14.28515625" bestFit="1" customWidth="1"/>
    <col min="13" max="13" width="11.42578125" bestFit="1" customWidth="1"/>
    <col min="14" max="14" width="12.5703125" bestFit="1" customWidth="1"/>
    <col min="15" max="15" width="11.5703125" bestFit="1" customWidth="1"/>
    <col min="16" max="17" width="11.5703125" hidden="1" customWidth="1"/>
    <col min="18" max="18" width="12.5703125" hidden="1" customWidth="1"/>
    <col min="19" max="19" width="13.28515625" hidden="1" customWidth="1"/>
    <col min="20" max="20" width="14" hidden="1" customWidth="1"/>
    <col min="21" max="21" width="11.5703125" hidden="1" customWidth="1"/>
  </cols>
  <sheetData>
    <row r="1" spans="1:27" s="1" customFormat="1" ht="42.75" customHeight="1">
      <c r="A1" s="92" t="s">
        <v>917</v>
      </c>
      <c r="B1" s="92"/>
      <c r="C1" s="92"/>
      <c r="D1" s="92"/>
      <c r="E1" s="155" t="s">
        <v>919</v>
      </c>
      <c r="F1" s="155"/>
      <c r="G1" s="155"/>
      <c r="H1" s="155"/>
      <c r="I1" s="155"/>
      <c r="J1" s="155"/>
      <c r="K1" s="155"/>
      <c r="L1" s="155"/>
      <c r="M1" s="155"/>
      <c r="N1" s="155"/>
      <c r="O1" s="155"/>
    </row>
    <row r="2" spans="1:27" s="1" customFormat="1" ht="36" customHeight="1" thickBot="1">
      <c r="A2" s="156" t="s">
        <v>918</v>
      </c>
      <c r="B2" s="156"/>
      <c r="C2" s="156"/>
      <c r="D2" s="156"/>
      <c r="E2" s="156"/>
      <c r="F2" s="156"/>
      <c r="G2" s="156"/>
      <c r="H2" s="156"/>
      <c r="I2" s="156"/>
      <c r="J2" s="156"/>
      <c r="K2" s="156"/>
      <c r="L2" s="156"/>
      <c r="M2" s="156"/>
      <c r="N2" s="156"/>
      <c r="O2" s="156"/>
    </row>
    <row r="3" spans="1:27" ht="6" customHeight="1">
      <c r="A3" s="97"/>
      <c r="B3" s="97"/>
      <c r="C3" s="97"/>
      <c r="D3" s="97"/>
      <c r="E3" s="97"/>
      <c r="F3" s="97"/>
      <c r="G3" s="97"/>
      <c r="H3" s="97"/>
      <c r="I3" s="97"/>
      <c r="J3" s="97"/>
      <c r="K3" s="97"/>
      <c r="L3" s="97"/>
      <c r="M3" s="97"/>
      <c r="N3" s="97"/>
      <c r="O3" s="97"/>
    </row>
    <row r="4" spans="1:27" s="16" customFormat="1" ht="20.100000000000001" customHeight="1">
      <c r="A4" s="212" t="s">
        <v>89</v>
      </c>
      <c r="B4" s="212"/>
      <c r="C4" s="212"/>
      <c r="D4" s="212"/>
      <c r="E4" s="212"/>
      <c r="F4" s="212"/>
      <c r="G4" s="212"/>
      <c r="H4" s="212"/>
      <c r="I4" s="212"/>
      <c r="J4" s="212"/>
      <c r="K4" s="212"/>
      <c r="L4" s="212"/>
      <c r="M4" s="212"/>
      <c r="N4" s="213"/>
      <c r="O4" s="213"/>
      <c r="P4" s="157"/>
      <c r="Q4" s="158"/>
      <c r="R4" s="158"/>
      <c r="S4" s="158"/>
      <c r="T4" s="158"/>
      <c r="U4" s="158"/>
      <c r="V4" s="158"/>
    </row>
    <row r="5" spans="1:27" s="16" customFormat="1" ht="20.100000000000001" customHeight="1">
      <c r="A5" s="212" t="s">
        <v>90</v>
      </c>
      <c r="B5" s="212"/>
      <c r="C5" s="212"/>
      <c r="D5" s="212"/>
      <c r="E5" s="212"/>
      <c r="F5" s="212"/>
      <c r="G5" s="212"/>
      <c r="H5" s="212"/>
      <c r="I5" s="212"/>
      <c r="J5" s="212"/>
      <c r="K5" s="212"/>
      <c r="L5" s="212"/>
      <c r="M5" s="212"/>
      <c r="N5" s="213"/>
      <c r="O5" s="213"/>
      <c r="P5" s="157"/>
      <c r="Q5" s="158"/>
      <c r="R5" s="158"/>
      <c r="S5" s="159"/>
      <c r="T5" s="158"/>
      <c r="U5" s="158"/>
      <c r="V5" s="158"/>
    </row>
    <row r="6" spans="1:27" s="16" customFormat="1" ht="20.100000000000001" customHeight="1">
      <c r="A6" s="212" t="s">
        <v>2</v>
      </c>
      <c r="B6" s="212"/>
      <c r="C6" s="212"/>
      <c r="D6" s="212"/>
      <c r="E6" s="212"/>
      <c r="F6" s="212"/>
      <c r="G6" s="212"/>
      <c r="H6" s="212"/>
      <c r="I6" s="212"/>
      <c r="J6" s="212"/>
      <c r="K6" s="212"/>
      <c r="L6" s="212"/>
      <c r="M6" s="212"/>
      <c r="N6" s="213"/>
      <c r="O6" s="213"/>
      <c r="P6" s="158"/>
      <c r="Q6" s="158"/>
      <c r="R6" s="158"/>
      <c r="S6" s="159"/>
      <c r="T6" s="158"/>
      <c r="U6" s="158"/>
      <c r="V6" s="158"/>
    </row>
    <row r="7" spans="1:27" s="16" customFormat="1" ht="20.100000000000001" customHeight="1">
      <c r="A7" s="214" t="s">
        <v>91</v>
      </c>
      <c r="B7" s="212"/>
      <c r="C7" s="212"/>
      <c r="D7" s="212"/>
      <c r="E7" s="212"/>
      <c r="F7" s="212"/>
      <c r="G7" s="212"/>
      <c r="H7" s="212"/>
      <c r="I7" s="212"/>
      <c r="J7" s="212"/>
      <c r="K7" s="212"/>
      <c r="L7" s="212"/>
      <c r="M7" s="212"/>
      <c r="N7" s="213"/>
      <c r="O7" s="213"/>
      <c r="P7" s="158"/>
      <c r="Q7" s="160"/>
      <c r="R7" s="158"/>
      <c r="S7" s="158"/>
      <c r="T7" s="158"/>
      <c r="U7" s="158"/>
      <c r="V7" s="158"/>
    </row>
    <row r="8" spans="1:27" s="16" customFormat="1" ht="20.100000000000001" customHeight="1">
      <c r="A8" s="212" t="s">
        <v>912</v>
      </c>
      <c r="B8" s="212"/>
      <c r="C8" s="212"/>
      <c r="D8" s="212"/>
      <c r="E8" s="212"/>
      <c r="F8" s="212"/>
      <c r="G8" s="212"/>
      <c r="H8" s="212"/>
      <c r="I8" s="212"/>
      <c r="J8" s="212"/>
      <c r="K8" s="212"/>
      <c r="L8" s="212"/>
      <c r="M8" s="212"/>
      <c r="N8" s="213"/>
      <c r="O8" s="213"/>
      <c r="P8" s="158"/>
      <c r="Q8" s="158"/>
      <c r="R8" s="158"/>
      <c r="S8" s="158"/>
      <c r="T8" s="158"/>
      <c r="U8" s="158"/>
      <c r="V8" s="158"/>
    </row>
    <row r="9" spans="1:27" s="17" customFormat="1" ht="15" customHeight="1">
      <c r="A9" s="161" t="s">
        <v>5</v>
      </c>
      <c r="B9" s="161"/>
      <c r="C9" s="161"/>
      <c r="D9" s="162"/>
      <c r="E9" s="163" t="s">
        <v>92</v>
      </c>
      <c r="F9" s="163"/>
      <c r="G9" s="163"/>
      <c r="H9" s="162"/>
      <c r="I9" s="164"/>
      <c r="J9" s="165"/>
      <c r="K9" s="163" t="s">
        <v>93</v>
      </c>
      <c r="L9" s="163"/>
      <c r="M9" s="163"/>
      <c r="N9" s="165"/>
      <c r="O9" s="165"/>
      <c r="P9" s="166" t="s">
        <v>94</v>
      </c>
      <c r="Q9" s="166"/>
      <c r="R9" s="166"/>
      <c r="S9" s="167" t="s">
        <v>93</v>
      </c>
      <c r="T9" s="167"/>
      <c r="U9" s="167"/>
      <c r="V9" s="165"/>
    </row>
    <row r="10" spans="1:27" s="17" customFormat="1" ht="15" customHeight="1">
      <c r="A10" s="161"/>
      <c r="B10" s="161"/>
      <c r="C10" s="161"/>
      <c r="D10" s="168" t="s">
        <v>95</v>
      </c>
      <c r="E10" s="169" t="s">
        <v>96</v>
      </c>
      <c r="F10" s="169"/>
      <c r="G10" s="169"/>
      <c r="H10" s="168" t="s">
        <v>97</v>
      </c>
      <c r="I10" s="170"/>
      <c r="J10" s="161" t="s">
        <v>95</v>
      </c>
      <c r="K10" s="169" t="s">
        <v>96</v>
      </c>
      <c r="L10" s="169"/>
      <c r="M10" s="169"/>
      <c r="N10" s="168" t="s">
        <v>97</v>
      </c>
      <c r="O10" s="161" t="s">
        <v>98</v>
      </c>
      <c r="P10" s="171" t="s">
        <v>99</v>
      </c>
      <c r="Q10" s="168" t="s">
        <v>100</v>
      </c>
      <c r="R10" s="168" t="s">
        <v>101</v>
      </c>
      <c r="S10" s="172" t="s">
        <v>99</v>
      </c>
      <c r="T10" s="168" t="s">
        <v>100</v>
      </c>
      <c r="U10" s="168" t="s">
        <v>101</v>
      </c>
      <c r="V10" s="165"/>
    </row>
    <row r="11" spans="1:27" s="17" customFormat="1" ht="15" customHeight="1">
      <c r="A11" s="161"/>
      <c r="B11" s="161"/>
      <c r="C11" s="161"/>
      <c r="D11" s="168"/>
      <c r="E11" s="169" t="s">
        <v>102</v>
      </c>
      <c r="F11" s="173" t="s">
        <v>99</v>
      </c>
      <c r="G11" s="169" t="s">
        <v>103</v>
      </c>
      <c r="H11" s="168"/>
      <c r="I11" s="170"/>
      <c r="J11" s="161"/>
      <c r="K11" s="169" t="s">
        <v>102</v>
      </c>
      <c r="L11" s="173" t="s">
        <v>99</v>
      </c>
      <c r="M11" s="169" t="s">
        <v>103</v>
      </c>
      <c r="N11" s="168"/>
      <c r="O11" s="161"/>
      <c r="P11" s="171"/>
      <c r="Q11" s="168"/>
      <c r="R11" s="168"/>
      <c r="S11" s="172"/>
      <c r="T11" s="168"/>
      <c r="U11" s="168"/>
      <c r="V11" s="165"/>
    </row>
    <row r="12" spans="1:27" s="17" customFormat="1" ht="15" customHeight="1">
      <c r="A12" s="161"/>
      <c r="B12" s="161"/>
      <c r="C12" s="161"/>
      <c r="D12" s="168"/>
      <c r="E12" s="169" t="s">
        <v>104</v>
      </c>
      <c r="F12" s="173" t="s">
        <v>105</v>
      </c>
      <c r="G12" s="169" t="s">
        <v>96</v>
      </c>
      <c r="H12" s="168"/>
      <c r="I12" s="170"/>
      <c r="J12" s="161"/>
      <c r="K12" s="169" t="s">
        <v>104</v>
      </c>
      <c r="L12" s="173" t="s">
        <v>105</v>
      </c>
      <c r="M12" s="169" t="s">
        <v>96</v>
      </c>
      <c r="N12" s="168"/>
      <c r="O12" s="161"/>
      <c r="P12" s="171"/>
      <c r="Q12" s="168"/>
      <c r="R12" s="168"/>
      <c r="S12" s="172"/>
      <c r="T12" s="168"/>
      <c r="U12" s="168"/>
      <c r="V12" s="165"/>
    </row>
    <row r="13" spans="1:27" s="17" customFormat="1" ht="15" customHeight="1">
      <c r="A13" s="161"/>
      <c r="B13" s="161"/>
      <c r="C13" s="161"/>
      <c r="D13" s="168"/>
      <c r="E13" s="169" t="s">
        <v>106</v>
      </c>
      <c r="F13" s="173" t="s">
        <v>107</v>
      </c>
      <c r="G13" s="169"/>
      <c r="H13" s="168"/>
      <c r="I13" s="170"/>
      <c r="J13" s="161"/>
      <c r="K13" s="169" t="s">
        <v>106</v>
      </c>
      <c r="L13" s="173" t="s">
        <v>107</v>
      </c>
      <c r="M13" s="169"/>
      <c r="N13" s="168"/>
      <c r="O13" s="161"/>
      <c r="P13" s="171"/>
      <c r="Q13" s="168"/>
      <c r="R13" s="168"/>
      <c r="S13" s="172"/>
      <c r="T13" s="168"/>
      <c r="U13" s="168"/>
      <c r="V13" s="165"/>
    </row>
    <row r="14" spans="1:27" s="17" customFormat="1" ht="15" customHeight="1" thickBot="1">
      <c r="A14" s="199"/>
      <c r="B14" s="199"/>
      <c r="C14" s="199"/>
      <c r="D14" s="194" t="s">
        <v>108</v>
      </c>
      <c r="E14" s="194" t="s">
        <v>109</v>
      </c>
      <c r="F14" s="195" t="s">
        <v>110</v>
      </c>
      <c r="G14" s="194" t="s">
        <v>111</v>
      </c>
      <c r="H14" s="196" t="s">
        <v>112</v>
      </c>
      <c r="I14" s="196"/>
      <c r="J14" s="197" t="s">
        <v>113</v>
      </c>
      <c r="K14" s="197" t="s">
        <v>114</v>
      </c>
      <c r="L14" s="195" t="s">
        <v>21</v>
      </c>
      <c r="M14" s="197" t="s">
        <v>115</v>
      </c>
      <c r="N14" s="196" t="s">
        <v>116</v>
      </c>
      <c r="O14" s="196" t="s">
        <v>117</v>
      </c>
      <c r="P14" s="174" t="s">
        <v>118</v>
      </c>
      <c r="Q14" s="174" t="s">
        <v>119</v>
      </c>
      <c r="R14" s="174" t="s">
        <v>120</v>
      </c>
      <c r="S14" s="175" t="s">
        <v>121</v>
      </c>
      <c r="T14" s="174" t="s">
        <v>122</v>
      </c>
      <c r="U14" s="174" t="s">
        <v>123</v>
      </c>
      <c r="V14" s="165"/>
    </row>
    <row r="15" spans="1:27" s="193" customFormat="1" ht="6.75" customHeight="1" thickBot="1">
      <c r="A15" s="198"/>
      <c r="B15" s="198"/>
      <c r="C15" s="198"/>
      <c r="D15" s="186"/>
      <c r="E15" s="186"/>
      <c r="F15" s="186"/>
      <c r="G15" s="186"/>
      <c r="H15" s="187"/>
      <c r="I15" s="187"/>
      <c r="J15" s="188"/>
      <c r="K15" s="188"/>
      <c r="L15" s="186"/>
      <c r="M15" s="188"/>
      <c r="N15" s="187"/>
      <c r="O15" s="187"/>
      <c r="P15" s="189"/>
      <c r="Q15" s="189"/>
      <c r="R15" s="190"/>
      <c r="S15" s="191"/>
      <c r="T15" s="189"/>
      <c r="U15" s="190"/>
      <c r="V15" s="192"/>
    </row>
    <row r="16" spans="1:27" s="20" customFormat="1" ht="15" customHeight="1">
      <c r="A16" s="201"/>
      <c r="B16" s="201"/>
      <c r="C16" s="201" t="s">
        <v>101</v>
      </c>
      <c r="D16" s="202">
        <f>SUM(D17:D282)</f>
        <v>34649.394834999999</v>
      </c>
      <c r="E16" s="203">
        <f t="shared" ref="E16:U16" si="0">SUM(E17:E282)</f>
        <v>9894.4105841698729</v>
      </c>
      <c r="F16" s="203">
        <f t="shared" si="0"/>
        <v>0</v>
      </c>
      <c r="G16" s="203">
        <f t="shared" si="0"/>
        <v>2626.5288263995376</v>
      </c>
      <c r="H16" s="202">
        <f t="shared" si="0"/>
        <v>22128.455424430576</v>
      </c>
      <c r="I16" s="202"/>
      <c r="J16" s="202">
        <f t="shared" si="0"/>
        <v>29189.988740086024</v>
      </c>
      <c r="K16" s="203">
        <f t="shared" si="0"/>
        <v>9670.7716175815658</v>
      </c>
      <c r="L16" s="203">
        <f t="shared" si="0"/>
        <v>0</v>
      </c>
      <c r="M16" s="203">
        <f t="shared" si="0"/>
        <v>2245.2178914900001</v>
      </c>
      <c r="N16" s="203">
        <f t="shared" si="0"/>
        <v>17273.999231014452</v>
      </c>
      <c r="O16" s="204">
        <f>IF(OR(H16=0,N16=0),"N.A.",IF((((N16-H16)/H16))*100&gt;=500,"500&lt;",IF((((N16-H16)/H16))*100&lt;=-500,"&lt;-500",(((N16-H16)/H16))*100)))</f>
        <v>-21.93761878226999</v>
      </c>
      <c r="P16" s="177">
        <f t="shared" si="0"/>
        <v>2774.3370494198766</v>
      </c>
      <c r="Q16" s="176">
        <f t="shared" si="0"/>
        <v>7120.0735347500013</v>
      </c>
      <c r="R16" s="176">
        <f t="shared" si="0"/>
        <v>9894.4105841698729</v>
      </c>
      <c r="S16" s="177">
        <f t="shared" si="0"/>
        <v>2410.8111413099996</v>
      </c>
      <c r="T16" s="176">
        <f t="shared" si="0"/>
        <v>7259.9604762715671</v>
      </c>
      <c r="U16" s="177">
        <f t="shared" si="0"/>
        <v>9670.7716175815658</v>
      </c>
      <c r="V16" s="178"/>
      <c r="W16" s="18" t="s">
        <v>124</v>
      </c>
      <c r="X16" s="19"/>
      <c r="Y16" s="19"/>
      <c r="Z16" s="19"/>
      <c r="AA16" s="19"/>
    </row>
    <row r="17" spans="1:22" s="21" customFormat="1" ht="18" customHeight="1">
      <c r="A17" s="205">
        <v>1</v>
      </c>
      <c r="B17" s="206" t="s">
        <v>125</v>
      </c>
      <c r="C17" s="205" t="s">
        <v>126</v>
      </c>
      <c r="D17" s="207">
        <v>0</v>
      </c>
      <c r="E17" s="207">
        <v>0</v>
      </c>
      <c r="F17" s="207">
        <v>0</v>
      </c>
      <c r="G17" s="207">
        <v>0</v>
      </c>
      <c r="H17" s="207">
        <v>0</v>
      </c>
      <c r="I17" s="207"/>
      <c r="J17" s="207">
        <v>0</v>
      </c>
      <c r="K17" s="207">
        <v>0</v>
      </c>
      <c r="L17" s="207">
        <v>0</v>
      </c>
      <c r="M17" s="207">
        <v>0</v>
      </c>
      <c r="N17" s="207">
        <v>0</v>
      </c>
      <c r="O17" s="200" t="str">
        <f t="shared" ref="O17:O80" si="1">IF(OR(H17=0,N17=0),"N.A.",IF((((N17-H17)/H17))*100&gt;=500,"500&lt;",IF((((N17-H17)/H17))*100&lt;=-500,"&lt;-500",(((N17-H17)/H17))*100)))</f>
        <v>N.A.</v>
      </c>
      <c r="P17" s="179">
        <v>0</v>
      </c>
      <c r="Q17" s="179">
        <v>0</v>
      </c>
      <c r="R17" s="179">
        <v>0</v>
      </c>
      <c r="S17" s="179">
        <v>0</v>
      </c>
      <c r="T17" s="179">
        <v>0</v>
      </c>
      <c r="U17" s="179">
        <v>0</v>
      </c>
      <c r="V17" s="180"/>
    </row>
    <row r="18" spans="1:22" s="21" customFormat="1" ht="18" customHeight="1">
      <c r="A18" s="205">
        <v>2</v>
      </c>
      <c r="B18" s="206" t="s">
        <v>127</v>
      </c>
      <c r="C18" s="205" t="s">
        <v>128</v>
      </c>
      <c r="D18" s="207">
        <v>0</v>
      </c>
      <c r="E18" s="207">
        <v>0</v>
      </c>
      <c r="F18" s="207">
        <v>0</v>
      </c>
      <c r="G18" s="207">
        <v>0</v>
      </c>
      <c r="H18" s="207">
        <v>0</v>
      </c>
      <c r="I18" s="207"/>
      <c r="J18" s="207">
        <v>0</v>
      </c>
      <c r="K18" s="207">
        <v>0</v>
      </c>
      <c r="L18" s="207">
        <v>0</v>
      </c>
      <c r="M18" s="207">
        <v>0</v>
      </c>
      <c r="N18" s="207">
        <v>0</v>
      </c>
      <c r="O18" s="200" t="str">
        <f t="shared" si="1"/>
        <v>N.A.</v>
      </c>
      <c r="P18" s="179">
        <v>0</v>
      </c>
      <c r="Q18" s="179">
        <v>0</v>
      </c>
      <c r="R18" s="179">
        <v>0</v>
      </c>
      <c r="S18" s="179">
        <v>0</v>
      </c>
      <c r="T18" s="179">
        <v>0</v>
      </c>
      <c r="U18" s="179">
        <v>0</v>
      </c>
      <c r="V18" s="180"/>
    </row>
    <row r="19" spans="1:22" s="21" customFormat="1" ht="18" customHeight="1">
      <c r="A19" s="205">
        <v>3</v>
      </c>
      <c r="B19" s="206" t="s">
        <v>129</v>
      </c>
      <c r="C19" s="205" t="s">
        <v>130</v>
      </c>
      <c r="D19" s="207">
        <v>0</v>
      </c>
      <c r="E19" s="207">
        <v>0</v>
      </c>
      <c r="F19" s="207">
        <v>0</v>
      </c>
      <c r="G19" s="207">
        <v>0</v>
      </c>
      <c r="H19" s="207">
        <v>0</v>
      </c>
      <c r="I19" s="207"/>
      <c r="J19" s="207">
        <v>0</v>
      </c>
      <c r="K19" s="207">
        <v>0</v>
      </c>
      <c r="L19" s="207">
        <v>0</v>
      </c>
      <c r="M19" s="207">
        <v>0</v>
      </c>
      <c r="N19" s="207">
        <v>0</v>
      </c>
      <c r="O19" s="200" t="str">
        <f t="shared" si="1"/>
        <v>N.A.</v>
      </c>
      <c r="P19" s="179">
        <v>0</v>
      </c>
      <c r="Q19" s="179">
        <v>0</v>
      </c>
      <c r="R19" s="179">
        <v>0</v>
      </c>
      <c r="S19" s="179">
        <v>0</v>
      </c>
      <c r="T19" s="179">
        <v>0</v>
      </c>
      <c r="U19" s="179">
        <v>0</v>
      </c>
      <c r="V19" s="180"/>
    </row>
    <row r="20" spans="1:22" s="21" customFormat="1" ht="18" customHeight="1">
      <c r="A20" s="205">
        <v>4</v>
      </c>
      <c r="B20" s="206" t="s">
        <v>127</v>
      </c>
      <c r="C20" s="205" t="s">
        <v>131</v>
      </c>
      <c r="D20" s="207">
        <v>0</v>
      </c>
      <c r="E20" s="207">
        <v>0</v>
      </c>
      <c r="F20" s="207">
        <v>0</v>
      </c>
      <c r="G20" s="207">
        <v>0</v>
      </c>
      <c r="H20" s="207">
        <v>0</v>
      </c>
      <c r="I20" s="207"/>
      <c r="J20" s="207">
        <v>0</v>
      </c>
      <c r="K20" s="207">
        <v>0</v>
      </c>
      <c r="L20" s="207">
        <v>0</v>
      </c>
      <c r="M20" s="207">
        <v>0</v>
      </c>
      <c r="N20" s="207">
        <v>0</v>
      </c>
      <c r="O20" s="200" t="str">
        <f t="shared" si="1"/>
        <v>N.A.</v>
      </c>
      <c r="P20" s="179">
        <v>0</v>
      </c>
      <c r="Q20" s="179">
        <v>0</v>
      </c>
      <c r="R20" s="179">
        <v>0</v>
      </c>
      <c r="S20" s="179">
        <v>0</v>
      </c>
      <c r="T20" s="179">
        <v>0</v>
      </c>
      <c r="U20" s="179">
        <v>0</v>
      </c>
      <c r="V20" s="180"/>
    </row>
    <row r="21" spans="1:22" s="21" customFormat="1" ht="18" customHeight="1">
      <c r="A21" s="205">
        <v>5</v>
      </c>
      <c r="B21" s="206" t="s">
        <v>132</v>
      </c>
      <c r="C21" s="205" t="s">
        <v>133</v>
      </c>
      <c r="D21" s="207">
        <v>0</v>
      </c>
      <c r="E21" s="207">
        <v>0</v>
      </c>
      <c r="F21" s="207">
        <v>0</v>
      </c>
      <c r="G21" s="207">
        <v>0</v>
      </c>
      <c r="H21" s="207">
        <v>0</v>
      </c>
      <c r="I21" s="207"/>
      <c r="J21" s="207">
        <v>0</v>
      </c>
      <c r="K21" s="207">
        <v>0</v>
      </c>
      <c r="L21" s="207">
        <v>0</v>
      </c>
      <c r="M21" s="207">
        <v>0</v>
      </c>
      <c r="N21" s="207">
        <v>0</v>
      </c>
      <c r="O21" s="200" t="str">
        <f t="shared" si="1"/>
        <v>N.A.</v>
      </c>
      <c r="P21" s="179">
        <v>0</v>
      </c>
      <c r="Q21" s="179">
        <v>0</v>
      </c>
      <c r="R21" s="179">
        <v>0</v>
      </c>
      <c r="S21" s="179">
        <v>0</v>
      </c>
      <c r="T21" s="179">
        <v>0</v>
      </c>
      <c r="U21" s="179">
        <v>0</v>
      </c>
      <c r="V21" s="180"/>
    </row>
    <row r="22" spans="1:22" s="21" customFormat="1" ht="18" customHeight="1">
      <c r="A22" s="205">
        <v>6</v>
      </c>
      <c r="B22" s="206" t="s">
        <v>127</v>
      </c>
      <c r="C22" s="205" t="s">
        <v>134</v>
      </c>
      <c r="D22" s="207">
        <v>0</v>
      </c>
      <c r="E22" s="207">
        <v>0</v>
      </c>
      <c r="F22" s="207">
        <v>0</v>
      </c>
      <c r="G22" s="207">
        <v>0</v>
      </c>
      <c r="H22" s="207">
        <v>0</v>
      </c>
      <c r="I22" s="207"/>
      <c r="J22" s="207">
        <v>0</v>
      </c>
      <c r="K22" s="207">
        <v>0</v>
      </c>
      <c r="L22" s="207">
        <v>0</v>
      </c>
      <c r="M22" s="207">
        <v>0</v>
      </c>
      <c r="N22" s="207">
        <v>0</v>
      </c>
      <c r="O22" s="200" t="str">
        <f t="shared" si="1"/>
        <v>N.A.</v>
      </c>
      <c r="P22" s="179">
        <v>0</v>
      </c>
      <c r="Q22" s="179">
        <v>0</v>
      </c>
      <c r="R22" s="179">
        <v>0</v>
      </c>
      <c r="S22" s="179">
        <v>0</v>
      </c>
      <c r="T22" s="179">
        <v>0</v>
      </c>
      <c r="U22" s="179">
        <v>0</v>
      </c>
      <c r="V22" s="180"/>
    </row>
    <row r="23" spans="1:22" s="21" customFormat="1" ht="18" customHeight="1">
      <c r="A23" s="205">
        <v>7</v>
      </c>
      <c r="B23" s="206" t="s">
        <v>135</v>
      </c>
      <c r="C23" s="205" t="s">
        <v>136</v>
      </c>
      <c r="D23" s="207">
        <v>0</v>
      </c>
      <c r="E23" s="207">
        <v>0</v>
      </c>
      <c r="F23" s="207">
        <v>0</v>
      </c>
      <c r="G23" s="207">
        <v>0</v>
      </c>
      <c r="H23" s="207">
        <v>0</v>
      </c>
      <c r="I23" s="207"/>
      <c r="J23" s="207">
        <v>0</v>
      </c>
      <c r="K23" s="207">
        <v>0</v>
      </c>
      <c r="L23" s="207">
        <v>0</v>
      </c>
      <c r="M23" s="207">
        <v>0</v>
      </c>
      <c r="N23" s="207">
        <v>0</v>
      </c>
      <c r="O23" s="200" t="str">
        <f t="shared" si="1"/>
        <v>N.A.</v>
      </c>
      <c r="P23" s="179">
        <v>0</v>
      </c>
      <c r="Q23" s="179">
        <v>0</v>
      </c>
      <c r="R23" s="179">
        <v>0</v>
      </c>
      <c r="S23" s="179">
        <v>0</v>
      </c>
      <c r="T23" s="179">
        <v>0</v>
      </c>
      <c r="U23" s="179">
        <v>0</v>
      </c>
      <c r="V23" s="180"/>
    </row>
    <row r="24" spans="1:22" s="21" customFormat="1" ht="18" customHeight="1">
      <c r="A24" s="205">
        <v>9</v>
      </c>
      <c r="B24" s="206" t="s">
        <v>137</v>
      </c>
      <c r="C24" s="205" t="s">
        <v>138</v>
      </c>
      <c r="D24" s="207">
        <v>0</v>
      </c>
      <c r="E24" s="207">
        <v>0</v>
      </c>
      <c r="F24" s="207">
        <v>0</v>
      </c>
      <c r="G24" s="207">
        <v>0</v>
      </c>
      <c r="H24" s="207">
        <v>0</v>
      </c>
      <c r="I24" s="207"/>
      <c r="J24" s="207">
        <v>0</v>
      </c>
      <c r="K24" s="207">
        <v>0</v>
      </c>
      <c r="L24" s="207">
        <v>0</v>
      </c>
      <c r="M24" s="207">
        <v>0</v>
      </c>
      <c r="N24" s="207">
        <v>0</v>
      </c>
      <c r="O24" s="200" t="str">
        <f t="shared" si="1"/>
        <v>N.A.</v>
      </c>
      <c r="P24" s="179">
        <v>0</v>
      </c>
      <c r="Q24" s="179">
        <v>0</v>
      </c>
      <c r="R24" s="179">
        <v>0</v>
      </c>
      <c r="S24" s="179">
        <v>0</v>
      </c>
      <c r="T24" s="179">
        <v>0</v>
      </c>
      <c r="U24" s="179">
        <v>0</v>
      </c>
      <c r="V24" s="180"/>
    </row>
    <row r="25" spans="1:22" s="21" customFormat="1" ht="18" customHeight="1">
      <c r="A25" s="205">
        <v>10</v>
      </c>
      <c r="B25" s="206" t="s">
        <v>137</v>
      </c>
      <c r="C25" s="205" t="s">
        <v>139</v>
      </c>
      <c r="D25" s="207">
        <v>0</v>
      </c>
      <c r="E25" s="207">
        <v>0</v>
      </c>
      <c r="F25" s="207">
        <v>0</v>
      </c>
      <c r="G25" s="207">
        <v>0</v>
      </c>
      <c r="H25" s="207">
        <v>0</v>
      </c>
      <c r="I25" s="207"/>
      <c r="J25" s="207">
        <v>0</v>
      </c>
      <c r="K25" s="207">
        <v>0</v>
      </c>
      <c r="L25" s="207">
        <v>0</v>
      </c>
      <c r="M25" s="207">
        <v>0</v>
      </c>
      <c r="N25" s="207">
        <v>0</v>
      </c>
      <c r="O25" s="200" t="str">
        <f t="shared" si="1"/>
        <v>N.A.</v>
      </c>
      <c r="P25" s="179">
        <v>0</v>
      </c>
      <c r="Q25" s="179">
        <v>0</v>
      </c>
      <c r="R25" s="179">
        <v>0</v>
      </c>
      <c r="S25" s="179">
        <v>0</v>
      </c>
      <c r="T25" s="179">
        <v>0</v>
      </c>
      <c r="U25" s="179">
        <v>0</v>
      </c>
      <c r="V25" s="180"/>
    </row>
    <row r="26" spans="1:22" s="21" customFormat="1" ht="18" customHeight="1">
      <c r="A26" s="205">
        <v>11</v>
      </c>
      <c r="B26" s="206" t="s">
        <v>137</v>
      </c>
      <c r="C26" s="205" t="s">
        <v>140</v>
      </c>
      <c r="D26" s="207">
        <v>0</v>
      </c>
      <c r="E26" s="207">
        <v>0</v>
      </c>
      <c r="F26" s="207">
        <v>0</v>
      </c>
      <c r="G26" s="207">
        <v>0</v>
      </c>
      <c r="H26" s="207">
        <v>0</v>
      </c>
      <c r="I26" s="207"/>
      <c r="J26" s="207">
        <v>0</v>
      </c>
      <c r="K26" s="207">
        <v>0</v>
      </c>
      <c r="L26" s="207">
        <v>0</v>
      </c>
      <c r="M26" s="207">
        <v>0</v>
      </c>
      <c r="N26" s="207">
        <v>0</v>
      </c>
      <c r="O26" s="200" t="str">
        <f t="shared" si="1"/>
        <v>N.A.</v>
      </c>
      <c r="P26" s="179">
        <v>0</v>
      </c>
      <c r="Q26" s="179">
        <v>0</v>
      </c>
      <c r="R26" s="179">
        <v>0</v>
      </c>
      <c r="S26" s="179">
        <v>0</v>
      </c>
      <c r="T26" s="179">
        <v>0</v>
      </c>
      <c r="U26" s="179">
        <v>0</v>
      </c>
      <c r="V26" s="180"/>
    </row>
    <row r="27" spans="1:22" s="21" customFormat="1" ht="18" customHeight="1">
      <c r="A27" s="205">
        <v>12</v>
      </c>
      <c r="B27" s="206" t="s">
        <v>141</v>
      </c>
      <c r="C27" s="205" t="s">
        <v>142</v>
      </c>
      <c r="D27" s="207">
        <v>0</v>
      </c>
      <c r="E27" s="207">
        <v>0</v>
      </c>
      <c r="F27" s="207">
        <v>0</v>
      </c>
      <c r="G27" s="207">
        <v>0</v>
      </c>
      <c r="H27" s="207">
        <v>0</v>
      </c>
      <c r="I27" s="207"/>
      <c r="J27" s="207">
        <v>0</v>
      </c>
      <c r="K27" s="207">
        <v>0</v>
      </c>
      <c r="L27" s="207">
        <v>0</v>
      </c>
      <c r="M27" s="207">
        <v>0</v>
      </c>
      <c r="N27" s="207">
        <v>0</v>
      </c>
      <c r="O27" s="200" t="str">
        <f t="shared" si="1"/>
        <v>N.A.</v>
      </c>
      <c r="P27" s="179">
        <v>0</v>
      </c>
      <c r="Q27" s="179">
        <v>0</v>
      </c>
      <c r="R27" s="179">
        <v>0</v>
      </c>
      <c r="S27" s="179">
        <v>0</v>
      </c>
      <c r="T27" s="179">
        <v>0</v>
      </c>
      <c r="U27" s="179">
        <v>0</v>
      </c>
      <c r="V27" s="180"/>
    </row>
    <row r="28" spans="1:22" s="21" customFormat="1" ht="18" customHeight="1">
      <c r="A28" s="205">
        <v>13</v>
      </c>
      <c r="B28" s="206" t="s">
        <v>141</v>
      </c>
      <c r="C28" s="205" t="s">
        <v>143</v>
      </c>
      <c r="D28" s="207">
        <v>0</v>
      </c>
      <c r="E28" s="207">
        <v>0</v>
      </c>
      <c r="F28" s="207">
        <v>0</v>
      </c>
      <c r="G28" s="207">
        <v>0</v>
      </c>
      <c r="H28" s="207">
        <v>0</v>
      </c>
      <c r="I28" s="207"/>
      <c r="J28" s="207">
        <v>0</v>
      </c>
      <c r="K28" s="207">
        <v>0</v>
      </c>
      <c r="L28" s="207">
        <v>0</v>
      </c>
      <c r="M28" s="207">
        <v>0</v>
      </c>
      <c r="N28" s="207">
        <v>0</v>
      </c>
      <c r="O28" s="200" t="str">
        <f t="shared" si="1"/>
        <v>N.A.</v>
      </c>
      <c r="P28" s="179">
        <v>0</v>
      </c>
      <c r="Q28" s="179">
        <v>0</v>
      </c>
      <c r="R28" s="179">
        <v>0</v>
      </c>
      <c r="S28" s="179">
        <v>0</v>
      </c>
      <c r="T28" s="179">
        <v>0</v>
      </c>
      <c r="U28" s="179">
        <v>0</v>
      </c>
      <c r="V28" s="180"/>
    </row>
    <row r="29" spans="1:22" s="21" customFormat="1" ht="18" customHeight="1">
      <c r="A29" s="205">
        <v>14</v>
      </c>
      <c r="B29" s="206" t="s">
        <v>141</v>
      </c>
      <c r="C29" s="205" t="s">
        <v>144</v>
      </c>
      <c r="D29" s="207">
        <v>0</v>
      </c>
      <c r="E29" s="207">
        <v>0</v>
      </c>
      <c r="F29" s="207">
        <v>0</v>
      </c>
      <c r="G29" s="207">
        <v>0</v>
      </c>
      <c r="H29" s="207">
        <v>0</v>
      </c>
      <c r="I29" s="207"/>
      <c r="J29" s="207">
        <v>0</v>
      </c>
      <c r="K29" s="207">
        <v>0</v>
      </c>
      <c r="L29" s="207">
        <v>0</v>
      </c>
      <c r="M29" s="207">
        <v>0</v>
      </c>
      <c r="N29" s="207">
        <v>0</v>
      </c>
      <c r="O29" s="200" t="str">
        <f t="shared" si="1"/>
        <v>N.A.</v>
      </c>
      <c r="P29" s="179">
        <v>0</v>
      </c>
      <c r="Q29" s="179">
        <v>0</v>
      </c>
      <c r="R29" s="179">
        <v>0</v>
      </c>
      <c r="S29" s="179">
        <v>0</v>
      </c>
      <c r="T29" s="179">
        <v>0</v>
      </c>
      <c r="U29" s="179">
        <v>0</v>
      </c>
      <c r="V29" s="180"/>
    </row>
    <row r="30" spans="1:22" s="21" customFormat="1" ht="18" customHeight="1">
      <c r="A30" s="205">
        <v>15</v>
      </c>
      <c r="B30" s="206" t="s">
        <v>141</v>
      </c>
      <c r="C30" s="205" t="s">
        <v>145</v>
      </c>
      <c r="D30" s="207">
        <v>0</v>
      </c>
      <c r="E30" s="207">
        <v>0</v>
      </c>
      <c r="F30" s="207">
        <v>0</v>
      </c>
      <c r="G30" s="207">
        <v>0</v>
      </c>
      <c r="H30" s="207">
        <v>0</v>
      </c>
      <c r="I30" s="207"/>
      <c r="J30" s="207">
        <v>0</v>
      </c>
      <c r="K30" s="207">
        <v>0</v>
      </c>
      <c r="L30" s="207">
        <v>0</v>
      </c>
      <c r="M30" s="207">
        <v>0</v>
      </c>
      <c r="N30" s="207">
        <v>0</v>
      </c>
      <c r="O30" s="200" t="str">
        <f t="shared" si="1"/>
        <v>N.A.</v>
      </c>
      <c r="P30" s="179">
        <v>0</v>
      </c>
      <c r="Q30" s="179">
        <v>0</v>
      </c>
      <c r="R30" s="179">
        <v>0</v>
      </c>
      <c r="S30" s="179">
        <v>0</v>
      </c>
      <c r="T30" s="179">
        <v>0</v>
      </c>
      <c r="U30" s="179">
        <v>0</v>
      </c>
      <c r="V30" s="180"/>
    </row>
    <row r="31" spans="1:22" s="21" customFormat="1" ht="18" customHeight="1">
      <c r="A31" s="205">
        <v>16</v>
      </c>
      <c r="B31" s="206" t="s">
        <v>141</v>
      </c>
      <c r="C31" s="205" t="s">
        <v>146</v>
      </c>
      <c r="D31" s="207">
        <v>0</v>
      </c>
      <c r="E31" s="207">
        <v>0</v>
      </c>
      <c r="F31" s="207">
        <v>0</v>
      </c>
      <c r="G31" s="207">
        <v>0</v>
      </c>
      <c r="H31" s="207">
        <v>0</v>
      </c>
      <c r="I31" s="207"/>
      <c r="J31" s="207">
        <v>0</v>
      </c>
      <c r="K31" s="207">
        <v>0</v>
      </c>
      <c r="L31" s="207">
        <v>0</v>
      </c>
      <c r="M31" s="207">
        <v>0</v>
      </c>
      <c r="N31" s="207">
        <v>0</v>
      </c>
      <c r="O31" s="200" t="str">
        <f t="shared" si="1"/>
        <v>N.A.</v>
      </c>
      <c r="P31" s="179">
        <v>0</v>
      </c>
      <c r="Q31" s="179">
        <v>0</v>
      </c>
      <c r="R31" s="179">
        <v>0</v>
      </c>
      <c r="S31" s="179">
        <v>0</v>
      </c>
      <c r="T31" s="179">
        <v>0</v>
      </c>
      <c r="U31" s="179">
        <v>0</v>
      </c>
      <c r="V31" s="180"/>
    </row>
    <row r="32" spans="1:22" s="21" customFormat="1" ht="18" customHeight="1">
      <c r="A32" s="205">
        <v>17</v>
      </c>
      <c r="B32" s="206" t="s">
        <v>137</v>
      </c>
      <c r="C32" s="205" t="s">
        <v>147</v>
      </c>
      <c r="D32" s="207">
        <v>0</v>
      </c>
      <c r="E32" s="207">
        <v>0</v>
      </c>
      <c r="F32" s="207">
        <v>0</v>
      </c>
      <c r="G32" s="207">
        <v>0</v>
      </c>
      <c r="H32" s="207">
        <v>0</v>
      </c>
      <c r="I32" s="207"/>
      <c r="J32" s="207">
        <v>0</v>
      </c>
      <c r="K32" s="207">
        <v>0</v>
      </c>
      <c r="L32" s="207">
        <v>0</v>
      </c>
      <c r="M32" s="207">
        <v>0</v>
      </c>
      <c r="N32" s="207">
        <v>0</v>
      </c>
      <c r="O32" s="200" t="str">
        <f t="shared" si="1"/>
        <v>N.A.</v>
      </c>
      <c r="P32" s="179">
        <v>0</v>
      </c>
      <c r="Q32" s="179">
        <v>0</v>
      </c>
      <c r="R32" s="179">
        <v>0</v>
      </c>
      <c r="S32" s="179">
        <v>0</v>
      </c>
      <c r="T32" s="179">
        <v>0</v>
      </c>
      <c r="U32" s="179">
        <v>0</v>
      </c>
      <c r="V32" s="180"/>
    </row>
    <row r="33" spans="1:22" s="21" customFormat="1" ht="18" customHeight="1">
      <c r="A33" s="205">
        <v>18</v>
      </c>
      <c r="B33" s="206" t="s">
        <v>137</v>
      </c>
      <c r="C33" s="205" t="s">
        <v>148</v>
      </c>
      <c r="D33" s="207">
        <v>0</v>
      </c>
      <c r="E33" s="207">
        <v>0</v>
      </c>
      <c r="F33" s="207">
        <v>0</v>
      </c>
      <c r="G33" s="207">
        <v>0</v>
      </c>
      <c r="H33" s="207">
        <v>0</v>
      </c>
      <c r="I33" s="207"/>
      <c r="J33" s="207">
        <v>0</v>
      </c>
      <c r="K33" s="207">
        <v>0</v>
      </c>
      <c r="L33" s="207">
        <v>0</v>
      </c>
      <c r="M33" s="207">
        <v>0</v>
      </c>
      <c r="N33" s="207">
        <v>0</v>
      </c>
      <c r="O33" s="200" t="str">
        <f t="shared" si="1"/>
        <v>N.A.</v>
      </c>
      <c r="P33" s="179">
        <v>0</v>
      </c>
      <c r="Q33" s="179">
        <v>0</v>
      </c>
      <c r="R33" s="179">
        <v>0</v>
      </c>
      <c r="S33" s="179">
        <v>0</v>
      </c>
      <c r="T33" s="179">
        <v>0</v>
      </c>
      <c r="U33" s="179">
        <v>0</v>
      </c>
      <c r="V33" s="180"/>
    </row>
    <row r="34" spans="1:22" s="21" customFormat="1" ht="18" customHeight="1">
      <c r="A34" s="205">
        <v>19</v>
      </c>
      <c r="B34" s="206" t="s">
        <v>137</v>
      </c>
      <c r="C34" s="205" t="s">
        <v>149</v>
      </c>
      <c r="D34" s="207">
        <v>0</v>
      </c>
      <c r="E34" s="207">
        <v>0</v>
      </c>
      <c r="F34" s="207">
        <v>0</v>
      </c>
      <c r="G34" s="207">
        <v>0</v>
      </c>
      <c r="H34" s="207">
        <v>0</v>
      </c>
      <c r="I34" s="207"/>
      <c r="J34" s="207">
        <v>0</v>
      </c>
      <c r="K34" s="207">
        <v>0</v>
      </c>
      <c r="L34" s="207">
        <v>0</v>
      </c>
      <c r="M34" s="207">
        <v>0</v>
      </c>
      <c r="N34" s="207">
        <v>0</v>
      </c>
      <c r="O34" s="200" t="str">
        <f t="shared" si="1"/>
        <v>N.A.</v>
      </c>
      <c r="P34" s="179">
        <v>0</v>
      </c>
      <c r="Q34" s="179">
        <v>0</v>
      </c>
      <c r="R34" s="179">
        <v>0</v>
      </c>
      <c r="S34" s="179">
        <v>0</v>
      </c>
      <c r="T34" s="179">
        <v>0</v>
      </c>
      <c r="U34" s="179">
        <v>0</v>
      </c>
      <c r="V34" s="180"/>
    </row>
    <row r="35" spans="1:22" s="21" customFormat="1" ht="18" customHeight="1">
      <c r="A35" s="205">
        <v>20</v>
      </c>
      <c r="B35" s="206" t="s">
        <v>137</v>
      </c>
      <c r="C35" s="205" t="s">
        <v>150</v>
      </c>
      <c r="D35" s="207">
        <v>0</v>
      </c>
      <c r="E35" s="207">
        <v>0</v>
      </c>
      <c r="F35" s="207">
        <v>0</v>
      </c>
      <c r="G35" s="207">
        <v>0</v>
      </c>
      <c r="H35" s="207">
        <v>0</v>
      </c>
      <c r="I35" s="207"/>
      <c r="J35" s="207">
        <v>0</v>
      </c>
      <c r="K35" s="207">
        <v>0</v>
      </c>
      <c r="L35" s="207">
        <v>0</v>
      </c>
      <c r="M35" s="207">
        <v>0</v>
      </c>
      <c r="N35" s="207">
        <v>0</v>
      </c>
      <c r="O35" s="200" t="str">
        <f t="shared" si="1"/>
        <v>N.A.</v>
      </c>
      <c r="P35" s="179">
        <v>0</v>
      </c>
      <c r="Q35" s="179">
        <v>0</v>
      </c>
      <c r="R35" s="179">
        <v>0</v>
      </c>
      <c r="S35" s="179">
        <v>0</v>
      </c>
      <c r="T35" s="179">
        <v>0</v>
      </c>
      <c r="U35" s="179">
        <v>0</v>
      </c>
      <c r="V35" s="180"/>
    </row>
    <row r="36" spans="1:22" s="21" customFormat="1" ht="18" customHeight="1">
      <c r="A36" s="205">
        <v>21</v>
      </c>
      <c r="B36" s="206" t="s">
        <v>141</v>
      </c>
      <c r="C36" s="205" t="s">
        <v>151</v>
      </c>
      <c r="D36" s="207">
        <v>0</v>
      </c>
      <c r="E36" s="207">
        <v>0</v>
      </c>
      <c r="F36" s="207">
        <v>0</v>
      </c>
      <c r="G36" s="207">
        <v>0</v>
      </c>
      <c r="H36" s="207">
        <v>0</v>
      </c>
      <c r="I36" s="207"/>
      <c r="J36" s="207">
        <v>0</v>
      </c>
      <c r="K36" s="207">
        <v>0</v>
      </c>
      <c r="L36" s="207">
        <v>0</v>
      </c>
      <c r="M36" s="207">
        <v>0</v>
      </c>
      <c r="N36" s="207">
        <v>0</v>
      </c>
      <c r="O36" s="200" t="str">
        <f t="shared" si="1"/>
        <v>N.A.</v>
      </c>
      <c r="P36" s="179">
        <v>0</v>
      </c>
      <c r="Q36" s="179">
        <v>0</v>
      </c>
      <c r="R36" s="179">
        <v>0</v>
      </c>
      <c r="S36" s="179">
        <v>0</v>
      </c>
      <c r="T36" s="179">
        <v>0</v>
      </c>
      <c r="U36" s="179">
        <v>0</v>
      </c>
      <c r="V36" s="180"/>
    </row>
    <row r="37" spans="1:22" s="21" customFormat="1" ht="18" customHeight="1">
      <c r="A37" s="205">
        <v>22</v>
      </c>
      <c r="B37" s="206" t="s">
        <v>141</v>
      </c>
      <c r="C37" s="205" t="s">
        <v>152</v>
      </c>
      <c r="D37" s="207">
        <v>0</v>
      </c>
      <c r="E37" s="207">
        <v>0</v>
      </c>
      <c r="F37" s="207">
        <v>0</v>
      </c>
      <c r="G37" s="207">
        <v>0</v>
      </c>
      <c r="H37" s="207">
        <v>0</v>
      </c>
      <c r="I37" s="207"/>
      <c r="J37" s="207">
        <v>0</v>
      </c>
      <c r="K37" s="207">
        <v>0</v>
      </c>
      <c r="L37" s="207">
        <v>0</v>
      </c>
      <c r="M37" s="207">
        <v>0</v>
      </c>
      <c r="N37" s="207">
        <v>0</v>
      </c>
      <c r="O37" s="200" t="str">
        <f t="shared" si="1"/>
        <v>N.A.</v>
      </c>
      <c r="P37" s="179">
        <v>0</v>
      </c>
      <c r="Q37" s="179">
        <v>0</v>
      </c>
      <c r="R37" s="179">
        <v>0</v>
      </c>
      <c r="S37" s="179">
        <v>0</v>
      </c>
      <c r="T37" s="179">
        <v>0</v>
      </c>
      <c r="U37" s="179">
        <v>0</v>
      </c>
      <c r="V37" s="180"/>
    </row>
    <row r="38" spans="1:22" s="21" customFormat="1" ht="18" customHeight="1">
      <c r="A38" s="205">
        <v>23</v>
      </c>
      <c r="B38" s="206" t="s">
        <v>141</v>
      </c>
      <c r="C38" s="205" t="s">
        <v>153</v>
      </c>
      <c r="D38" s="207">
        <v>0</v>
      </c>
      <c r="E38" s="207">
        <v>0</v>
      </c>
      <c r="F38" s="207">
        <v>0</v>
      </c>
      <c r="G38" s="207">
        <v>0</v>
      </c>
      <c r="H38" s="207">
        <v>0</v>
      </c>
      <c r="I38" s="207"/>
      <c r="J38" s="207">
        <v>0</v>
      </c>
      <c r="K38" s="207">
        <v>0</v>
      </c>
      <c r="L38" s="207">
        <v>0</v>
      </c>
      <c r="M38" s="207">
        <v>0</v>
      </c>
      <c r="N38" s="207">
        <v>0</v>
      </c>
      <c r="O38" s="200" t="str">
        <f t="shared" si="1"/>
        <v>N.A.</v>
      </c>
      <c r="P38" s="179">
        <v>0</v>
      </c>
      <c r="Q38" s="179">
        <v>0</v>
      </c>
      <c r="R38" s="179">
        <v>0</v>
      </c>
      <c r="S38" s="179">
        <v>0</v>
      </c>
      <c r="T38" s="179">
        <v>0</v>
      </c>
      <c r="U38" s="179">
        <v>0</v>
      </c>
      <c r="V38" s="180"/>
    </row>
    <row r="39" spans="1:22" s="21" customFormat="1" ht="18" customHeight="1">
      <c r="A39" s="205">
        <v>24</v>
      </c>
      <c r="B39" s="206" t="s">
        <v>141</v>
      </c>
      <c r="C39" s="205" t="s">
        <v>154</v>
      </c>
      <c r="D39" s="207">
        <v>0</v>
      </c>
      <c r="E39" s="207">
        <v>0</v>
      </c>
      <c r="F39" s="207">
        <v>0</v>
      </c>
      <c r="G39" s="207">
        <v>0</v>
      </c>
      <c r="H39" s="207">
        <v>0</v>
      </c>
      <c r="I39" s="207"/>
      <c r="J39" s="207">
        <v>0</v>
      </c>
      <c r="K39" s="207">
        <v>0</v>
      </c>
      <c r="L39" s="207">
        <v>0</v>
      </c>
      <c r="M39" s="207">
        <v>0</v>
      </c>
      <c r="N39" s="207">
        <v>0</v>
      </c>
      <c r="O39" s="200" t="str">
        <f t="shared" si="1"/>
        <v>N.A.</v>
      </c>
      <c r="P39" s="179">
        <v>0</v>
      </c>
      <c r="Q39" s="179">
        <v>0</v>
      </c>
      <c r="R39" s="179">
        <v>0</v>
      </c>
      <c r="S39" s="179">
        <v>0</v>
      </c>
      <c r="T39" s="179">
        <v>0</v>
      </c>
      <c r="U39" s="179">
        <v>0</v>
      </c>
      <c r="V39" s="180"/>
    </row>
    <row r="40" spans="1:22" s="21" customFormat="1" ht="18" customHeight="1">
      <c r="A40" s="205">
        <v>25</v>
      </c>
      <c r="B40" s="206" t="s">
        <v>125</v>
      </c>
      <c r="C40" s="205" t="s">
        <v>155</v>
      </c>
      <c r="D40" s="207">
        <v>0</v>
      </c>
      <c r="E40" s="207">
        <v>0</v>
      </c>
      <c r="F40" s="207">
        <v>0</v>
      </c>
      <c r="G40" s="207">
        <v>0</v>
      </c>
      <c r="H40" s="207">
        <v>0</v>
      </c>
      <c r="I40" s="207"/>
      <c r="J40" s="207">
        <v>0</v>
      </c>
      <c r="K40" s="207">
        <v>0</v>
      </c>
      <c r="L40" s="207">
        <v>0</v>
      </c>
      <c r="M40" s="207">
        <v>0</v>
      </c>
      <c r="N40" s="207">
        <v>0</v>
      </c>
      <c r="O40" s="200" t="str">
        <f t="shared" si="1"/>
        <v>N.A.</v>
      </c>
      <c r="P40" s="179">
        <v>0</v>
      </c>
      <c r="Q40" s="179">
        <v>0</v>
      </c>
      <c r="R40" s="179">
        <v>0</v>
      </c>
      <c r="S40" s="179">
        <v>0</v>
      </c>
      <c r="T40" s="179">
        <v>0</v>
      </c>
      <c r="U40" s="179">
        <v>0</v>
      </c>
      <c r="V40" s="180"/>
    </row>
    <row r="41" spans="1:22" s="21" customFormat="1" ht="18" customHeight="1">
      <c r="A41" s="205">
        <v>26</v>
      </c>
      <c r="B41" s="206" t="s">
        <v>156</v>
      </c>
      <c r="C41" s="205" t="s">
        <v>157</v>
      </c>
      <c r="D41" s="207">
        <v>0</v>
      </c>
      <c r="E41" s="207">
        <v>0</v>
      </c>
      <c r="F41" s="207">
        <v>0</v>
      </c>
      <c r="G41" s="207">
        <v>0</v>
      </c>
      <c r="H41" s="207">
        <v>0</v>
      </c>
      <c r="I41" s="207"/>
      <c r="J41" s="207">
        <v>0</v>
      </c>
      <c r="K41" s="207">
        <v>0</v>
      </c>
      <c r="L41" s="207">
        <v>0</v>
      </c>
      <c r="M41" s="207">
        <v>0</v>
      </c>
      <c r="N41" s="207">
        <v>0</v>
      </c>
      <c r="O41" s="200" t="str">
        <f t="shared" si="1"/>
        <v>N.A.</v>
      </c>
      <c r="P41" s="179">
        <v>0</v>
      </c>
      <c r="Q41" s="179">
        <v>0</v>
      </c>
      <c r="R41" s="179">
        <v>0</v>
      </c>
      <c r="S41" s="179">
        <v>0</v>
      </c>
      <c r="T41" s="179">
        <v>0</v>
      </c>
      <c r="U41" s="179">
        <v>0</v>
      </c>
      <c r="V41" s="180"/>
    </row>
    <row r="42" spans="1:22" s="21" customFormat="1" ht="18" customHeight="1">
      <c r="A42" s="205">
        <v>27</v>
      </c>
      <c r="B42" s="206" t="s">
        <v>137</v>
      </c>
      <c r="C42" s="205" t="s">
        <v>158</v>
      </c>
      <c r="D42" s="207">
        <v>0</v>
      </c>
      <c r="E42" s="207">
        <v>0</v>
      </c>
      <c r="F42" s="207">
        <v>0</v>
      </c>
      <c r="G42" s="207">
        <v>0</v>
      </c>
      <c r="H42" s="207">
        <v>0</v>
      </c>
      <c r="I42" s="207"/>
      <c r="J42" s="207">
        <v>0</v>
      </c>
      <c r="K42" s="207">
        <v>0</v>
      </c>
      <c r="L42" s="207">
        <v>0</v>
      </c>
      <c r="M42" s="207">
        <v>0</v>
      </c>
      <c r="N42" s="207">
        <v>0</v>
      </c>
      <c r="O42" s="200" t="str">
        <f t="shared" si="1"/>
        <v>N.A.</v>
      </c>
      <c r="P42" s="179">
        <v>0</v>
      </c>
      <c r="Q42" s="179">
        <v>0</v>
      </c>
      <c r="R42" s="179">
        <v>0</v>
      </c>
      <c r="S42" s="179">
        <v>0</v>
      </c>
      <c r="T42" s="179">
        <v>0</v>
      </c>
      <c r="U42" s="179">
        <v>0</v>
      </c>
      <c r="V42" s="180"/>
    </row>
    <row r="43" spans="1:22" s="21" customFormat="1" ht="18" customHeight="1">
      <c r="A43" s="205">
        <v>28</v>
      </c>
      <c r="B43" s="206" t="s">
        <v>137</v>
      </c>
      <c r="C43" s="205" t="s">
        <v>159</v>
      </c>
      <c r="D43" s="207">
        <v>0</v>
      </c>
      <c r="E43" s="207">
        <v>0</v>
      </c>
      <c r="F43" s="207">
        <v>0</v>
      </c>
      <c r="G43" s="207">
        <v>0</v>
      </c>
      <c r="H43" s="207">
        <v>0</v>
      </c>
      <c r="I43" s="207"/>
      <c r="J43" s="207">
        <v>0</v>
      </c>
      <c r="K43" s="207">
        <v>0</v>
      </c>
      <c r="L43" s="207">
        <v>0</v>
      </c>
      <c r="M43" s="207">
        <v>0</v>
      </c>
      <c r="N43" s="207">
        <v>0</v>
      </c>
      <c r="O43" s="200" t="str">
        <f t="shared" si="1"/>
        <v>N.A.</v>
      </c>
      <c r="P43" s="179">
        <v>0</v>
      </c>
      <c r="Q43" s="179">
        <v>0</v>
      </c>
      <c r="R43" s="179">
        <v>0</v>
      </c>
      <c r="S43" s="179">
        <v>0</v>
      </c>
      <c r="T43" s="179">
        <v>0</v>
      </c>
      <c r="U43" s="179">
        <v>0</v>
      </c>
      <c r="V43" s="180"/>
    </row>
    <row r="44" spans="1:22" s="21" customFormat="1" ht="18" customHeight="1">
      <c r="A44" s="205">
        <v>29</v>
      </c>
      <c r="B44" s="206" t="s">
        <v>137</v>
      </c>
      <c r="C44" s="205" t="s">
        <v>160</v>
      </c>
      <c r="D44" s="207">
        <v>0</v>
      </c>
      <c r="E44" s="207">
        <v>0</v>
      </c>
      <c r="F44" s="207">
        <v>0</v>
      </c>
      <c r="G44" s="207">
        <v>0</v>
      </c>
      <c r="H44" s="207">
        <v>0</v>
      </c>
      <c r="I44" s="207"/>
      <c r="J44" s="207">
        <v>0</v>
      </c>
      <c r="K44" s="207">
        <v>0</v>
      </c>
      <c r="L44" s="207">
        <v>0</v>
      </c>
      <c r="M44" s="207">
        <v>0</v>
      </c>
      <c r="N44" s="207">
        <v>0</v>
      </c>
      <c r="O44" s="200" t="str">
        <f t="shared" si="1"/>
        <v>N.A.</v>
      </c>
      <c r="P44" s="179">
        <v>0</v>
      </c>
      <c r="Q44" s="179">
        <v>0</v>
      </c>
      <c r="R44" s="179">
        <v>0</v>
      </c>
      <c r="S44" s="179">
        <v>0</v>
      </c>
      <c r="T44" s="179">
        <v>0</v>
      </c>
      <c r="U44" s="179">
        <v>0</v>
      </c>
      <c r="V44" s="180"/>
    </row>
    <row r="45" spans="1:22" s="21" customFormat="1" ht="18" customHeight="1">
      <c r="A45" s="205">
        <v>30</v>
      </c>
      <c r="B45" s="206" t="s">
        <v>137</v>
      </c>
      <c r="C45" s="205" t="s">
        <v>161</v>
      </c>
      <c r="D45" s="207">
        <v>0</v>
      </c>
      <c r="E45" s="207">
        <v>0</v>
      </c>
      <c r="F45" s="207">
        <v>0</v>
      </c>
      <c r="G45" s="207">
        <v>0</v>
      </c>
      <c r="H45" s="207">
        <v>0</v>
      </c>
      <c r="I45" s="207"/>
      <c r="J45" s="207">
        <v>0</v>
      </c>
      <c r="K45" s="207">
        <v>0</v>
      </c>
      <c r="L45" s="207">
        <v>0</v>
      </c>
      <c r="M45" s="207">
        <v>0</v>
      </c>
      <c r="N45" s="207">
        <v>0</v>
      </c>
      <c r="O45" s="200" t="str">
        <f t="shared" si="1"/>
        <v>N.A.</v>
      </c>
      <c r="P45" s="179">
        <v>0</v>
      </c>
      <c r="Q45" s="179">
        <v>0</v>
      </c>
      <c r="R45" s="179">
        <v>0</v>
      </c>
      <c r="S45" s="179">
        <v>0</v>
      </c>
      <c r="T45" s="179">
        <v>0</v>
      </c>
      <c r="U45" s="179">
        <v>0</v>
      </c>
      <c r="V45" s="180"/>
    </row>
    <row r="46" spans="1:22" s="21" customFormat="1" ht="18" customHeight="1">
      <c r="A46" s="205">
        <v>31</v>
      </c>
      <c r="B46" s="206" t="s">
        <v>137</v>
      </c>
      <c r="C46" s="205" t="s">
        <v>162</v>
      </c>
      <c r="D46" s="207">
        <v>0</v>
      </c>
      <c r="E46" s="207">
        <v>0</v>
      </c>
      <c r="F46" s="207">
        <v>0</v>
      </c>
      <c r="G46" s="207">
        <v>0</v>
      </c>
      <c r="H46" s="207">
        <v>0</v>
      </c>
      <c r="I46" s="207"/>
      <c r="J46" s="207">
        <v>0</v>
      </c>
      <c r="K46" s="207">
        <v>0</v>
      </c>
      <c r="L46" s="207">
        <v>0</v>
      </c>
      <c r="M46" s="207">
        <v>0</v>
      </c>
      <c r="N46" s="207">
        <v>0</v>
      </c>
      <c r="O46" s="200" t="str">
        <f t="shared" si="1"/>
        <v>N.A.</v>
      </c>
      <c r="P46" s="179">
        <v>0</v>
      </c>
      <c r="Q46" s="179">
        <v>0</v>
      </c>
      <c r="R46" s="179">
        <v>0</v>
      </c>
      <c r="S46" s="179">
        <v>0</v>
      </c>
      <c r="T46" s="179">
        <v>0</v>
      </c>
      <c r="U46" s="179">
        <v>0</v>
      </c>
      <c r="V46" s="180"/>
    </row>
    <row r="47" spans="1:22" s="21" customFormat="1" ht="18" customHeight="1">
      <c r="A47" s="205">
        <v>32</v>
      </c>
      <c r="B47" s="206" t="s">
        <v>141</v>
      </c>
      <c r="C47" s="205" t="s">
        <v>163</v>
      </c>
      <c r="D47" s="207">
        <v>0</v>
      </c>
      <c r="E47" s="207">
        <v>0</v>
      </c>
      <c r="F47" s="207">
        <v>0</v>
      </c>
      <c r="G47" s="207">
        <v>0</v>
      </c>
      <c r="H47" s="207">
        <v>0</v>
      </c>
      <c r="I47" s="207"/>
      <c r="J47" s="207">
        <v>0</v>
      </c>
      <c r="K47" s="207">
        <v>0</v>
      </c>
      <c r="L47" s="207">
        <v>0</v>
      </c>
      <c r="M47" s="207">
        <v>0</v>
      </c>
      <c r="N47" s="207">
        <v>0</v>
      </c>
      <c r="O47" s="200" t="str">
        <f t="shared" si="1"/>
        <v>N.A.</v>
      </c>
      <c r="P47" s="179">
        <v>0</v>
      </c>
      <c r="Q47" s="179">
        <v>0</v>
      </c>
      <c r="R47" s="179">
        <v>0</v>
      </c>
      <c r="S47" s="179">
        <v>0</v>
      </c>
      <c r="T47" s="179">
        <v>0</v>
      </c>
      <c r="U47" s="179">
        <v>0</v>
      </c>
      <c r="V47" s="180"/>
    </row>
    <row r="48" spans="1:22" s="21" customFormat="1" ht="18" customHeight="1">
      <c r="A48" s="205">
        <v>33</v>
      </c>
      <c r="B48" s="206" t="s">
        <v>141</v>
      </c>
      <c r="C48" s="205" t="s">
        <v>164</v>
      </c>
      <c r="D48" s="207">
        <v>0</v>
      </c>
      <c r="E48" s="207">
        <v>0</v>
      </c>
      <c r="F48" s="207">
        <v>0</v>
      </c>
      <c r="G48" s="207">
        <v>0</v>
      </c>
      <c r="H48" s="207">
        <v>0</v>
      </c>
      <c r="I48" s="207"/>
      <c r="J48" s="207">
        <v>0</v>
      </c>
      <c r="K48" s="207">
        <v>0</v>
      </c>
      <c r="L48" s="207">
        <v>0</v>
      </c>
      <c r="M48" s="207">
        <v>0</v>
      </c>
      <c r="N48" s="207">
        <v>0</v>
      </c>
      <c r="O48" s="200" t="str">
        <f t="shared" si="1"/>
        <v>N.A.</v>
      </c>
      <c r="P48" s="179">
        <v>0</v>
      </c>
      <c r="Q48" s="179">
        <v>0</v>
      </c>
      <c r="R48" s="179">
        <v>0</v>
      </c>
      <c r="S48" s="179">
        <v>0</v>
      </c>
      <c r="T48" s="179">
        <v>0</v>
      </c>
      <c r="U48" s="179">
        <v>0</v>
      </c>
      <c r="V48" s="180"/>
    </row>
    <row r="49" spans="1:22" s="21" customFormat="1" ht="18" customHeight="1">
      <c r="A49" s="205">
        <v>34</v>
      </c>
      <c r="B49" s="206" t="s">
        <v>141</v>
      </c>
      <c r="C49" s="205" t="s">
        <v>165</v>
      </c>
      <c r="D49" s="207">
        <v>0</v>
      </c>
      <c r="E49" s="207">
        <v>0</v>
      </c>
      <c r="F49" s="207">
        <v>0</v>
      </c>
      <c r="G49" s="207">
        <v>0</v>
      </c>
      <c r="H49" s="207">
        <v>0</v>
      </c>
      <c r="I49" s="207"/>
      <c r="J49" s="207">
        <v>0</v>
      </c>
      <c r="K49" s="207">
        <v>0</v>
      </c>
      <c r="L49" s="207">
        <v>0</v>
      </c>
      <c r="M49" s="207">
        <v>0</v>
      </c>
      <c r="N49" s="207">
        <v>0</v>
      </c>
      <c r="O49" s="200" t="str">
        <f t="shared" si="1"/>
        <v>N.A.</v>
      </c>
      <c r="P49" s="179">
        <v>0</v>
      </c>
      <c r="Q49" s="179">
        <v>0</v>
      </c>
      <c r="R49" s="179">
        <v>0</v>
      </c>
      <c r="S49" s="179">
        <v>0</v>
      </c>
      <c r="T49" s="179">
        <v>0</v>
      </c>
      <c r="U49" s="179">
        <v>0</v>
      </c>
      <c r="V49" s="180"/>
    </row>
    <row r="50" spans="1:22" s="21" customFormat="1" ht="18" customHeight="1">
      <c r="A50" s="205">
        <v>35</v>
      </c>
      <c r="B50" s="206" t="s">
        <v>141</v>
      </c>
      <c r="C50" s="205" t="s">
        <v>166</v>
      </c>
      <c r="D50" s="207">
        <v>0</v>
      </c>
      <c r="E50" s="207">
        <v>0</v>
      </c>
      <c r="F50" s="207">
        <v>0</v>
      </c>
      <c r="G50" s="207">
        <v>0</v>
      </c>
      <c r="H50" s="207">
        <v>0</v>
      </c>
      <c r="I50" s="207"/>
      <c r="J50" s="207">
        <v>0</v>
      </c>
      <c r="K50" s="207">
        <v>0</v>
      </c>
      <c r="L50" s="207">
        <v>0</v>
      </c>
      <c r="M50" s="207">
        <v>0</v>
      </c>
      <c r="N50" s="207">
        <v>0</v>
      </c>
      <c r="O50" s="200" t="str">
        <f t="shared" si="1"/>
        <v>N.A.</v>
      </c>
      <c r="P50" s="179">
        <v>0</v>
      </c>
      <c r="Q50" s="179">
        <v>0</v>
      </c>
      <c r="R50" s="179">
        <v>0</v>
      </c>
      <c r="S50" s="179">
        <v>0</v>
      </c>
      <c r="T50" s="179">
        <v>0</v>
      </c>
      <c r="U50" s="179">
        <v>0</v>
      </c>
      <c r="V50" s="180"/>
    </row>
    <row r="51" spans="1:22" s="21" customFormat="1" ht="18" customHeight="1">
      <c r="A51" s="205">
        <v>36</v>
      </c>
      <c r="B51" s="206" t="s">
        <v>141</v>
      </c>
      <c r="C51" s="205" t="s">
        <v>167</v>
      </c>
      <c r="D51" s="207">
        <v>0</v>
      </c>
      <c r="E51" s="207">
        <v>0</v>
      </c>
      <c r="F51" s="207">
        <v>0</v>
      </c>
      <c r="G51" s="207">
        <v>0</v>
      </c>
      <c r="H51" s="207">
        <v>0</v>
      </c>
      <c r="I51" s="207"/>
      <c r="J51" s="207">
        <v>0</v>
      </c>
      <c r="K51" s="207">
        <v>0</v>
      </c>
      <c r="L51" s="207">
        <v>0</v>
      </c>
      <c r="M51" s="207">
        <v>0</v>
      </c>
      <c r="N51" s="207">
        <v>0</v>
      </c>
      <c r="O51" s="200" t="str">
        <f t="shared" si="1"/>
        <v>N.A.</v>
      </c>
      <c r="P51" s="179">
        <v>0</v>
      </c>
      <c r="Q51" s="179">
        <v>0</v>
      </c>
      <c r="R51" s="179">
        <v>0</v>
      </c>
      <c r="S51" s="179">
        <v>0</v>
      </c>
      <c r="T51" s="179">
        <v>0</v>
      </c>
      <c r="U51" s="179">
        <v>0</v>
      </c>
      <c r="V51" s="180"/>
    </row>
    <row r="52" spans="1:22" s="21" customFormat="1" ht="18" customHeight="1">
      <c r="A52" s="205">
        <v>37</v>
      </c>
      <c r="B52" s="206" t="s">
        <v>141</v>
      </c>
      <c r="C52" s="205" t="s">
        <v>168</v>
      </c>
      <c r="D52" s="207">
        <v>0</v>
      </c>
      <c r="E52" s="207">
        <v>0</v>
      </c>
      <c r="F52" s="207">
        <v>0</v>
      </c>
      <c r="G52" s="207">
        <v>0</v>
      </c>
      <c r="H52" s="207">
        <v>0</v>
      </c>
      <c r="I52" s="207"/>
      <c r="J52" s="207">
        <v>0</v>
      </c>
      <c r="K52" s="207">
        <v>0</v>
      </c>
      <c r="L52" s="207">
        <v>0</v>
      </c>
      <c r="M52" s="207">
        <v>0</v>
      </c>
      <c r="N52" s="207">
        <v>0</v>
      </c>
      <c r="O52" s="200" t="str">
        <f t="shared" si="1"/>
        <v>N.A.</v>
      </c>
      <c r="P52" s="179">
        <v>0</v>
      </c>
      <c r="Q52" s="179">
        <v>0</v>
      </c>
      <c r="R52" s="179">
        <v>0</v>
      </c>
      <c r="S52" s="179">
        <v>0</v>
      </c>
      <c r="T52" s="179">
        <v>0</v>
      </c>
      <c r="U52" s="179">
        <v>0</v>
      </c>
      <c r="V52" s="180"/>
    </row>
    <row r="53" spans="1:22" s="21" customFormat="1" ht="18" customHeight="1">
      <c r="A53" s="205">
        <v>38</v>
      </c>
      <c r="B53" s="206" t="s">
        <v>127</v>
      </c>
      <c r="C53" s="205" t="s">
        <v>169</v>
      </c>
      <c r="D53" s="207">
        <v>0</v>
      </c>
      <c r="E53" s="207">
        <v>0</v>
      </c>
      <c r="F53" s="207">
        <v>0</v>
      </c>
      <c r="G53" s="207">
        <v>0</v>
      </c>
      <c r="H53" s="207">
        <v>0</v>
      </c>
      <c r="I53" s="207"/>
      <c r="J53" s="207">
        <v>0</v>
      </c>
      <c r="K53" s="207">
        <v>0</v>
      </c>
      <c r="L53" s="207">
        <v>0</v>
      </c>
      <c r="M53" s="207">
        <v>0</v>
      </c>
      <c r="N53" s="207">
        <v>0</v>
      </c>
      <c r="O53" s="200" t="str">
        <f t="shared" si="1"/>
        <v>N.A.</v>
      </c>
      <c r="P53" s="179">
        <v>0</v>
      </c>
      <c r="Q53" s="179">
        <v>0</v>
      </c>
      <c r="R53" s="179">
        <v>0</v>
      </c>
      <c r="S53" s="179">
        <v>0</v>
      </c>
      <c r="T53" s="179">
        <v>0</v>
      </c>
      <c r="U53" s="179">
        <v>0</v>
      </c>
      <c r="V53" s="180"/>
    </row>
    <row r="54" spans="1:22" s="21" customFormat="1" ht="18" customHeight="1">
      <c r="A54" s="205">
        <v>39</v>
      </c>
      <c r="B54" s="206" t="s">
        <v>137</v>
      </c>
      <c r="C54" s="205" t="s">
        <v>170</v>
      </c>
      <c r="D54" s="207">
        <v>0</v>
      </c>
      <c r="E54" s="207">
        <v>0</v>
      </c>
      <c r="F54" s="207">
        <v>0</v>
      </c>
      <c r="G54" s="207">
        <v>0</v>
      </c>
      <c r="H54" s="207">
        <v>0</v>
      </c>
      <c r="I54" s="207"/>
      <c r="J54" s="207">
        <v>0</v>
      </c>
      <c r="K54" s="207">
        <v>0</v>
      </c>
      <c r="L54" s="207">
        <v>0</v>
      </c>
      <c r="M54" s="207">
        <v>0</v>
      </c>
      <c r="N54" s="207">
        <v>0</v>
      </c>
      <c r="O54" s="200" t="str">
        <f t="shared" si="1"/>
        <v>N.A.</v>
      </c>
      <c r="P54" s="179">
        <v>0</v>
      </c>
      <c r="Q54" s="179">
        <v>0</v>
      </c>
      <c r="R54" s="179">
        <v>0</v>
      </c>
      <c r="S54" s="179">
        <v>0</v>
      </c>
      <c r="T54" s="179">
        <v>0</v>
      </c>
      <c r="U54" s="179">
        <v>0</v>
      </c>
      <c r="V54" s="180"/>
    </row>
    <row r="55" spans="1:22" s="21" customFormat="1" ht="18" customHeight="1">
      <c r="A55" s="205">
        <v>40</v>
      </c>
      <c r="B55" s="206" t="s">
        <v>137</v>
      </c>
      <c r="C55" s="205" t="s">
        <v>171</v>
      </c>
      <c r="D55" s="207">
        <v>0</v>
      </c>
      <c r="E55" s="207">
        <v>0</v>
      </c>
      <c r="F55" s="207">
        <v>0</v>
      </c>
      <c r="G55" s="207">
        <v>0</v>
      </c>
      <c r="H55" s="207">
        <v>0</v>
      </c>
      <c r="I55" s="207"/>
      <c r="J55" s="207">
        <v>0</v>
      </c>
      <c r="K55" s="207">
        <v>0</v>
      </c>
      <c r="L55" s="207">
        <v>0</v>
      </c>
      <c r="M55" s="207">
        <v>0</v>
      </c>
      <c r="N55" s="207">
        <v>0</v>
      </c>
      <c r="O55" s="200" t="str">
        <f t="shared" si="1"/>
        <v>N.A.</v>
      </c>
      <c r="P55" s="179">
        <v>0</v>
      </c>
      <c r="Q55" s="179">
        <v>0</v>
      </c>
      <c r="R55" s="179">
        <v>0</v>
      </c>
      <c r="S55" s="179">
        <v>0</v>
      </c>
      <c r="T55" s="179">
        <v>0</v>
      </c>
      <c r="U55" s="179">
        <v>0</v>
      </c>
      <c r="V55" s="180"/>
    </row>
    <row r="56" spans="1:22" s="21" customFormat="1" ht="18" customHeight="1">
      <c r="A56" s="205">
        <v>41</v>
      </c>
      <c r="B56" s="206" t="s">
        <v>137</v>
      </c>
      <c r="C56" s="205" t="s">
        <v>172</v>
      </c>
      <c r="D56" s="207">
        <v>0</v>
      </c>
      <c r="E56" s="207">
        <v>0</v>
      </c>
      <c r="F56" s="207">
        <v>0</v>
      </c>
      <c r="G56" s="207">
        <v>0</v>
      </c>
      <c r="H56" s="207">
        <v>0</v>
      </c>
      <c r="I56" s="207"/>
      <c r="J56" s="207">
        <v>0</v>
      </c>
      <c r="K56" s="207">
        <v>0</v>
      </c>
      <c r="L56" s="207">
        <v>0</v>
      </c>
      <c r="M56" s="207">
        <v>0</v>
      </c>
      <c r="N56" s="207">
        <v>0</v>
      </c>
      <c r="O56" s="200" t="str">
        <f t="shared" si="1"/>
        <v>N.A.</v>
      </c>
      <c r="P56" s="179">
        <v>0</v>
      </c>
      <c r="Q56" s="179">
        <v>0</v>
      </c>
      <c r="R56" s="179">
        <v>0</v>
      </c>
      <c r="S56" s="179">
        <v>0</v>
      </c>
      <c r="T56" s="179">
        <v>0</v>
      </c>
      <c r="U56" s="179">
        <v>0</v>
      </c>
      <c r="V56" s="180"/>
    </row>
    <row r="57" spans="1:22" s="21" customFormat="1" ht="18" customHeight="1">
      <c r="A57" s="205">
        <v>42</v>
      </c>
      <c r="B57" s="206" t="s">
        <v>137</v>
      </c>
      <c r="C57" s="205" t="s">
        <v>173</v>
      </c>
      <c r="D57" s="207">
        <v>0</v>
      </c>
      <c r="E57" s="207">
        <v>0</v>
      </c>
      <c r="F57" s="207">
        <v>0</v>
      </c>
      <c r="G57" s="207">
        <v>0</v>
      </c>
      <c r="H57" s="207">
        <v>0</v>
      </c>
      <c r="I57" s="207"/>
      <c r="J57" s="207">
        <v>0</v>
      </c>
      <c r="K57" s="207">
        <v>0</v>
      </c>
      <c r="L57" s="207">
        <v>0</v>
      </c>
      <c r="M57" s="207">
        <v>0</v>
      </c>
      <c r="N57" s="207">
        <v>0</v>
      </c>
      <c r="O57" s="200" t="str">
        <f t="shared" si="1"/>
        <v>N.A.</v>
      </c>
      <c r="P57" s="179">
        <v>0</v>
      </c>
      <c r="Q57" s="179">
        <v>0</v>
      </c>
      <c r="R57" s="179">
        <v>0</v>
      </c>
      <c r="S57" s="179">
        <v>0</v>
      </c>
      <c r="T57" s="179">
        <v>0</v>
      </c>
      <c r="U57" s="179">
        <v>0</v>
      </c>
      <c r="V57" s="180"/>
    </row>
    <row r="58" spans="1:22" s="21" customFormat="1" ht="18" customHeight="1">
      <c r="A58" s="205">
        <v>43</v>
      </c>
      <c r="B58" s="206" t="s">
        <v>137</v>
      </c>
      <c r="C58" s="205" t="s">
        <v>174</v>
      </c>
      <c r="D58" s="207">
        <v>0</v>
      </c>
      <c r="E58" s="207">
        <v>0</v>
      </c>
      <c r="F58" s="207">
        <v>0</v>
      </c>
      <c r="G58" s="207">
        <v>0</v>
      </c>
      <c r="H58" s="207">
        <v>0</v>
      </c>
      <c r="I58" s="207"/>
      <c r="J58" s="207">
        <v>0</v>
      </c>
      <c r="K58" s="207">
        <v>0</v>
      </c>
      <c r="L58" s="207">
        <v>0</v>
      </c>
      <c r="M58" s="207">
        <v>0</v>
      </c>
      <c r="N58" s="207">
        <v>0</v>
      </c>
      <c r="O58" s="200" t="str">
        <f t="shared" si="1"/>
        <v>N.A.</v>
      </c>
      <c r="P58" s="179">
        <v>0</v>
      </c>
      <c r="Q58" s="179">
        <v>0</v>
      </c>
      <c r="R58" s="179">
        <v>0</v>
      </c>
      <c r="S58" s="179">
        <v>0</v>
      </c>
      <c r="T58" s="179">
        <v>0</v>
      </c>
      <c r="U58" s="179">
        <v>0</v>
      </c>
      <c r="V58" s="180"/>
    </row>
    <row r="59" spans="1:22" s="21" customFormat="1" ht="18" customHeight="1">
      <c r="A59" s="205">
        <v>44</v>
      </c>
      <c r="B59" s="206" t="s">
        <v>141</v>
      </c>
      <c r="C59" s="205" t="s">
        <v>175</v>
      </c>
      <c r="D59" s="207">
        <v>0</v>
      </c>
      <c r="E59" s="207">
        <v>0</v>
      </c>
      <c r="F59" s="207">
        <v>0</v>
      </c>
      <c r="G59" s="207">
        <v>0</v>
      </c>
      <c r="H59" s="207">
        <v>0</v>
      </c>
      <c r="I59" s="207"/>
      <c r="J59" s="207">
        <v>0</v>
      </c>
      <c r="K59" s="207">
        <v>0</v>
      </c>
      <c r="L59" s="207">
        <v>0</v>
      </c>
      <c r="M59" s="207">
        <v>0</v>
      </c>
      <c r="N59" s="207">
        <v>0</v>
      </c>
      <c r="O59" s="200" t="str">
        <f t="shared" si="1"/>
        <v>N.A.</v>
      </c>
      <c r="P59" s="179">
        <v>0</v>
      </c>
      <c r="Q59" s="179">
        <v>0</v>
      </c>
      <c r="R59" s="179">
        <v>0</v>
      </c>
      <c r="S59" s="179">
        <v>0</v>
      </c>
      <c r="T59" s="179">
        <v>0</v>
      </c>
      <c r="U59" s="179">
        <v>0</v>
      </c>
      <c r="V59" s="180"/>
    </row>
    <row r="60" spans="1:22" s="21" customFormat="1" ht="18" customHeight="1">
      <c r="A60" s="205">
        <v>45</v>
      </c>
      <c r="B60" s="206" t="s">
        <v>141</v>
      </c>
      <c r="C60" s="205" t="s">
        <v>176</v>
      </c>
      <c r="D60" s="207">
        <v>0</v>
      </c>
      <c r="E60" s="207">
        <v>0</v>
      </c>
      <c r="F60" s="207">
        <v>0</v>
      </c>
      <c r="G60" s="207">
        <v>0</v>
      </c>
      <c r="H60" s="207">
        <v>0</v>
      </c>
      <c r="I60" s="207"/>
      <c r="J60" s="207">
        <v>0</v>
      </c>
      <c r="K60" s="207">
        <v>0</v>
      </c>
      <c r="L60" s="207">
        <v>0</v>
      </c>
      <c r="M60" s="207">
        <v>0</v>
      </c>
      <c r="N60" s="207">
        <v>0</v>
      </c>
      <c r="O60" s="200" t="str">
        <f t="shared" si="1"/>
        <v>N.A.</v>
      </c>
      <c r="P60" s="179">
        <v>0</v>
      </c>
      <c r="Q60" s="179">
        <v>0</v>
      </c>
      <c r="R60" s="179">
        <v>0</v>
      </c>
      <c r="S60" s="179">
        <v>0</v>
      </c>
      <c r="T60" s="179">
        <v>0</v>
      </c>
      <c r="U60" s="179">
        <v>0</v>
      </c>
      <c r="V60" s="180"/>
    </row>
    <row r="61" spans="1:22" s="21" customFormat="1" ht="18" customHeight="1">
      <c r="A61" s="205">
        <v>46</v>
      </c>
      <c r="B61" s="206" t="s">
        <v>141</v>
      </c>
      <c r="C61" s="205" t="s">
        <v>177</v>
      </c>
      <c r="D61" s="207">
        <v>0</v>
      </c>
      <c r="E61" s="207">
        <v>0</v>
      </c>
      <c r="F61" s="207">
        <v>0</v>
      </c>
      <c r="G61" s="207">
        <v>0</v>
      </c>
      <c r="H61" s="207">
        <v>0</v>
      </c>
      <c r="I61" s="207"/>
      <c r="J61" s="207">
        <v>0</v>
      </c>
      <c r="K61" s="207">
        <v>0</v>
      </c>
      <c r="L61" s="207">
        <v>0</v>
      </c>
      <c r="M61" s="207">
        <v>0</v>
      </c>
      <c r="N61" s="207">
        <v>0</v>
      </c>
      <c r="O61" s="200" t="str">
        <f t="shared" si="1"/>
        <v>N.A.</v>
      </c>
      <c r="P61" s="179">
        <v>0</v>
      </c>
      <c r="Q61" s="179">
        <v>0</v>
      </c>
      <c r="R61" s="179">
        <v>0</v>
      </c>
      <c r="S61" s="179">
        <v>0</v>
      </c>
      <c r="T61" s="179">
        <v>0</v>
      </c>
      <c r="U61" s="179">
        <v>0</v>
      </c>
      <c r="V61" s="180"/>
    </row>
    <row r="62" spans="1:22" s="21" customFormat="1" ht="18" customHeight="1">
      <c r="A62" s="205">
        <v>47</v>
      </c>
      <c r="B62" s="206" t="s">
        <v>141</v>
      </c>
      <c r="C62" s="205" t="s">
        <v>178</v>
      </c>
      <c r="D62" s="207">
        <v>0</v>
      </c>
      <c r="E62" s="207">
        <v>0</v>
      </c>
      <c r="F62" s="207">
        <v>0</v>
      </c>
      <c r="G62" s="207">
        <v>0</v>
      </c>
      <c r="H62" s="207">
        <v>0</v>
      </c>
      <c r="I62" s="207"/>
      <c r="J62" s="207">
        <v>0</v>
      </c>
      <c r="K62" s="207">
        <v>0</v>
      </c>
      <c r="L62" s="207">
        <v>0</v>
      </c>
      <c r="M62" s="207">
        <v>0</v>
      </c>
      <c r="N62" s="207">
        <v>0</v>
      </c>
      <c r="O62" s="200" t="str">
        <f t="shared" si="1"/>
        <v>N.A.</v>
      </c>
      <c r="P62" s="179">
        <v>0</v>
      </c>
      <c r="Q62" s="179">
        <v>0</v>
      </c>
      <c r="R62" s="179">
        <v>0</v>
      </c>
      <c r="S62" s="179">
        <v>0</v>
      </c>
      <c r="T62" s="179">
        <v>0</v>
      </c>
      <c r="U62" s="179">
        <v>0</v>
      </c>
      <c r="V62" s="180"/>
    </row>
    <row r="63" spans="1:22" s="21" customFormat="1" ht="18" customHeight="1">
      <c r="A63" s="205">
        <v>48</v>
      </c>
      <c r="B63" s="206" t="s">
        <v>129</v>
      </c>
      <c r="C63" s="205" t="s">
        <v>179</v>
      </c>
      <c r="D63" s="207">
        <v>0</v>
      </c>
      <c r="E63" s="207">
        <v>0</v>
      </c>
      <c r="F63" s="207">
        <v>0</v>
      </c>
      <c r="G63" s="207">
        <v>0</v>
      </c>
      <c r="H63" s="207">
        <v>0</v>
      </c>
      <c r="I63" s="207"/>
      <c r="J63" s="207">
        <v>0</v>
      </c>
      <c r="K63" s="207">
        <v>0</v>
      </c>
      <c r="L63" s="207">
        <v>0</v>
      </c>
      <c r="M63" s="207">
        <v>0</v>
      </c>
      <c r="N63" s="207">
        <v>0</v>
      </c>
      <c r="O63" s="200" t="str">
        <f t="shared" si="1"/>
        <v>N.A.</v>
      </c>
      <c r="P63" s="179">
        <v>0</v>
      </c>
      <c r="Q63" s="179">
        <v>0</v>
      </c>
      <c r="R63" s="179">
        <v>0</v>
      </c>
      <c r="S63" s="179">
        <v>0</v>
      </c>
      <c r="T63" s="179">
        <v>0</v>
      </c>
      <c r="U63" s="179">
        <v>0</v>
      </c>
      <c r="V63" s="180"/>
    </row>
    <row r="64" spans="1:22" s="21" customFormat="1" ht="18" customHeight="1">
      <c r="A64" s="205">
        <v>49</v>
      </c>
      <c r="B64" s="206" t="s">
        <v>137</v>
      </c>
      <c r="C64" s="205" t="s">
        <v>180</v>
      </c>
      <c r="D64" s="207">
        <v>0</v>
      </c>
      <c r="E64" s="207">
        <v>0</v>
      </c>
      <c r="F64" s="207">
        <v>0</v>
      </c>
      <c r="G64" s="207">
        <v>0</v>
      </c>
      <c r="H64" s="207">
        <v>0</v>
      </c>
      <c r="I64" s="207"/>
      <c r="J64" s="207">
        <v>0</v>
      </c>
      <c r="K64" s="207">
        <v>0</v>
      </c>
      <c r="L64" s="207">
        <v>0</v>
      </c>
      <c r="M64" s="207">
        <v>0</v>
      </c>
      <c r="N64" s="207">
        <v>0</v>
      </c>
      <c r="O64" s="200" t="str">
        <f t="shared" si="1"/>
        <v>N.A.</v>
      </c>
      <c r="P64" s="179">
        <v>0</v>
      </c>
      <c r="Q64" s="179">
        <v>0</v>
      </c>
      <c r="R64" s="179">
        <v>0</v>
      </c>
      <c r="S64" s="179">
        <v>0</v>
      </c>
      <c r="T64" s="179">
        <v>0</v>
      </c>
      <c r="U64" s="179">
        <v>0</v>
      </c>
      <c r="V64" s="180"/>
    </row>
    <row r="65" spans="1:22" s="21" customFormat="1" ht="18" customHeight="1">
      <c r="A65" s="205">
        <v>50</v>
      </c>
      <c r="B65" s="206" t="s">
        <v>137</v>
      </c>
      <c r="C65" s="205" t="s">
        <v>181</v>
      </c>
      <c r="D65" s="207">
        <v>0</v>
      </c>
      <c r="E65" s="207">
        <v>0</v>
      </c>
      <c r="F65" s="207">
        <v>0</v>
      </c>
      <c r="G65" s="207">
        <v>0</v>
      </c>
      <c r="H65" s="207">
        <v>0</v>
      </c>
      <c r="I65" s="207"/>
      <c r="J65" s="207">
        <v>0</v>
      </c>
      <c r="K65" s="207">
        <v>0</v>
      </c>
      <c r="L65" s="207">
        <v>0</v>
      </c>
      <c r="M65" s="207">
        <v>0</v>
      </c>
      <c r="N65" s="207">
        <v>0</v>
      </c>
      <c r="O65" s="200" t="str">
        <f t="shared" si="1"/>
        <v>N.A.</v>
      </c>
      <c r="P65" s="179">
        <v>0</v>
      </c>
      <c r="Q65" s="179">
        <v>0</v>
      </c>
      <c r="R65" s="179">
        <v>0</v>
      </c>
      <c r="S65" s="179">
        <v>0</v>
      </c>
      <c r="T65" s="179">
        <v>0</v>
      </c>
      <c r="U65" s="179">
        <v>0</v>
      </c>
      <c r="V65" s="180"/>
    </row>
    <row r="66" spans="1:22" s="21" customFormat="1" ht="18" customHeight="1">
      <c r="A66" s="205">
        <v>51</v>
      </c>
      <c r="B66" s="206" t="s">
        <v>137</v>
      </c>
      <c r="C66" s="205" t="s">
        <v>182</v>
      </c>
      <c r="D66" s="207">
        <v>0</v>
      </c>
      <c r="E66" s="207">
        <v>0</v>
      </c>
      <c r="F66" s="207">
        <v>0</v>
      </c>
      <c r="G66" s="207">
        <v>0</v>
      </c>
      <c r="H66" s="207">
        <v>0</v>
      </c>
      <c r="I66" s="207"/>
      <c r="J66" s="207">
        <v>0</v>
      </c>
      <c r="K66" s="207">
        <v>0</v>
      </c>
      <c r="L66" s="207">
        <v>0</v>
      </c>
      <c r="M66" s="207">
        <v>0</v>
      </c>
      <c r="N66" s="207">
        <v>0</v>
      </c>
      <c r="O66" s="200" t="str">
        <f t="shared" si="1"/>
        <v>N.A.</v>
      </c>
      <c r="P66" s="179">
        <v>0</v>
      </c>
      <c r="Q66" s="179">
        <v>0</v>
      </c>
      <c r="R66" s="179">
        <v>0</v>
      </c>
      <c r="S66" s="179">
        <v>0</v>
      </c>
      <c r="T66" s="179">
        <v>0</v>
      </c>
      <c r="U66" s="179">
        <v>0</v>
      </c>
      <c r="V66" s="180"/>
    </row>
    <row r="67" spans="1:22" s="21" customFormat="1" ht="18" customHeight="1">
      <c r="A67" s="205">
        <v>52</v>
      </c>
      <c r="B67" s="206" t="s">
        <v>137</v>
      </c>
      <c r="C67" s="205" t="s">
        <v>183</v>
      </c>
      <c r="D67" s="207">
        <v>0</v>
      </c>
      <c r="E67" s="207">
        <v>0</v>
      </c>
      <c r="F67" s="207">
        <v>0</v>
      </c>
      <c r="G67" s="207">
        <v>0</v>
      </c>
      <c r="H67" s="207">
        <v>0</v>
      </c>
      <c r="I67" s="207"/>
      <c r="J67" s="207">
        <v>0</v>
      </c>
      <c r="K67" s="207">
        <v>0</v>
      </c>
      <c r="L67" s="207">
        <v>0</v>
      </c>
      <c r="M67" s="207">
        <v>0</v>
      </c>
      <c r="N67" s="207">
        <v>0</v>
      </c>
      <c r="O67" s="200" t="str">
        <f t="shared" si="1"/>
        <v>N.A.</v>
      </c>
      <c r="P67" s="179">
        <v>0</v>
      </c>
      <c r="Q67" s="179">
        <v>0</v>
      </c>
      <c r="R67" s="179">
        <v>0</v>
      </c>
      <c r="S67" s="179">
        <v>0</v>
      </c>
      <c r="T67" s="179">
        <v>0</v>
      </c>
      <c r="U67" s="179">
        <v>0</v>
      </c>
      <c r="V67" s="180"/>
    </row>
    <row r="68" spans="1:22" s="21" customFormat="1" ht="18" customHeight="1">
      <c r="A68" s="205">
        <v>53</v>
      </c>
      <c r="B68" s="206" t="s">
        <v>137</v>
      </c>
      <c r="C68" s="205" t="s">
        <v>184</v>
      </c>
      <c r="D68" s="207">
        <v>0</v>
      </c>
      <c r="E68" s="207">
        <v>0</v>
      </c>
      <c r="F68" s="207">
        <v>0</v>
      </c>
      <c r="G68" s="207">
        <v>0</v>
      </c>
      <c r="H68" s="207">
        <v>0</v>
      </c>
      <c r="I68" s="207"/>
      <c r="J68" s="207">
        <v>0</v>
      </c>
      <c r="K68" s="207">
        <v>0</v>
      </c>
      <c r="L68" s="207">
        <v>0</v>
      </c>
      <c r="M68" s="207">
        <v>0</v>
      </c>
      <c r="N68" s="207">
        <v>0</v>
      </c>
      <c r="O68" s="200" t="str">
        <f t="shared" si="1"/>
        <v>N.A.</v>
      </c>
      <c r="P68" s="179">
        <v>0</v>
      </c>
      <c r="Q68" s="179">
        <v>0</v>
      </c>
      <c r="R68" s="179">
        <v>0</v>
      </c>
      <c r="S68" s="179">
        <v>0</v>
      </c>
      <c r="T68" s="179">
        <v>0</v>
      </c>
      <c r="U68" s="179">
        <v>0</v>
      </c>
      <c r="V68" s="180"/>
    </row>
    <row r="69" spans="1:22" s="21" customFormat="1" ht="18" customHeight="1">
      <c r="A69" s="205">
        <v>54</v>
      </c>
      <c r="B69" s="206" t="s">
        <v>137</v>
      </c>
      <c r="C69" s="205" t="s">
        <v>185</v>
      </c>
      <c r="D69" s="207">
        <v>0</v>
      </c>
      <c r="E69" s="207">
        <v>0</v>
      </c>
      <c r="F69" s="207">
        <v>0</v>
      </c>
      <c r="G69" s="207">
        <v>0</v>
      </c>
      <c r="H69" s="207">
        <v>0</v>
      </c>
      <c r="I69" s="207"/>
      <c r="J69" s="207">
        <v>0</v>
      </c>
      <c r="K69" s="207">
        <v>0</v>
      </c>
      <c r="L69" s="207">
        <v>0</v>
      </c>
      <c r="M69" s="207">
        <v>0</v>
      </c>
      <c r="N69" s="207">
        <v>0</v>
      </c>
      <c r="O69" s="200" t="str">
        <f t="shared" si="1"/>
        <v>N.A.</v>
      </c>
      <c r="P69" s="179">
        <v>0</v>
      </c>
      <c r="Q69" s="179">
        <v>0</v>
      </c>
      <c r="R69" s="179">
        <v>0</v>
      </c>
      <c r="S69" s="179">
        <v>0</v>
      </c>
      <c r="T69" s="179">
        <v>0</v>
      </c>
      <c r="U69" s="179">
        <v>0</v>
      </c>
      <c r="V69" s="180"/>
    </row>
    <row r="70" spans="1:22" s="21" customFormat="1" ht="18" customHeight="1">
      <c r="A70" s="205">
        <v>55</v>
      </c>
      <c r="B70" s="206" t="s">
        <v>137</v>
      </c>
      <c r="C70" s="205" t="s">
        <v>186</v>
      </c>
      <c r="D70" s="207">
        <v>0</v>
      </c>
      <c r="E70" s="207">
        <v>0</v>
      </c>
      <c r="F70" s="207">
        <v>0</v>
      </c>
      <c r="G70" s="207">
        <v>0</v>
      </c>
      <c r="H70" s="207">
        <v>0</v>
      </c>
      <c r="I70" s="207"/>
      <c r="J70" s="207">
        <v>0</v>
      </c>
      <c r="K70" s="207">
        <v>0</v>
      </c>
      <c r="L70" s="207">
        <v>0</v>
      </c>
      <c r="M70" s="207">
        <v>0</v>
      </c>
      <c r="N70" s="207">
        <v>0</v>
      </c>
      <c r="O70" s="200" t="str">
        <f t="shared" si="1"/>
        <v>N.A.</v>
      </c>
      <c r="P70" s="179">
        <v>0</v>
      </c>
      <c r="Q70" s="179">
        <v>0</v>
      </c>
      <c r="R70" s="179">
        <v>0</v>
      </c>
      <c r="S70" s="179">
        <v>0</v>
      </c>
      <c r="T70" s="179">
        <v>0</v>
      </c>
      <c r="U70" s="179">
        <v>0</v>
      </c>
      <c r="V70" s="180"/>
    </row>
    <row r="71" spans="1:22" s="21" customFormat="1" ht="30" customHeight="1">
      <c r="A71" s="205">
        <v>57</v>
      </c>
      <c r="B71" s="206" t="s">
        <v>137</v>
      </c>
      <c r="C71" s="215" t="s">
        <v>187</v>
      </c>
      <c r="D71" s="207">
        <v>0</v>
      </c>
      <c r="E71" s="207">
        <v>0</v>
      </c>
      <c r="F71" s="207">
        <v>0</v>
      </c>
      <c r="G71" s="207">
        <v>0</v>
      </c>
      <c r="H71" s="207">
        <v>0</v>
      </c>
      <c r="I71" s="207"/>
      <c r="J71" s="207">
        <v>0</v>
      </c>
      <c r="K71" s="207">
        <v>0</v>
      </c>
      <c r="L71" s="207">
        <v>0</v>
      </c>
      <c r="M71" s="207">
        <v>0</v>
      </c>
      <c r="N71" s="207">
        <v>0</v>
      </c>
      <c r="O71" s="200" t="str">
        <f t="shared" si="1"/>
        <v>N.A.</v>
      </c>
      <c r="P71" s="179">
        <v>0</v>
      </c>
      <c r="Q71" s="179">
        <v>0</v>
      </c>
      <c r="R71" s="179">
        <v>0</v>
      </c>
      <c r="S71" s="179">
        <v>0</v>
      </c>
      <c r="T71" s="179">
        <v>0</v>
      </c>
      <c r="U71" s="179">
        <v>0</v>
      </c>
      <c r="V71" s="180"/>
    </row>
    <row r="72" spans="1:22" s="21" customFormat="1" ht="18" customHeight="1">
      <c r="A72" s="205">
        <v>58</v>
      </c>
      <c r="B72" s="206" t="s">
        <v>141</v>
      </c>
      <c r="C72" s="205" t="s">
        <v>188</v>
      </c>
      <c r="D72" s="207">
        <v>0</v>
      </c>
      <c r="E72" s="207">
        <v>0</v>
      </c>
      <c r="F72" s="207">
        <v>0</v>
      </c>
      <c r="G72" s="207">
        <v>0</v>
      </c>
      <c r="H72" s="207">
        <v>0</v>
      </c>
      <c r="I72" s="207"/>
      <c r="J72" s="207">
        <v>0</v>
      </c>
      <c r="K72" s="207">
        <v>0</v>
      </c>
      <c r="L72" s="207">
        <v>0</v>
      </c>
      <c r="M72" s="207">
        <v>0</v>
      </c>
      <c r="N72" s="207">
        <v>0</v>
      </c>
      <c r="O72" s="200" t="str">
        <f t="shared" si="1"/>
        <v>N.A.</v>
      </c>
      <c r="P72" s="179">
        <v>0</v>
      </c>
      <c r="Q72" s="179">
        <v>0</v>
      </c>
      <c r="R72" s="179">
        <v>0</v>
      </c>
      <c r="S72" s="179">
        <v>0</v>
      </c>
      <c r="T72" s="179">
        <v>0</v>
      </c>
      <c r="U72" s="179">
        <v>0</v>
      </c>
      <c r="V72" s="180"/>
    </row>
    <row r="73" spans="1:22" s="21" customFormat="1" ht="18" customHeight="1">
      <c r="A73" s="205">
        <v>59</v>
      </c>
      <c r="B73" s="206" t="s">
        <v>141</v>
      </c>
      <c r="C73" s="205" t="s">
        <v>189</v>
      </c>
      <c r="D73" s="207">
        <v>0</v>
      </c>
      <c r="E73" s="207">
        <v>0</v>
      </c>
      <c r="F73" s="207">
        <v>0</v>
      </c>
      <c r="G73" s="207">
        <v>0</v>
      </c>
      <c r="H73" s="207">
        <v>0</v>
      </c>
      <c r="I73" s="207"/>
      <c r="J73" s="207">
        <v>0</v>
      </c>
      <c r="K73" s="207">
        <v>0</v>
      </c>
      <c r="L73" s="207">
        <v>0</v>
      </c>
      <c r="M73" s="207">
        <v>0</v>
      </c>
      <c r="N73" s="207">
        <v>0</v>
      </c>
      <c r="O73" s="200" t="str">
        <f t="shared" si="1"/>
        <v>N.A.</v>
      </c>
      <c r="P73" s="179">
        <v>0</v>
      </c>
      <c r="Q73" s="179">
        <v>0</v>
      </c>
      <c r="R73" s="179">
        <v>0</v>
      </c>
      <c r="S73" s="179">
        <v>0</v>
      </c>
      <c r="T73" s="179">
        <v>0</v>
      </c>
      <c r="U73" s="179">
        <v>0</v>
      </c>
      <c r="V73" s="180"/>
    </row>
    <row r="74" spans="1:22" s="21" customFormat="1" ht="18" customHeight="1">
      <c r="A74" s="205">
        <v>60</v>
      </c>
      <c r="B74" s="206" t="s">
        <v>190</v>
      </c>
      <c r="C74" s="205" t="s">
        <v>191</v>
      </c>
      <c r="D74" s="207">
        <v>0</v>
      </c>
      <c r="E74" s="207">
        <v>0</v>
      </c>
      <c r="F74" s="207">
        <v>0</v>
      </c>
      <c r="G74" s="207">
        <v>0</v>
      </c>
      <c r="H74" s="207">
        <v>0</v>
      </c>
      <c r="I74" s="207"/>
      <c r="J74" s="207">
        <v>0</v>
      </c>
      <c r="K74" s="207">
        <v>0</v>
      </c>
      <c r="L74" s="207">
        <v>0</v>
      </c>
      <c r="M74" s="207">
        <v>0</v>
      </c>
      <c r="N74" s="207">
        <v>0</v>
      </c>
      <c r="O74" s="200" t="str">
        <f t="shared" si="1"/>
        <v>N.A.</v>
      </c>
      <c r="P74" s="179">
        <v>0</v>
      </c>
      <c r="Q74" s="179">
        <v>0</v>
      </c>
      <c r="R74" s="179">
        <v>0</v>
      </c>
      <c r="S74" s="179">
        <v>0</v>
      </c>
      <c r="T74" s="179">
        <v>0</v>
      </c>
      <c r="U74" s="179">
        <v>0</v>
      </c>
      <c r="V74" s="180"/>
    </row>
    <row r="75" spans="1:22" s="21" customFormat="1" ht="18" customHeight="1">
      <c r="A75" s="205">
        <v>61</v>
      </c>
      <c r="B75" s="206" t="s">
        <v>127</v>
      </c>
      <c r="C75" s="205" t="s">
        <v>192</v>
      </c>
      <c r="D75" s="207">
        <v>0</v>
      </c>
      <c r="E75" s="207">
        <v>0</v>
      </c>
      <c r="F75" s="207">
        <v>0</v>
      </c>
      <c r="G75" s="207">
        <v>0</v>
      </c>
      <c r="H75" s="207">
        <v>0</v>
      </c>
      <c r="I75" s="207"/>
      <c r="J75" s="207">
        <v>0</v>
      </c>
      <c r="K75" s="207">
        <v>0</v>
      </c>
      <c r="L75" s="207">
        <v>0</v>
      </c>
      <c r="M75" s="207">
        <v>0</v>
      </c>
      <c r="N75" s="207">
        <v>0</v>
      </c>
      <c r="O75" s="200" t="str">
        <f t="shared" si="1"/>
        <v>N.A.</v>
      </c>
      <c r="P75" s="179">
        <v>0</v>
      </c>
      <c r="Q75" s="179">
        <v>0</v>
      </c>
      <c r="R75" s="179">
        <v>0</v>
      </c>
      <c r="S75" s="179">
        <v>0</v>
      </c>
      <c r="T75" s="179">
        <v>0</v>
      </c>
      <c r="U75" s="179">
        <v>0</v>
      </c>
      <c r="V75" s="180"/>
    </row>
    <row r="76" spans="1:22" s="21" customFormat="1" ht="18" customHeight="1">
      <c r="A76" s="205">
        <v>62</v>
      </c>
      <c r="B76" s="206" t="s">
        <v>193</v>
      </c>
      <c r="C76" s="205" t="s">
        <v>194</v>
      </c>
      <c r="D76" s="207">
        <v>981.30778025000018</v>
      </c>
      <c r="E76" s="207">
        <v>113.18894650000001</v>
      </c>
      <c r="F76" s="207">
        <v>0</v>
      </c>
      <c r="G76" s="207">
        <v>1.0662553400000001</v>
      </c>
      <c r="H76" s="207">
        <v>867.05257841000002</v>
      </c>
      <c r="I76" s="207"/>
      <c r="J76" s="207">
        <v>-195.02458214932687</v>
      </c>
      <c r="K76" s="207">
        <v>166.81553797330798</v>
      </c>
      <c r="L76" s="207">
        <v>0</v>
      </c>
      <c r="M76" s="207">
        <v>1.0662553400000001</v>
      </c>
      <c r="N76" s="207">
        <v>-362.9063754626348</v>
      </c>
      <c r="O76" s="200">
        <f t="shared" si="1"/>
        <v>-141.85517516459404</v>
      </c>
      <c r="P76" s="179">
        <v>0</v>
      </c>
      <c r="Q76" s="179">
        <v>113.18894650000001</v>
      </c>
      <c r="R76" s="179">
        <v>113.18894650000001</v>
      </c>
      <c r="S76" s="179">
        <v>0</v>
      </c>
      <c r="T76" s="179">
        <v>166.81553797330798</v>
      </c>
      <c r="U76" s="179">
        <v>166.81553797330798</v>
      </c>
      <c r="V76" s="180"/>
    </row>
    <row r="77" spans="1:22" s="21" customFormat="1" ht="18" customHeight="1">
      <c r="A77" s="205">
        <v>63</v>
      </c>
      <c r="B77" s="206" t="s">
        <v>195</v>
      </c>
      <c r="C77" s="205" t="s">
        <v>196</v>
      </c>
      <c r="D77" s="207">
        <v>591.36484324999992</v>
      </c>
      <c r="E77" s="207">
        <v>12.087198000000001</v>
      </c>
      <c r="F77" s="207">
        <v>0</v>
      </c>
      <c r="G77" s="207">
        <v>0</v>
      </c>
      <c r="H77" s="207">
        <v>579.27764524999998</v>
      </c>
      <c r="I77" s="207"/>
      <c r="J77" s="207">
        <v>565.86549319368146</v>
      </c>
      <c r="K77" s="207">
        <v>14.860155000000001</v>
      </c>
      <c r="L77" s="207">
        <v>0</v>
      </c>
      <c r="M77" s="207">
        <v>0</v>
      </c>
      <c r="N77" s="207">
        <v>551.00533819368138</v>
      </c>
      <c r="O77" s="200">
        <f t="shared" si="1"/>
        <v>-4.8806142077374766</v>
      </c>
      <c r="P77" s="179">
        <v>0</v>
      </c>
      <c r="Q77" s="179">
        <v>12.087198000000001</v>
      </c>
      <c r="R77" s="179">
        <v>12.087198000000001</v>
      </c>
      <c r="S77" s="179">
        <v>0</v>
      </c>
      <c r="T77" s="179">
        <v>14.860155000000001</v>
      </c>
      <c r="U77" s="179">
        <v>14.860155000000001</v>
      </c>
      <c r="V77" s="180"/>
    </row>
    <row r="78" spans="1:22" s="21" customFormat="1" ht="18" customHeight="1">
      <c r="A78" s="205">
        <v>64</v>
      </c>
      <c r="B78" s="206" t="s">
        <v>137</v>
      </c>
      <c r="C78" s="205" t="s">
        <v>197</v>
      </c>
      <c r="D78" s="207">
        <v>0</v>
      </c>
      <c r="E78" s="207">
        <v>0</v>
      </c>
      <c r="F78" s="207">
        <v>0</v>
      </c>
      <c r="G78" s="207">
        <v>0</v>
      </c>
      <c r="H78" s="207">
        <v>0</v>
      </c>
      <c r="I78" s="207"/>
      <c r="J78" s="207">
        <v>0</v>
      </c>
      <c r="K78" s="207">
        <v>0</v>
      </c>
      <c r="L78" s="207">
        <v>0</v>
      </c>
      <c r="M78" s="207">
        <v>0</v>
      </c>
      <c r="N78" s="207">
        <v>0</v>
      </c>
      <c r="O78" s="200" t="str">
        <f t="shared" si="1"/>
        <v>N.A.</v>
      </c>
      <c r="P78" s="179">
        <v>0</v>
      </c>
      <c r="Q78" s="179">
        <v>0</v>
      </c>
      <c r="R78" s="179">
        <v>0</v>
      </c>
      <c r="S78" s="179">
        <v>0</v>
      </c>
      <c r="T78" s="179">
        <v>0</v>
      </c>
      <c r="U78" s="179">
        <v>0</v>
      </c>
      <c r="V78" s="180"/>
    </row>
    <row r="79" spans="1:22" s="21" customFormat="1" ht="18" customHeight="1">
      <c r="A79" s="205">
        <v>65</v>
      </c>
      <c r="B79" s="206" t="s">
        <v>137</v>
      </c>
      <c r="C79" s="205" t="s">
        <v>198</v>
      </c>
      <c r="D79" s="207">
        <v>0</v>
      </c>
      <c r="E79" s="207">
        <v>0</v>
      </c>
      <c r="F79" s="207">
        <v>0</v>
      </c>
      <c r="G79" s="207">
        <v>0</v>
      </c>
      <c r="H79" s="207">
        <v>0</v>
      </c>
      <c r="I79" s="207"/>
      <c r="J79" s="207">
        <v>0</v>
      </c>
      <c r="K79" s="207">
        <v>0</v>
      </c>
      <c r="L79" s="207">
        <v>0</v>
      </c>
      <c r="M79" s="207">
        <v>0</v>
      </c>
      <c r="N79" s="207">
        <v>0</v>
      </c>
      <c r="O79" s="200" t="str">
        <f t="shared" si="1"/>
        <v>N.A.</v>
      </c>
      <c r="P79" s="179">
        <v>0</v>
      </c>
      <c r="Q79" s="179">
        <v>0</v>
      </c>
      <c r="R79" s="179">
        <v>0</v>
      </c>
      <c r="S79" s="179">
        <v>0</v>
      </c>
      <c r="T79" s="179">
        <v>0</v>
      </c>
      <c r="U79" s="179">
        <v>0</v>
      </c>
      <c r="V79" s="180"/>
    </row>
    <row r="80" spans="1:22" s="21" customFormat="1" ht="18" customHeight="1">
      <c r="A80" s="205">
        <v>66</v>
      </c>
      <c r="B80" s="206" t="s">
        <v>137</v>
      </c>
      <c r="C80" s="205" t="s">
        <v>199</v>
      </c>
      <c r="D80" s="207">
        <v>0</v>
      </c>
      <c r="E80" s="207">
        <v>0</v>
      </c>
      <c r="F80" s="207">
        <v>0</v>
      </c>
      <c r="G80" s="207">
        <v>0</v>
      </c>
      <c r="H80" s="207">
        <v>0</v>
      </c>
      <c r="I80" s="207"/>
      <c r="J80" s="207">
        <v>0</v>
      </c>
      <c r="K80" s="207">
        <v>0</v>
      </c>
      <c r="L80" s="207">
        <v>0</v>
      </c>
      <c r="M80" s="207">
        <v>0</v>
      </c>
      <c r="N80" s="207">
        <v>0</v>
      </c>
      <c r="O80" s="200" t="str">
        <f t="shared" si="1"/>
        <v>N.A.</v>
      </c>
      <c r="P80" s="179">
        <v>0</v>
      </c>
      <c r="Q80" s="179">
        <v>0</v>
      </c>
      <c r="R80" s="179">
        <v>0</v>
      </c>
      <c r="S80" s="179">
        <v>0</v>
      </c>
      <c r="T80" s="179">
        <v>0</v>
      </c>
      <c r="U80" s="179">
        <v>0</v>
      </c>
      <c r="V80" s="180"/>
    </row>
    <row r="81" spans="1:22" s="21" customFormat="1" ht="18" customHeight="1">
      <c r="A81" s="205">
        <v>67</v>
      </c>
      <c r="B81" s="206" t="s">
        <v>137</v>
      </c>
      <c r="C81" s="205" t="s">
        <v>200</v>
      </c>
      <c r="D81" s="207">
        <v>0</v>
      </c>
      <c r="E81" s="207">
        <v>0</v>
      </c>
      <c r="F81" s="207">
        <v>0</v>
      </c>
      <c r="G81" s="207">
        <v>0</v>
      </c>
      <c r="H81" s="207">
        <v>0</v>
      </c>
      <c r="I81" s="207"/>
      <c r="J81" s="207">
        <v>0</v>
      </c>
      <c r="K81" s="207">
        <v>0</v>
      </c>
      <c r="L81" s="207">
        <v>0</v>
      </c>
      <c r="M81" s="207">
        <v>0</v>
      </c>
      <c r="N81" s="207">
        <v>0</v>
      </c>
      <c r="O81" s="200" t="str">
        <f t="shared" ref="O81:O144" si="2">IF(OR(H81=0,N81=0),"N.A.",IF((((N81-H81)/H81))*100&gt;=500,"500&lt;",IF((((N81-H81)/H81))*100&lt;=-500,"&lt;-500",(((N81-H81)/H81))*100)))</f>
        <v>N.A.</v>
      </c>
      <c r="P81" s="179">
        <v>0</v>
      </c>
      <c r="Q81" s="179">
        <v>0</v>
      </c>
      <c r="R81" s="179">
        <v>0</v>
      </c>
      <c r="S81" s="179">
        <v>0</v>
      </c>
      <c r="T81" s="179">
        <v>0</v>
      </c>
      <c r="U81" s="179">
        <v>0</v>
      </c>
      <c r="V81" s="180"/>
    </row>
    <row r="82" spans="1:22" s="21" customFormat="1" ht="18" customHeight="1">
      <c r="A82" s="205">
        <v>68</v>
      </c>
      <c r="B82" s="206" t="s">
        <v>137</v>
      </c>
      <c r="C82" s="205" t="s">
        <v>201</v>
      </c>
      <c r="D82" s="207">
        <v>49.626000000000005</v>
      </c>
      <c r="E82" s="207">
        <v>18.453688360000001</v>
      </c>
      <c r="F82" s="207">
        <v>0</v>
      </c>
      <c r="G82" s="207">
        <v>2.3606292999999998</v>
      </c>
      <c r="H82" s="207">
        <v>28.811682340000011</v>
      </c>
      <c r="I82" s="207"/>
      <c r="J82" s="207">
        <v>17.202625397630094</v>
      </c>
      <c r="K82" s="207">
        <v>15.460365107284407</v>
      </c>
      <c r="L82" s="207">
        <v>0</v>
      </c>
      <c r="M82" s="207">
        <v>1.4049539100000001</v>
      </c>
      <c r="N82" s="207">
        <v>0.33730638034568683</v>
      </c>
      <c r="O82" s="200">
        <f t="shared" si="2"/>
        <v>-98.829272180759133</v>
      </c>
      <c r="P82" s="179">
        <v>1.2332233600000002</v>
      </c>
      <c r="Q82" s="179">
        <v>17.220464999999997</v>
      </c>
      <c r="R82" s="179">
        <v>18.453688360000001</v>
      </c>
      <c r="S82" s="179">
        <v>1.2332233600000002</v>
      </c>
      <c r="T82" s="179">
        <v>14.227141747284405</v>
      </c>
      <c r="U82" s="179">
        <v>15.460365107284407</v>
      </c>
      <c r="V82" s="180"/>
    </row>
    <row r="83" spans="1:22" s="21" customFormat="1" ht="18" customHeight="1">
      <c r="A83" s="205">
        <v>69</v>
      </c>
      <c r="B83" s="206" t="s">
        <v>137</v>
      </c>
      <c r="C83" s="205" t="s">
        <v>202</v>
      </c>
      <c r="D83" s="207">
        <v>0</v>
      </c>
      <c r="E83" s="207">
        <v>0</v>
      </c>
      <c r="F83" s="207">
        <v>0</v>
      </c>
      <c r="G83" s="207">
        <v>0</v>
      </c>
      <c r="H83" s="207">
        <v>0</v>
      </c>
      <c r="I83" s="207"/>
      <c r="J83" s="207">
        <v>0</v>
      </c>
      <c r="K83" s="207">
        <v>0</v>
      </c>
      <c r="L83" s="207">
        <v>0</v>
      </c>
      <c r="M83" s="207">
        <v>0</v>
      </c>
      <c r="N83" s="207">
        <v>0</v>
      </c>
      <c r="O83" s="200" t="str">
        <f t="shared" si="2"/>
        <v>N.A.</v>
      </c>
      <c r="P83" s="179">
        <v>0</v>
      </c>
      <c r="Q83" s="179">
        <v>0</v>
      </c>
      <c r="R83" s="179">
        <v>0</v>
      </c>
      <c r="S83" s="179">
        <v>0</v>
      </c>
      <c r="T83" s="179">
        <v>0</v>
      </c>
      <c r="U83" s="179">
        <v>0</v>
      </c>
      <c r="V83" s="180"/>
    </row>
    <row r="84" spans="1:22" s="21" customFormat="1" ht="18" customHeight="1">
      <c r="A84" s="205">
        <v>70</v>
      </c>
      <c r="B84" s="206" t="s">
        <v>137</v>
      </c>
      <c r="C84" s="205" t="s">
        <v>203</v>
      </c>
      <c r="D84" s="207">
        <v>0</v>
      </c>
      <c r="E84" s="207">
        <v>0</v>
      </c>
      <c r="F84" s="207">
        <v>0</v>
      </c>
      <c r="G84" s="207">
        <v>0</v>
      </c>
      <c r="H84" s="207">
        <v>0</v>
      </c>
      <c r="I84" s="207"/>
      <c r="J84" s="207">
        <v>0</v>
      </c>
      <c r="K84" s="207">
        <v>0</v>
      </c>
      <c r="L84" s="207">
        <v>0</v>
      </c>
      <c r="M84" s="207">
        <v>0</v>
      </c>
      <c r="N84" s="207">
        <v>0</v>
      </c>
      <c r="O84" s="200" t="str">
        <f t="shared" si="2"/>
        <v>N.A.</v>
      </c>
      <c r="P84" s="179">
        <v>0</v>
      </c>
      <c r="Q84" s="179">
        <v>0</v>
      </c>
      <c r="R84" s="179">
        <v>0</v>
      </c>
      <c r="S84" s="179">
        <v>0</v>
      </c>
      <c r="T84" s="179">
        <v>0</v>
      </c>
      <c r="U84" s="179">
        <v>0</v>
      </c>
      <c r="V84" s="180"/>
    </row>
    <row r="85" spans="1:22" s="21" customFormat="1" ht="18" customHeight="1">
      <c r="A85" s="205">
        <v>71</v>
      </c>
      <c r="B85" s="206" t="s">
        <v>204</v>
      </c>
      <c r="C85" s="205" t="s">
        <v>205</v>
      </c>
      <c r="D85" s="207">
        <v>0</v>
      </c>
      <c r="E85" s="207">
        <v>0</v>
      </c>
      <c r="F85" s="207">
        <v>0</v>
      </c>
      <c r="G85" s="207">
        <v>0</v>
      </c>
      <c r="H85" s="207">
        <v>0</v>
      </c>
      <c r="I85" s="207"/>
      <c r="J85" s="207">
        <v>0</v>
      </c>
      <c r="K85" s="207">
        <v>0</v>
      </c>
      <c r="L85" s="207">
        <v>0</v>
      </c>
      <c r="M85" s="207">
        <v>0</v>
      </c>
      <c r="N85" s="207">
        <v>0</v>
      </c>
      <c r="O85" s="200" t="str">
        <f t="shared" si="2"/>
        <v>N.A.</v>
      </c>
      <c r="P85" s="179">
        <v>0</v>
      </c>
      <c r="Q85" s="179">
        <v>0</v>
      </c>
      <c r="R85" s="179">
        <v>0</v>
      </c>
      <c r="S85" s="179">
        <v>0</v>
      </c>
      <c r="T85" s="179">
        <v>0</v>
      </c>
      <c r="U85" s="179">
        <v>0</v>
      </c>
      <c r="V85" s="180"/>
    </row>
    <row r="86" spans="1:22" s="21" customFormat="1" ht="18" customHeight="1">
      <c r="A86" s="205">
        <v>72</v>
      </c>
      <c r="B86" s="206" t="s">
        <v>206</v>
      </c>
      <c r="C86" s="205" t="s">
        <v>207</v>
      </c>
      <c r="D86" s="207">
        <v>0</v>
      </c>
      <c r="E86" s="207">
        <v>0</v>
      </c>
      <c r="F86" s="207">
        <v>0</v>
      </c>
      <c r="G86" s="207">
        <v>0</v>
      </c>
      <c r="H86" s="207">
        <v>0</v>
      </c>
      <c r="I86" s="207"/>
      <c r="J86" s="207">
        <v>0</v>
      </c>
      <c r="K86" s="207">
        <v>0</v>
      </c>
      <c r="L86" s="207">
        <v>0</v>
      </c>
      <c r="M86" s="207">
        <v>0</v>
      </c>
      <c r="N86" s="207">
        <v>0</v>
      </c>
      <c r="O86" s="200" t="str">
        <f t="shared" si="2"/>
        <v>N.A.</v>
      </c>
      <c r="P86" s="179">
        <v>0</v>
      </c>
      <c r="Q86" s="179">
        <v>0</v>
      </c>
      <c r="R86" s="179">
        <v>0</v>
      </c>
      <c r="S86" s="179">
        <v>0</v>
      </c>
      <c r="T86" s="179">
        <v>0</v>
      </c>
      <c r="U86" s="179">
        <v>0</v>
      </c>
      <c r="V86" s="180"/>
    </row>
    <row r="87" spans="1:22" s="21" customFormat="1" ht="18" customHeight="1">
      <c r="A87" s="205">
        <v>73</v>
      </c>
      <c r="B87" s="206" t="s">
        <v>206</v>
      </c>
      <c r="C87" s="205" t="s">
        <v>208</v>
      </c>
      <c r="D87" s="207">
        <v>0</v>
      </c>
      <c r="E87" s="207">
        <v>0</v>
      </c>
      <c r="F87" s="207">
        <v>0</v>
      </c>
      <c r="G87" s="207">
        <v>0</v>
      </c>
      <c r="H87" s="207">
        <v>0</v>
      </c>
      <c r="I87" s="207"/>
      <c r="J87" s="207">
        <v>0</v>
      </c>
      <c r="K87" s="207">
        <v>0</v>
      </c>
      <c r="L87" s="207">
        <v>0</v>
      </c>
      <c r="M87" s="207">
        <v>0</v>
      </c>
      <c r="N87" s="207">
        <v>0</v>
      </c>
      <c r="O87" s="200" t="str">
        <f t="shared" si="2"/>
        <v>N.A.</v>
      </c>
      <c r="P87" s="179">
        <v>0</v>
      </c>
      <c r="Q87" s="179">
        <v>0</v>
      </c>
      <c r="R87" s="179">
        <v>0</v>
      </c>
      <c r="S87" s="179">
        <v>0</v>
      </c>
      <c r="T87" s="179">
        <v>0</v>
      </c>
      <c r="U87" s="179">
        <v>0</v>
      </c>
      <c r="V87" s="180"/>
    </row>
    <row r="88" spans="1:22" s="21" customFormat="1" ht="18" customHeight="1">
      <c r="A88" s="205">
        <v>74</v>
      </c>
      <c r="B88" s="206" t="s">
        <v>206</v>
      </c>
      <c r="C88" s="205" t="s">
        <v>209</v>
      </c>
      <c r="D88" s="207">
        <v>0</v>
      </c>
      <c r="E88" s="207">
        <v>0</v>
      </c>
      <c r="F88" s="207">
        <v>0</v>
      </c>
      <c r="G88" s="207">
        <v>0</v>
      </c>
      <c r="H88" s="207">
        <v>0</v>
      </c>
      <c r="I88" s="207"/>
      <c r="J88" s="207">
        <v>0</v>
      </c>
      <c r="K88" s="207">
        <v>0</v>
      </c>
      <c r="L88" s="207">
        <v>0</v>
      </c>
      <c r="M88" s="207">
        <v>0</v>
      </c>
      <c r="N88" s="207">
        <v>0</v>
      </c>
      <c r="O88" s="200" t="str">
        <f t="shared" si="2"/>
        <v>N.A.</v>
      </c>
      <c r="P88" s="179">
        <v>0</v>
      </c>
      <c r="Q88" s="179">
        <v>0</v>
      </c>
      <c r="R88" s="179">
        <v>0</v>
      </c>
      <c r="S88" s="179">
        <v>0</v>
      </c>
      <c r="T88" s="179">
        <v>0</v>
      </c>
      <c r="U88" s="179">
        <v>0</v>
      </c>
      <c r="V88" s="180"/>
    </row>
    <row r="89" spans="1:22" s="21" customFormat="1" ht="18" customHeight="1">
      <c r="A89" s="205">
        <v>75</v>
      </c>
      <c r="B89" s="206" t="s">
        <v>206</v>
      </c>
      <c r="C89" s="205" t="s">
        <v>210</v>
      </c>
      <c r="D89" s="207">
        <v>0</v>
      </c>
      <c r="E89" s="207">
        <v>0</v>
      </c>
      <c r="F89" s="207">
        <v>0</v>
      </c>
      <c r="G89" s="207">
        <v>0</v>
      </c>
      <c r="H89" s="207">
        <v>0</v>
      </c>
      <c r="I89" s="207"/>
      <c r="J89" s="207">
        <v>0</v>
      </c>
      <c r="K89" s="207">
        <v>0</v>
      </c>
      <c r="L89" s="207">
        <v>0</v>
      </c>
      <c r="M89" s="207">
        <v>0</v>
      </c>
      <c r="N89" s="207">
        <v>0</v>
      </c>
      <c r="O89" s="200" t="str">
        <f t="shared" si="2"/>
        <v>N.A.</v>
      </c>
      <c r="P89" s="179">
        <v>0</v>
      </c>
      <c r="Q89" s="179">
        <v>0</v>
      </c>
      <c r="R89" s="179">
        <v>0</v>
      </c>
      <c r="S89" s="179">
        <v>0</v>
      </c>
      <c r="T89" s="179">
        <v>0</v>
      </c>
      <c r="U89" s="179">
        <v>0</v>
      </c>
      <c r="V89" s="180"/>
    </row>
    <row r="90" spans="1:22" s="21" customFormat="1" ht="18" customHeight="1">
      <c r="A90" s="205">
        <v>76</v>
      </c>
      <c r="B90" s="206" t="s">
        <v>206</v>
      </c>
      <c r="C90" s="205" t="s">
        <v>211</v>
      </c>
      <c r="D90" s="207">
        <v>0</v>
      </c>
      <c r="E90" s="207">
        <v>0</v>
      </c>
      <c r="F90" s="207">
        <v>0</v>
      </c>
      <c r="G90" s="207">
        <v>0</v>
      </c>
      <c r="H90" s="207">
        <v>0</v>
      </c>
      <c r="I90" s="207"/>
      <c r="J90" s="207">
        <v>0</v>
      </c>
      <c r="K90" s="207">
        <v>0</v>
      </c>
      <c r="L90" s="207">
        <v>0</v>
      </c>
      <c r="M90" s="207">
        <v>0</v>
      </c>
      <c r="N90" s="207">
        <v>0</v>
      </c>
      <c r="O90" s="200" t="str">
        <f t="shared" si="2"/>
        <v>N.A.</v>
      </c>
      <c r="P90" s="179">
        <v>0</v>
      </c>
      <c r="Q90" s="179">
        <v>0</v>
      </c>
      <c r="R90" s="179">
        <v>0</v>
      </c>
      <c r="S90" s="179">
        <v>0</v>
      </c>
      <c r="T90" s="179">
        <v>0</v>
      </c>
      <c r="U90" s="179">
        <v>0</v>
      </c>
      <c r="V90" s="180"/>
    </row>
    <row r="91" spans="1:22" s="21" customFormat="1" ht="18" customHeight="1">
      <c r="A91" s="205">
        <v>77</v>
      </c>
      <c r="B91" s="206" t="s">
        <v>206</v>
      </c>
      <c r="C91" s="205" t="s">
        <v>212</v>
      </c>
      <c r="D91" s="207">
        <v>0</v>
      </c>
      <c r="E91" s="207">
        <v>0</v>
      </c>
      <c r="F91" s="207">
        <v>0</v>
      </c>
      <c r="G91" s="207">
        <v>0</v>
      </c>
      <c r="H91" s="207">
        <v>0</v>
      </c>
      <c r="I91" s="207"/>
      <c r="J91" s="207">
        <v>0</v>
      </c>
      <c r="K91" s="207">
        <v>0</v>
      </c>
      <c r="L91" s="207">
        <v>0</v>
      </c>
      <c r="M91" s="207">
        <v>0</v>
      </c>
      <c r="N91" s="207">
        <v>0</v>
      </c>
      <c r="O91" s="200" t="str">
        <f t="shared" si="2"/>
        <v>N.A.</v>
      </c>
      <c r="P91" s="179">
        <v>0</v>
      </c>
      <c r="Q91" s="179">
        <v>0</v>
      </c>
      <c r="R91" s="179">
        <v>0</v>
      </c>
      <c r="S91" s="179">
        <v>0</v>
      </c>
      <c r="T91" s="179">
        <v>0</v>
      </c>
      <c r="U91" s="179">
        <v>0</v>
      </c>
      <c r="V91" s="180"/>
    </row>
    <row r="92" spans="1:22" s="21" customFormat="1" ht="18" customHeight="1">
      <c r="A92" s="205">
        <v>78</v>
      </c>
      <c r="B92" s="206" t="s">
        <v>206</v>
      </c>
      <c r="C92" s="205" t="s">
        <v>213</v>
      </c>
      <c r="D92" s="207">
        <v>0</v>
      </c>
      <c r="E92" s="207">
        <v>0</v>
      </c>
      <c r="F92" s="207">
        <v>0</v>
      </c>
      <c r="G92" s="207">
        <v>0</v>
      </c>
      <c r="H92" s="207">
        <v>0</v>
      </c>
      <c r="I92" s="207"/>
      <c r="J92" s="207">
        <v>0</v>
      </c>
      <c r="K92" s="207">
        <v>0</v>
      </c>
      <c r="L92" s="207">
        <v>0</v>
      </c>
      <c r="M92" s="207">
        <v>0</v>
      </c>
      <c r="N92" s="207">
        <v>0</v>
      </c>
      <c r="O92" s="200" t="str">
        <f t="shared" si="2"/>
        <v>N.A.</v>
      </c>
      <c r="P92" s="179">
        <v>0</v>
      </c>
      <c r="Q92" s="179">
        <v>0</v>
      </c>
      <c r="R92" s="179">
        <v>0</v>
      </c>
      <c r="S92" s="179">
        <v>0</v>
      </c>
      <c r="T92" s="179">
        <v>0</v>
      </c>
      <c r="U92" s="179">
        <v>0</v>
      </c>
      <c r="V92" s="180"/>
    </row>
    <row r="93" spans="1:22" s="21" customFormat="1" ht="18" customHeight="1">
      <c r="A93" s="205">
        <v>79</v>
      </c>
      <c r="B93" s="206" t="s">
        <v>214</v>
      </c>
      <c r="C93" s="205" t="s">
        <v>215</v>
      </c>
      <c r="D93" s="207">
        <v>0</v>
      </c>
      <c r="E93" s="207">
        <v>0</v>
      </c>
      <c r="F93" s="207">
        <v>0</v>
      </c>
      <c r="G93" s="207">
        <v>0</v>
      </c>
      <c r="H93" s="207">
        <v>0</v>
      </c>
      <c r="I93" s="207"/>
      <c r="J93" s="207">
        <v>0</v>
      </c>
      <c r="K93" s="207">
        <v>0</v>
      </c>
      <c r="L93" s="207">
        <v>0</v>
      </c>
      <c r="M93" s="207">
        <v>0</v>
      </c>
      <c r="N93" s="207">
        <v>0</v>
      </c>
      <c r="O93" s="200" t="str">
        <f t="shared" si="2"/>
        <v>N.A.</v>
      </c>
      <c r="P93" s="179">
        <v>0</v>
      </c>
      <c r="Q93" s="179">
        <v>0</v>
      </c>
      <c r="R93" s="179">
        <v>0</v>
      </c>
      <c r="S93" s="179">
        <v>0</v>
      </c>
      <c r="T93" s="179">
        <v>0</v>
      </c>
      <c r="U93" s="179">
        <v>0</v>
      </c>
      <c r="V93" s="180"/>
    </row>
    <row r="94" spans="1:22" s="21" customFormat="1" ht="18" customHeight="1">
      <c r="A94" s="205">
        <v>80</v>
      </c>
      <c r="B94" s="206" t="s">
        <v>206</v>
      </c>
      <c r="C94" s="205" t="s">
        <v>216</v>
      </c>
      <c r="D94" s="207">
        <v>0</v>
      </c>
      <c r="E94" s="207">
        <v>0</v>
      </c>
      <c r="F94" s="207">
        <v>0</v>
      </c>
      <c r="G94" s="207">
        <v>0</v>
      </c>
      <c r="H94" s="207">
        <v>0</v>
      </c>
      <c r="I94" s="207"/>
      <c r="J94" s="207">
        <v>0</v>
      </c>
      <c r="K94" s="207">
        <v>0</v>
      </c>
      <c r="L94" s="207">
        <v>0</v>
      </c>
      <c r="M94" s="207">
        <v>0</v>
      </c>
      <c r="N94" s="207">
        <v>0</v>
      </c>
      <c r="O94" s="200" t="str">
        <f t="shared" si="2"/>
        <v>N.A.</v>
      </c>
      <c r="P94" s="179">
        <v>0</v>
      </c>
      <c r="Q94" s="179">
        <v>0</v>
      </c>
      <c r="R94" s="179">
        <v>0</v>
      </c>
      <c r="S94" s="179">
        <v>0</v>
      </c>
      <c r="T94" s="179">
        <v>0</v>
      </c>
      <c r="U94" s="179">
        <v>0</v>
      </c>
      <c r="V94" s="180"/>
    </row>
    <row r="95" spans="1:22" s="21" customFormat="1" ht="18" customHeight="1">
      <c r="A95" s="205">
        <v>82</v>
      </c>
      <c r="B95" s="206" t="s">
        <v>214</v>
      </c>
      <c r="C95" s="205" t="s">
        <v>217</v>
      </c>
      <c r="D95" s="207">
        <v>0</v>
      </c>
      <c r="E95" s="207">
        <v>0</v>
      </c>
      <c r="F95" s="207">
        <v>0</v>
      </c>
      <c r="G95" s="207">
        <v>0</v>
      </c>
      <c r="H95" s="207">
        <v>0</v>
      </c>
      <c r="I95" s="207"/>
      <c r="J95" s="207">
        <v>0</v>
      </c>
      <c r="K95" s="207">
        <v>0</v>
      </c>
      <c r="L95" s="207">
        <v>0</v>
      </c>
      <c r="M95" s="207">
        <v>0</v>
      </c>
      <c r="N95" s="207">
        <v>0</v>
      </c>
      <c r="O95" s="200" t="str">
        <f t="shared" si="2"/>
        <v>N.A.</v>
      </c>
      <c r="P95" s="179">
        <v>0</v>
      </c>
      <c r="Q95" s="179">
        <v>0</v>
      </c>
      <c r="R95" s="179">
        <v>0</v>
      </c>
      <c r="S95" s="179">
        <v>0</v>
      </c>
      <c r="T95" s="179">
        <v>0</v>
      </c>
      <c r="U95" s="179">
        <v>0</v>
      </c>
      <c r="V95" s="180"/>
    </row>
    <row r="96" spans="1:22" s="21" customFormat="1" ht="18" customHeight="1">
      <c r="A96" s="205">
        <v>83</v>
      </c>
      <c r="B96" s="206" t="s">
        <v>206</v>
      </c>
      <c r="C96" s="205" t="s">
        <v>218</v>
      </c>
      <c r="D96" s="207">
        <v>0</v>
      </c>
      <c r="E96" s="207">
        <v>0</v>
      </c>
      <c r="F96" s="207">
        <v>0</v>
      </c>
      <c r="G96" s="207">
        <v>0</v>
      </c>
      <c r="H96" s="207">
        <v>0</v>
      </c>
      <c r="I96" s="207"/>
      <c r="J96" s="207">
        <v>0</v>
      </c>
      <c r="K96" s="207">
        <v>0</v>
      </c>
      <c r="L96" s="207">
        <v>0</v>
      </c>
      <c r="M96" s="207">
        <v>0</v>
      </c>
      <c r="N96" s="207">
        <v>0</v>
      </c>
      <c r="O96" s="200" t="str">
        <f t="shared" si="2"/>
        <v>N.A.</v>
      </c>
      <c r="P96" s="179">
        <v>0</v>
      </c>
      <c r="Q96" s="179">
        <v>0</v>
      </c>
      <c r="R96" s="179">
        <v>0</v>
      </c>
      <c r="S96" s="179">
        <v>0</v>
      </c>
      <c r="T96" s="179">
        <v>0</v>
      </c>
      <c r="U96" s="179">
        <v>0</v>
      </c>
      <c r="V96" s="180"/>
    </row>
    <row r="97" spans="1:22" s="21" customFormat="1" ht="18" customHeight="1">
      <c r="A97" s="205">
        <v>84</v>
      </c>
      <c r="B97" s="206" t="s">
        <v>214</v>
      </c>
      <c r="C97" s="205" t="s">
        <v>219</v>
      </c>
      <c r="D97" s="207">
        <v>0</v>
      </c>
      <c r="E97" s="207">
        <v>0</v>
      </c>
      <c r="F97" s="207">
        <v>0</v>
      </c>
      <c r="G97" s="207">
        <v>0</v>
      </c>
      <c r="H97" s="207">
        <v>0</v>
      </c>
      <c r="I97" s="207"/>
      <c r="J97" s="207">
        <v>0</v>
      </c>
      <c r="K97" s="207">
        <v>0</v>
      </c>
      <c r="L97" s="207">
        <v>0</v>
      </c>
      <c r="M97" s="207">
        <v>0</v>
      </c>
      <c r="N97" s="207">
        <v>0</v>
      </c>
      <c r="O97" s="200" t="str">
        <f t="shared" si="2"/>
        <v>N.A.</v>
      </c>
      <c r="P97" s="179">
        <v>0</v>
      </c>
      <c r="Q97" s="179">
        <v>0</v>
      </c>
      <c r="R97" s="179">
        <v>0</v>
      </c>
      <c r="S97" s="179">
        <v>0</v>
      </c>
      <c r="T97" s="179">
        <v>0</v>
      </c>
      <c r="U97" s="179">
        <v>0</v>
      </c>
      <c r="V97" s="180"/>
    </row>
    <row r="98" spans="1:22" s="21" customFormat="1" ht="18" customHeight="1">
      <c r="A98" s="205">
        <v>87</v>
      </c>
      <c r="B98" s="206" t="s">
        <v>206</v>
      </c>
      <c r="C98" s="205" t="s">
        <v>220</v>
      </c>
      <c r="D98" s="207">
        <v>0</v>
      </c>
      <c r="E98" s="207">
        <v>0</v>
      </c>
      <c r="F98" s="207">
        <v>0</v>
      </c>
      <c r="G98" s="207">
        <v>0</v>
      </c>
      <c r="H98" s="207">
        <v>0</v>
      </c>
      <c r="I98" s="207"/>
      <c r="J98" s="207">
        <v>0</v>
      </c>
      <c r="K98" s="207">
        <v>0</v>
      </c>
      <c r="L98" s="207">
        <v>0</v>
      </c>
      <c r="M98" s="207">
        <v>0</v>
      </c>
      <c r="N98" s="207">
        <v>0</v>
      </c>
      <c r="O98" s="200" t="str">
        <f t="shared" si="2"/>
        <v>N.A.</v>
      </c>
      <c r="P98" s="179">
        <v>0</v>
      </c>
      <c r="Q98" s="179">
        <v>0</v>
      </c>
      <c r="R98" s="179">
        <v>0</v>
      </c>
      <c r="S98" s="179">
        <v>0</v>
      </c>
      <c r="T98" s="179">
        <v>0</v>
      </c>
      <c r="U98" s="179">
        <v>0</v>
      </c>
      <c r="V98" s="180"/>
    </row>
    <row r="99" spans="1:22" s="21" customFormat="1" ht="18" customHeight="1">
      <c r="A99" s="205">
        <v>90</v>
      </c>
      <c r="B99" s="206" t="s">
        <v>206</v>
      </c>
      <c r="C99" s="205" t="s">
        <v>221</v>
      </c>
      <c r="D99" s="207">
        <v>0</v>
      </c>
      <c r="E99" s="207">
        <v>0</v>
      </c>
      <c r="F99" s="207">
        <v>0</v>
      </c>
      <c r="G99" s="207">
        <v>0</v>
      </c>
      <c r="H99" s="207">
        <v>0</v>
      </c>
      <c r="I99" s="207"/>
      <c r="J99" s="207">
        <v>0</v>
      </c>
      <c r="K99" s="207">
        <v>0</v>
      </c>
      <c r="L99" s="207">
        <v>0</v>
      </c>
      <c r="M99" s="207">
        <v>0</v>
      </c>
      <c r="N99" s="207">
        <v>0</v>
      </c>
      <c r="O99" s="200" t="str">
        <f t="shared" si="2"/>
        <v>N.A.</v>
      </c>
      <c r="P99" s="179">
        <v>0</v>
      </c>
      <c r="Q99" s="179">
        <v>0</v>
      </c>
      <c r="R99" s="179">
        <v>0</v>
      </c>
      <c r="S99" s="179">
        <v>0</v>
      </c>
      <c r="T99" s="179">
        <v>0</v>
      </c>
      <c r="U99" s="179">
        <v>0</v>
      </c>
      <c r="V99" s="180"/>
    </row>
    <row r="100" spans="1:22" s="21" customFormat="1" ht="18" customHeight="1">
      <c r="A100" s="205">
        <v>91</v>
      </c>
      <c r="B100" s="206" t="s">
        <v>206</v>
      </c>
      <c r="C100" s="205" t="s">
        <v>222</v>
      </c>
      <c r="D100" s="207">
        <v>0</v>
      </c>
      <c r="E100" s="207">
        <v>0</v>
      </c>
      <c r="F100" s="207">
        <v>0</v>
      </c>
      <c r="G100" s="207">
        <v>0</v>
      </c>
      <c r="H100" s="207">
        <v>0</v>
      </c>
      <c r="I100" s="207"/>
      <c r="J100" s="207">
        <v>0</v>
      </c>
      <c r="K100" s="207">
        <v>0</v>
      </c>
      <c r="L100" s="207">
        <v>0</v>
      </c>
      <c r="M100" s="207">
        <v>0</v>
      </c>
      <c r="N100" s="207">
        <v>0</v>
      </c>
      <c r="O100" s="200" t="str">
        <f t="shared" si="2"/>
        <v>N.A.</v>
      </c>
      <c r="P100" s="179">
        <v>0</v>
      </c>
      <c r="Q100" s="179">
        <v>0</v>
      </c>
      <c r="R100" s="179">
        <v>0</v>
      </c>
      <c r="S100" s="179">
        <v>0</v>
      </c>
      <c r="T100" s="179">
        <v>0</v>
      </c>
      <c r="U100" s="179">
        <v>0</v>
      </c>
      <c r="V100" s="180"/>
    </row>
    <row r="101" spans="1:22" s="21" customFormat="1" ht="18" customHeight="1">
      <c r="A101" s="205">
        <v>92</v>
      </c>
      <c r="B101" s="206" t="s">
        <v>206</v>
      </c>
      <c r="C101" s="205" t="s">
        <v>223</v>
      </c>
      <c r="D101" s="207">
        <v>0</v>
      </c>
      <c r="E101" s="207">
        <v>0</v>
      </c>
      <c r="F101" s="207">
        <v>0</v>
      </c>
      <c r="G101" s="207">
        <v>0</v>
      </c>
      <c r="H101" s="207">
        <v>0</v>
      </c>
      <c r="I101" s="207"/>
      <c r="J101" s="207">
        <v>0</v>
      </c>
      <c r="K101" s="207">
        <v>0</v>
      </c>
      <c r="L101" s="207">
        <v>0</v>
      </c>
      <c r="M101" s="207">
        <v>0</v>
      </c>
      <c r="N101" s="207">
        <v>0</v>
      </c>
      <c r="O101" s="200" t="str">
        <f t="shared" si="2"/>
        <v>N.A.</v>
      </c>
      <c r="P101" s="179">
        <v>0</v>
      </c>
      <c r="Q101" s="179">
        <v>0</v>
      </c>
      <c r="R101" s="179">
        <v>0</v>
      </c>
      <c r="S101" s="179">
        <v>0</v>
      </c>
      <c r="T101" s="179">
        <v>0</v>
      </c>
      <c r="U101" s="179">
        <v>0</v>
      </c>
      <c r="V101" s="180"/>
    </row>
    <row r="102" spans="1:22" s="21" customFormat="1" ht="18" customHeight="1">
      <c r="A102" s="205">
        <v>93</v>
      </c>
      <c r="B102" s="206" t="s">
        <v>206</v>
      </c>
      <c r="C102" s="205" t="s">
        <v>224</v>
      </c>
      <c r="D102" s="207">
        <v>0</v>
      </c>
      <c r="E102" s="207">
        <v>0</v>
      </c>
      <c r="F102" s="207">
        <v>0</v>
      </c>
      <c r="G102" s="207">
        <v>0</v>
      </c>
      <c r="H102" s="207">
        <v>0</v>
      </c>
      <c r="I102" s="207"/>
      <c r="J102" s="207">
        <v>0</v>
      </c>
      <c r="K102" s="207">
        <v>0</v>
      </c>
      <c r="L102" s="207">
        <v>0</v>
      </c>
      <c r="M102" s="207">
        <v>0</v>
      </c>
      <c r="N102" s="207">
        <v>0</v>
      </c>
      <c r="O102" s="200" t="str">
        <f t="shared" si="2"/>
        <v>N.A.</v>
      </c>
      <c r="P102" s="179">
        <v>0</v>
      </c>
      <c r="Q102" s="179">
        <v>0</v>
      </c>
      <c r="R102" s="179">
        <v>0</v>
      </c>
      <c r="S102" s="179">
        <v>0</v>
      </c>
      <c r="T102" s="179">
        <v>0</v>
      </c>
      <c r="U102" s="179">
        <v>0</v>
      </c>
      <c r="V102" s="180"/>
    </row>
    <row r="103" spans="1:22" s="21" customFormat="1" ht="18" customHeight="1">
      <c r="A103" s="205">
        <v>94</v>
      </c>
      <c r="B103" s="206" t="s">
        <v>206</v>
      </c>
      <c r="C103" s="205" t="s">
        <v>225</v>
      </c>
      <c r="D103" s="207">
        <v>0</v>
      </c>
      <c r="E103" s="207">
        <v>0</v>
      </c>
      <c r="F103" s="207">
        <v>0</v>
      </c>
      <c r="G103" s="207">
        <v>0</v>
      </c>
      <c r="H103" s="207">
        <v>0</v>
      </c>
      <c r="I103" s="207"/>
      <c r="J103" s="207">
        <v>0</v>
      </c>
      <c r="K103" s="207">
        <v>0</v>
      </c>
      <c r="L103" s="207">
        <v>0</v>
      </c>
      <c r="M103" s="207">
        <v>0</v>
      </c>
      <c r="N103" s="207">
        <v>0</v>
      </c>
      <c r="O103" s="200" t="str">
        <f t="shared" si="2"/>
        <v>N.A.</v>
      </c>
      <c r="P103" s="179">
        <v>0</v>
      </c>
      <c r="Q103" s="179">
        <v>0</v>
      </c>
      <c r="R103" s="179">
        <v>0</v>
      </c>
      <c r="S103" s="179">
        <v>0</v>
      </c>
      <c r="T103" s="179">
        <v>0</v>
      </c>
      <c r="U103" s="179">
        <v>0</v>
      </c>
      <c r="V103" s="180"/>
    </row>
    <row r="104" spans="1:22" s="21" customFormat="1" ht="18" customHeight="1">
      <c r="A104" s="205">
        <v>95</v>
      </c>
      <c r="B104" s="206" t="s">
        <v>141</v>
      </c>
      <c r="C104" s="205" t="s">
        <v>226</v>
      </c>
      <c r="D104" s="207">
        <v>0</v>
      </c>
      <c r="E104" s="207">
        <v>0</v>
      </c>
      <c r="F104" s="207">
        <v>0</v>
      </c>
      <c r="G104" s="207">
        <v>0</v>
      </c>
      <c r="H104" s="207">
        <v>0</v>
      </c>
      <c r="I104" s="207"/>
      <c r="J104" s="207">
        <v>0</v>
      </c>
      <c r="K104" s="207">
        <v>0</v>
      </c>
      <c r="L104" s="207">
        <v>0</v>
      </c>
      <c r="M104" s="207">
        <v>0</v>
      </c>
      <c r="N104" s="207">
        <v>0</v>
      </c>
      <c r="O104" s="200" t="str">
        <f t="shared" si="2"/>
        <v>N.A.</v>
      </c>
      <c r="P104" s="179">
        <v>0</v>
      </c>
      <c r="Q104" s="179">
        <v>0</v>
      </c>
      <c r="R104" s="179">
        <v>0</v>
      </c>
      <c r="S104" s="179">
        <v>0</v>
      </c>
      <c r="T104" s="179">
        <v>0</v>
      </c>
      <c r="U104" s="179">
        <v>0</v>
      </c>
      <c r="V104" s="180"/>
    </row>
    <row r="105" spans="1:22" s="21" customFormat="1" ht="18" customHeight="1">
      <c r="A105" s="205">
        <v>98</v>
      </c>
      <c r="B105" s="206" t="s">
        <v>141</v>
      </c>
      <c r="C105" s="205" t="s">
        <v>227</v>
      </c>
      <c r="D105" s="207">
        <v>0</v>
      </c>
      <c r="E105" s="207">
        <v>0</v>
      </c>
      <c r="F105" s="207">
        <v>0</v>
      </c>
      <c r="G105" s="207">
        <v>0</v>
      </c>
      <c r="H105" s="207">
        <v>0</v>
      </c>
      <c r="I105" s="207"/>
      <c r="J105" s="207">
        <v>0</v>
      </c>
      <c r="K105" s="207">
        <v>0</v>
      </c>
      <c r="L105" s="207">
        <v>0</v>
      </c>
      <c r="M105" s="207">
        <v>0</v>
      </c>
      <c r="N105" s="207">
        <v>0</v>
      </c>
      <c r="O105" s="200" t="str">
        <f t="shared" si="2"/>
        <v>N.A.</v>
      </c>
      <c r="P105" s="179">
        <v>0</v>
      </c>
      <c r="Q105" s="179">
        <v>0</v>
      </c>
      <c r="R105" s="179">
        <v>0</v>
      </c>
      <c r="S105" s="179">
        <v>0</v>
      </c>
      <c r="T105" s="179">
        <v>0</v>
      </c>
      <c r="U105" s="179">
        <v>0</v>
      </c>
      <c r="V105" s="180"/>
    </row>
    <row r="106" spans="1:22" s="21" customFormat="1" ht="18" customHeight="1">
      <c r="A106" s="205">
        <v>99</v>
      </c>
      <c r="B106" s="206" t="s">
        <v>141</v>
      </c>
      <c r="C106" s="205" t="s">
        <v>228</v>
      </c>
      <c r="D106" s="207">
        <v>0</v>
      </c>
      <c r="E106" s="207">
        <v>0</v>
      </c>
      <c r="F106" s="207">
        <v>0</v>
      </c>
      <c r="G106" s="207">
        <v>0</v>
      </c>
      <c r="H106" s="207">
        <v>0</v>
      </c>
      <c r="I106" s="207"/>
      <c r="J106" s="207">
        <v>0</v>
      </c>
      <c r="K106" s="207">
        <v>0</v>
      </c>
      <c r="L106" s="207">
        <v>0</v>
      </c>
      <c r="M106" s="207">
        <v>0</v>
      </c>
      <c r="N106" s="207">
        <v>0</v>
      </c>
      <c r="O106" s="200" t="str">
        <f t="shared" si="2"/>
        <v>N.A.</v>
      </c>
      <c r="P106" s="179">
        <v>0</v>
      </c>
      <c r="Q106" s="179">
        <v>0</v>
      </c>
      <c r="R106" s="179">
        <v>0</v>
      </c>
      <c r="S106" s="179">
        <v>0</v>
      </c>
      <c r="T106" s="179">
        <v>0</v>
      </c>
      <c r="U106" s="179">
        <v>0</v>
      </c>
      <c r="V106" s="180"/>
    </row>
    <row r="107" spans="1:22" s="21" customFormat="1" ht="18" customHeight="1">
      <c r="A107" s="205">
        <v>100</v>
      </c>
      <c r="B107" s="206" t="s">
        <v>229</v>
      </c>
      <c r="C107" s="205" t="s">
        <v>230</v>
      </c>
      <c r="D107" s="207">
        <v>0</v>
      </c>
      <c r="E107" s="207">
        <v>0</v>
      </c>
      <c r="F107" s="207">
        <v>0</v>
      </c>
      <c r="G107" s="207">
        <v>0</v>
      </c>
      <c r="H107" s="207">
        <v>0</v>
      </c>
      <c r="I107" s="207"/>
      <c r="J107" s="207">
        <v>0</v>
      </c>
      <c r="K107" s="207">
        <v>0</v>
      </c>
      <c r="L107" s="207">
        <v>0</v>
      </c>
      <c r="M107" s="207">
        <v>0</v>
      </c>
      <c r="N107" s="207">
        <v>0</v>
      </c>
      <c r="O107" s="200" t="str">
        <f t="shared" si="2"/>
        <v>N.A.</v>
      </c>
      <c r="P107" s="179">
        <v>0</v>
      </c>
      <c r="Q107" s="179">
        <v>0</v>
      </c>
      <c r="R107" s="179">
        <v>0</v>
      </c>
      <c r="S107" s="179">
        <v>0</v>
      </c>
      <c r="T107" s="179">
        <v>0</v>
      </c>
      <c r="U107" s="179">
        <v>0</v>
      </c>
      <c r="V107" s="180"/>
    </row>
    <row r="108" spans="1:22" s="21" customFormat="1" ht="18" customHeight="1">
      <c r="A108" s="205">
        <v>101</v>
      </c>
      <c r="B108" s="206" t="s">
        <v>229</v>
      </c>
      <c r="C108" s="205" t="s">
        <v>231</v>
      </c>
      <c r="D108" s="207">
        <v>0</v>
      </c>
      <c r="E108" s="207">
        <v>0</v>
      </c>
      <c r="F108" s="207">
        <v>0</v>
      </c>
      <c r="G108" s="207">
        <v>0</v>
      </c>
      <c r="H108" s="207">
        <v>0</v>
      </c>
      <c r="I108" s="207"/>
      <c r="J108" s="207">
        <v>0</v>
      </c>
      <c r="K108" s="207">
        <v>0</v>
      </c>
      <c r="L108" s="207">
        <v>0</v>
      </c>
      <c r="M108" s="207">
        <v>0</v>
      </c>
      <c r="N108" s="207">
        <v>0</v>
      </c>
      <c r="O108" s="200" t="str">
        <f t="shared" si="2"/>
        <v>N.A.</v>
      </c>
      <c r="P108" s="179">
        <v>0</v>
      </c>
      <c r="Q108" s="179">
        <v>0</v>
      </c>
      <c r="R108" s="179">
        <v>0</v>
      </c>
      <c r="S108" s="179">
        <v>0</v>
      </c>
      <c r="T108" s="179">
        <v>0</v>
      </c>
      <c r="U108" s="179">
        <v>0</v>
      </c>
      <c r="V108" s="180"/>
    </row>
    <row r="109" spans="1:22" s="21" customFormat="1" ht="18" customHeight="1">
      <c r="A109" s="205">
        <v>102</v>
      </c>
      <c r="B109" s="206" t="s">
        <v>229</v>
      </c>
      <c r="C109" s="205" t="s">
        <v>232</v>
      </c>
      <c r="D109" s="207">
        <v>0</v>
      </c>
      <c r="E109" s="207">
        <v>0</v>
      </c>
      <c r="F109" s="207">
        <v>0</v>
      </c>
      <c r="G109" s="207">
        <v>0</v>
      </c>
      <c r="H109" s="207">
        <v>0</v>
      </c>
      <c r="I109" s="207"/>
      <c r="J109" s="207">
        <v>0</v>
      </c>
      <c r="K109" s="207">
        <v>0</v>
      </c>
      <c r="L109" s="207">
        <v>0</v>
      </c>
      <c r="M109" s="207">
        <v>0</v>
      </c>
      <c r="N109" s="207">
        <v>0</v>
      </c>
      <c r="O109" s="200" t="str">
        <f t="shared" si="2"/>
        <v>N.A.</v>
      </c>
      <c r="P109" s="179">
        <v>0</v>
      </c>
      <c r="Q109" s="179">
        <v>0</v>
      </c>
      <c r="R109" s="179">
        <v>0</v>
      </c>
      <c r="S109" s="179">
        <v>0</v>
      </c>
      <c r="T109" s="179">
        <v>0</v>
      </c>
      <c r="U109" s="179">
        <v>0</v>
      </c>
      <c r="V109" s="180"/>
    </row>
    <row r="110" spans="1:22" s="21" customFormat="1" ht="18" customHeight="1">
      <c r="A110" s="205">
        <v>103</v>
      </c>
      <c r="B110" s="206" t="s">
        <v>229</v>
      </c>
      <c r="C110" s="205" t="s">
        <v>233</v>
      </c>
      <c r="D110" s="207">
        <v>0</v>
      </c>
      <c r="E110" s="207">
        <v>0</v>
      </c>
      <c r="F110" s="207">
        <v>0</v>
      </c>
      <c r="G110" s="207">
        <v>0</v>
      </c>
      <c r="H110" s="207">
        <v>0</v>
      </c>
      <c r="I110" s="207"/>
      <c r="J110" s="207">
        <v>0</v>
      </c>
      <c r="K110" s="207">
        <v>0</v>
      </c>
      <c r="L110" s="207">
        <v>0</v>
      </c>
      <c r="M110" s="207">
        <v>0</v>
      </c>
      <c r="N110" s="207">
        <v>0</v>
      </c>
      <c r="O110" s="200" t="str">
        <f t="shared" si="2"/>
        <v>N.A.</v>
      </c>
      <c r="P110" s="179">
        <v>0</v>
      </c>
      <c r="Q110" s="179">
        <v>0</v>
      </c>
      <c r="R110" s="179">
        <v>0</v>
      </c>
      <c r="S110" s="179">
        <v>0</v>
      </c>
      <c r="T110" s="179">
        <v>0</v>
      </c>
      <c r="U110" s="179">
        <v>0</v>
      </c>
      <c r="V110" s="180"/>
    </row>
    <row r="111" spans="1:22" s="21" customFormat="1" ht="18" customHeight="1">
      <c r="A111" s="205">
        <v>104</v>
      </c>
      <c r="B111" s="206" t="s">
        <v>229</v>
      </c>
      <c r="C111" s="205" t="s">
        <v>234</v>
      </c>
      <c r="D111" s="207">
        <v>37.28488325</v>
      </c>
      <c r="E111" s="207">
        <v>28.143563499999999</v>
      </c>
      <c r="F111" s="207">
        <v>0</v>
      </c>
      <c r="G111" s="207">
        <v>5.2124090599999997</v>
      </c>
      <c r="H111" s="207">
        <v>3.9289106899999995</v>
      </c>
      <c r="I111" s="207"/>
      <c r="J111" s="207">
        <v>25.972677808603681</v>
      </c>
      <c r="K111" s="207">
        <v>20.411198576278121</v>
      </c>
      <c r="L111" s="207">
        <v>0</v>
      </c>
      <c r="M111" s="207">
        <v>5.0522110400000004</v>
      </c>
      <c r="N111" s="207">
        <v>0.50926819232556075</v>
      </c>
      <c r="O111" s="200">
        <f t="shared" si="2"/>
        <v>-87.037929021350166</v>
      </c>
      <c r="P111" s="179">
        <v>0</v>
      </c>
      <c r="Q111" s="179">
        <v>28.143563499999999</v>
      </c>
      <c r="R111" s="179">
        <v>28.143563499999999</v>
      </c>
      <c r="S111" s="179">
        <v>0</v>
      </c>
      <c r="T111" s="179">
        <v>20.411198576278121</v>
      </c>
      <c r="U111" s="179">
        <v>20.411198576278121</v>
      </c>
      <c r="V111" s="180"/>
    </row>
    <row r="112" spans="1:22" s="21" customFormat="1" ht="18" customHeight="1">
      <c r="A112" s="205">
        <v>105</v>
      </c>
      <c r="B112" s="206" t="s">
        <v>229</v>
      </c>
      <c r="C112" s="205" t="s">
        <v>235</v>
      </c>
      <c r="D112" s="207">
        <v>0</v>
      </c>
      <c r="E112" s="207">
        <v>0</v>
      </c>
      <c r="F112" s="207">
        <v>0</v>
      </c>
      <c r="G112" s="207">
        <v>0</v>
      </c>
      <c r="H112" s="207">
        <v>0</v>
      </c>
      <c r="I112" s="207"/>
      <c r="J112" s="207">
        <v>0</v>
      </c>
      <c r="K112" s="207">
        <v>0</v>
      </c>
      <c r="L112" s="207">
        <v>0</v>
      </c>
      <c r="M112" s="207">
        <v>0</v>
      </c>
      <c r="N112" s="207">
        <v>0</v>
      </c>
      <c r="O112" s="200" t="str">
        <f t="shared" si="2"/>
        <v>N.A.</v>
      </c>
      <c r="P112" s="179">
        <v>0</v>
      </c>
      <c r="Q112" s="179">
        <v>0</v>
      </c>
      <c r="R112" s="179">
        <v>0</v>
      </c>
      <c r="S112" s="179">
        <v>0</v>
      </c>
      <c r="T112" s="179">
        <v>0</v>
      </c>
      <c r="U112" s="179">
        <v>0</v>
      </c>
      <c r="V112" s="180"/>
    </row>
    <row r="113" spans="1:22" s="21" customFormat="1" ht="18" customHeight="1">
      <c r="A113" s="205">
        <v>106</v>
      </c>
      <c r="B113" s="206" t="s">
        <v>127</v>
      </c>
      <c r="C113" s="205" t="s">
        <v>236</v>
      </c>
      <c r="D113" s="207">
        <v>0</v>
      </c>
      <c r="E113" s="207">
        <v>0</v>
      </c>
      <c r="F113" s="207">
        <v>0</v>
      </c>
      <c r="G113" s="207">
        <v>0</v>
      </c>
      <c r="H113" s="207">
        <v>0</v>
      </c>
      <c r="I113" s="207"/>
      <c r="J113" s="207">
        <v>0</v>
      </c>
      <c r="K113" s="207">
        <v>0</v>
      </c>
      <c r="L113" s="207">
        <v>0</v>
      </c>
      <c r="M113" s="207">
        <v>0</v>
      </c>
      <c r="N113" s="207">
        <v>0</v>
      </c>
      <c r="O113" s="200" t="str">
        <f t="shared" si="2"/>
        <v>N.A.</v>
      </c>
      <c r="P113" s="179">
        <v>0</v>
      </c>
      <c r="Q113" s="179">
        <v>0</v>
      </c>
      <c r="R113" s="179">
        <v>0</v>
      </c>
      <c r="S113" s="179">
        <v>0</v>
      </c>
      <c r="T113" s="179">
        <v>0</v>
      </c>
      <c r="U113" s="179">
        <v>0</v>
      </c>
      <c r="V113" s="180"/>
    </row>
    <row r="114" spans="1:22" s="21" customFormat="1" ht="18" customHeight="1">
      <c r="A114" s="205">
        <v>107</v>
      </c>
      <c r="B114" s="206" t="s">
        <v>129</v>
      </c>
      <c r="C114" s="205" t="s">
        <v>237</v>
      </c>
      <c r="D114" s="207">
        <v>0</v>
      </c>
      <c r="E114" s="207">
        <v>0</v>
      </c>
      <c r="F114" s="207">
        <v>0</v>
      </c>
      <c r="G114" s="207">
        <v>0</v>
      </c>
      <c r="H114" s="207">
        <v>0</v>
      </c>
      <c r="I114" s="207"/>
      <c r="J114" s="207">
        <v>0</v>
      </c>
      <c r="K114" s="207">
        <v>0</v>
      </c>
      <c r="L114" s="207">
        <v>0</v>
      </c>
      <c r="M114" s="207">
        <v>0</v>
      </c>
      <c r="N114" s="207">
        <v>0</v>
      </c>
      <c r="O114" s="200" t="str">
        <f t="shared" si="2"/>
        <v>N.A.</v>
      </c>
      <c r="P114" s="179">
        <v>0</v>
      </c>
      <c r="Q114" s="179">
        <v>0</v>
      </c>
      <c r="R114" s="179">
        <v>0</v>
      </c>
      <c r="S114" s="179">
        <v>0</v>
      </c>
      <c r="T114" s="179">
        <v>0</v>
      </c>
      <c r="U114" s="179">
        <v>0</v>
      </c>
      <c r="V114" s="180"/>
    </row>
    <row r="115" spans="1:22" s="21" customFormat="1" ht="18" customHeight="1">
      <c r="A115" s="205">
        <v>108</v>
      </c>
      <c r="B115" s="206" t="s">
        <v>137</v>
      </c>
      <c r="C115" s="205" t="s">
        <v>238</v>
      </c>
      <c r="D115" s="207">
        <v>0</v>
      </c>
      <c r="E115" s="207">
        <v>0</v>
      </c>
      <c r="F115" s="207">
        <v>0</v>
      </c>
      <c r="G115" s="207">
        <v>0</v>
      </c>
      <c r="H115" s="207">
        <v>0</v>
      </c>
      <c r="I115" s="207"/>
      <c r="J115" s="207">
        <v>0</v>
      </c>
      <c r="K115" s="207">
        <v>0</v>
      </c>
      <c r="L115" s="207">
        <v>0</v>
      </c>
      <c r="M115" s="207">
        <v>0</v>
      </c>
      <c r="N115" s="207">
        <v>0</v>
      </c>
      <c r="O115" s="200" t="str">
        <f t="shared" si="2"/>
        <v>N.A.</v>
      </c>
      <c r="P115" s="179">
        <v>0</v>
      </c>
      <c r="Q115" s="179">
        <v>0</v>
      </c>
      <c r="R115" s="179">
        <v>0</v>
      </c>
      <c r="S115" s="179">
        <v>0</v>
      </c>
      <c r="T115" s="179">
        <v>0</v>
      </c>
      <c r="U115" s="179">
        <v>0</v>
      </c>
      <c r="V115" s="180"/>
    </row>
    <row r="116" spans="1:22" s="21" customFormat="1" ht="18" customHeight="1">
      <c r="A116" s="205">
        <v>110</v>
      </c>
      <c r="B116" s="206" t="s">
        <v>214</v>
      </c>
      <c r="C116" s="205" t="s">
        <v>239</v>
      </c>
      <c r="D116" s="207">
        <v>0</v>
      </c>
      <c r="E116" s="207">
        <v>0</v>
      </c>
      <c r="F116" s="207">
        <v>0</v>
      </c>
      <c r="G116" s="207">
        <v>0</v>
      </c>
      <c r="H116" s="207">
        <v>0</v>
      </c>
      <c r="I116" s="207"/>
      <c r="J116" s="207">
        <v>0</v>
      </c>
      <c r="K116" s="207">
        <v>0</v>
      </c>
      <c r="L116" s="207">
        <v>0</v>
      </c>
      <c r="M116" s="207">
        <v>0</v>
      </c>
      <c r="N116" s="207">
        <v>0</v>
      </c>
      <c r="O116" s="200" t="str">
        <f t="shared" si="2"/>
        <v>N.A.</v>
      </c>
      <c r="P116" s="179">
        <v>0</v>
      </c>
      <c r="Q116" s="179">
        <v>0</v>
      </c>
      <c r="R116" s="179">
        <v>0</v>
      </c>
      <c r="S116" s="179">
        <v>0</v>
      </c>
      <c r="T116" s="179">
        <v>0</v>
      </c>
      <c r="U116" s="179">
        <v>0</v>
      </c>
      <c r="V116" s="180"/>
    </row>
    <row r="117" spans="1:22" s="21" customFormat="1" ht="18" customHeight="1">
      <c r="A117" s="205">
        <v>111</v>
      </c>
      <c r="B117" s="206" t="s">
        <v>206</v>
      </c>
      <c r="C117" s="205" t="s">
        <v>240</v>
      </c>
      <c r="D117" s="207">
        <v>0</v>
      </c>
      <c r="E117" s="207">
        <v>0</v>
      </c>
      <c r="F117" s="207">
        <v>0</v>
      </c>
      <c r="G117" s="207">
        <v>0</v>
      </c>
      <c r="H117" s="207">
        <v>0</v>
      </c>
      <c r="I117" s="207"/>
      <c r="J117" s="207">
        <v>0</v>
      </c>
      <c r="K117" s="207">
        <v>0</v>
      </c>
      <c r="L117" s="207">
        <v>0</v>
      </c>
      <c r="M117" s="207">
        <v>0</v>
      </c>
      <c r="N117" s="207">
        <v>0</v>
      </c>
      <c r="O117" s="200" t="str">
        <f t="shared" si="2"/>
        <v>N.A.</v>
      </c>
      <c r="P117" s="179">
        <v>0</v>
      </c>
      <c r="Q117" s="179">
        <v>0</v>
      </c>
      <c r="R117" s="179">
        <v>0</v>
      </c>
      <c r="S117" s="179">
        <v>0</v>
      </c>
      <c r="T117" s="179">
        <v>0</v>
      </c>
      <c r="U117" s="179">
        <v>0</v>
      </c>
      <c r="V117" s="180"/>
    </row>
    <row r="118" spans="1:22" s="21" customFormat="1" ht="18" customHeight="1">
      <c r="A118" s="205">
        <v>112</v>
      </c>
      <c r="B118" s="206" t="s">
        <v>206</v>
      </c>
      <c r="C118" s="205" t="s">
        <v>241</v>
      </c>
      <c r="D118" s="207">
        <v>0</v>
      </c>
      <c r="E118" s="207">
        <v>0</v>
      </c>
      <c r="F118" s="207">
        <v>0</v>
      </c>
      <c r="G118" s="207">
        <v>0</v>
      </c>
      <c r="H118" s="207">
        <v>0</v>
      </c>
      <c r="I118" s="207"/>
      <c r="J118" s="207">
        <v>0</v>
      </c>
      <c r="K118" s="207">
        <v>0</v>
      </c>
      <c r="L118" s="207">
        <v>0</v>
      </c>
      <c r="M118" s="207">
        <v>0</v>
      </c>
      <c r="N118" s="207">
        <v>0</v>
      </c>
      <c r="O118" s="200" t="str">
        <f t="shared" si="2"/>
        <v>N.A.</v>
      </c>
      <c r="P118" s="179">
        <v>0</v>
      </c>
      <c r="Q118" s="179">
        <v>0</v>
      </c>
      <c r="R118" s="179">
        <v>0</v>
      </c>
      <c r="S118" s="179">
        <v>0</v>
      </c>
      <c r="T118" s="179">
        <v>0</v>
      </c>
      <c r="U118" s="179">
        <v>0</v>
      </c>
      <c r="V118" s="180"/>
    </row>
    <row r="119" spans="1:22" s="21" customFormat="1" ht="18" customHeight="1">
      <c r="A119" s="205">
        <v>113</v>
      </c>
      <c r="B119" s="206" t="s">
        <v>214</v>
      </c>
      <c r="C119" s="205" t="s">
        <v>242</v>
      </c>
      <c r="D119" s="207">
        <v>0</v>
      </c>
      <c r="E119" s="207">
        <v>0</v>
      </c>
      <c r="F119" s="207">
        <v>0</v>
      </c>
      <c r="G119" s="207">
        <v>0</v>
      </c>
      <c r="H119" s="207">
        <v>0</v>
      </c>
      <c r="I119" s="207"/>
      <c r="J119" s="207">
        <v>0</v>
      </c>
      <c r="K119" s="207">
        <v>0</v>
      </c>
      <c r="L119" s="207">
        <v>0</v>
      </c>
      <c r="M119" s="207">
        <v>0</v>
      </c>
      <c r="N119" s="207">
        <v>0</v>
      </c>
      <c r="O119" s="200" t="str">
        <f t="shared" si="2"/>
        <v>N.A.</v>
      </c>
      <c r="P119" s="179">
        <v>0</v>
      </c>
      <c r="Q119" s="179">
        <v>0</v>
      </c>
      <c r="R119" s="179">
        <v>0</v>
      </c>
      <c r="S119" s="179">
        <v>0</v>
      </c>
      <c r="T119" s="179">
        <v>0</v>
      </c>
      <c r="U119" s="179">
        <v>0</v>
      </c>
      <c r="V119" s="180"/>
    </row>
    <row r="120" spans="1:22" s="21" customFormat="1" ht="18" customHeight="1">
      <c r="A120" s="205">
        <v>114</v>
      </c>
      <c r="B120" s="206" t="s">
        <v>214</v>
      </c>
      <c r="C120" s="205" t="s">
        <v>243</v>
      </c>
      <c r="D120" s="207">
        <v>0</v>
      </c>
      <c r="E120" s="207">
        <v>0</v>
      </c>
      <c r="F120" s="207">
        <v>0</v>
      </c>
      <c r="G120" s="207">
        <v>0</v>
      </c>
      <c r="H120" s="207">
        <v>0</v>
      </c>
      <c r="I120" s="207"/>
      <c r="J120" s="207">
        <v>0</v>
      </c>
      <c r="K120" s="207">
        <v>0</v>
      </c>
      <c r="L120" s="207">
        <v>0</v>
      </c>
      <c r="M120" s="207">
        <v>0</v>
      </c>
      <c r="N120" s="207">
        <v>0</v>
      </c>
      <c r="O120" s="200" t="str">
        <f t="shared" si="2"/>
        <v>N.A.</v>
      </c>
      <c r="P120" s="179">
        <v>0</v>
      </c>
      <c r="Q120" s="179">
        <v>0</v>
      </c>
      <c r="R120" s="179">
        <v>0</v>
      </c>
      <c r="S120" s="179">
        <v>0</v>
      </c>
      <c r="T120" s="179">
        <v>0</v>
      </c>
      <c r="U120" s="179">
        <v>0</v>
      </c>
      <c r="V120" s="180"/>
    </row>
    <row r="121" spans="1:22" s="21" customFormat="1" ht="18" customHeight="1">
      <c r="A121" s="205">
        <v>117</v>
      </c>
      <c r="B121" s="206" t="s">
        <v>214</v>
      </c>
      <c r="C121" s="205" t="s">
        <v>244</v>
      </c>
      <c r="D121" s="207">
        <v>0</v>
      </c>
      <c r="E121" s="207">
        <v>0</v>
      </c>
      <c r="F121" s="207">
        <v>0</v>
      </c>
      <c r="G121" s="207">
        <v>0</v>
      </c>
      <c r="H121" s="207">
        <v>0</v>
      </c>
      <c r="I121" s="207"/>
      <c r="J121" s="207">
        <v>0</v>
      </c>
      <c r="K121" s="207">
        <v>0</v>
      </c>
      <c r="L121" s="207">
        <v>0</v>
      </c>
      <c r="M121" s="207">
        <v>0</v>
      </c>
      <c r="N121" s="207">
        <v>0</v>
      </c>
      <c r="O121" s="200" t="str">
        <f t="shared" si="2"/>
        <v>N.A.</v>
      </c>
      <c r="P121" s="179">
        <v>0</v>
      </c>
      <c r="Q121" s="179">
        <v>0</v>
      </c>
      <c r="R121" s="179">
        <v>0</v>
      </c>
      <c r="S121" s="179">
        <v>0</v>
      </c>
      <c r="T121" s="179">
        <v>0</v>
      </c>
      <c r="U121" s="179">
        <v>0</v>
      </c>
      <c r="V121" s="180"/>
    </row>
    <row r="122" spans="1:22" s="21" customFormat="1" ht="18" customHeight="1">
      <c r="A122" s="205">
        <v>118</v>
      </c>
      <c r="B122" s="206" t="s">
        <v>206</v>
      </c>
      <c r="C122" s="205" t="s">
        <v>245</v>
      </c>
      <c r="D122" s="207">
        <v>0</v>
      </c>
      <c r="E122" s="207">
        <v>0</v>
      </c>
      <c r="F122" s="207">
        <v>0</v>
      </c>
      <c r="G122" s="207">
        <v>0</v>
      </c>
      <c r="H122" s="207">
        <v>0</v>
      </c>
      <c r="I122" s="207"/>
      <c r="J122" s="207">
        <v>0</v>
      </c>
      <c r="K122" s="207">
        <v>0</v>
      </c>
      <c r="L122" s="207">
        <v>0</v>
      </c>
      <c r="M122" s="207">
        <v>0</v>
      </c>
      <c r="N122" s="207">
        <v>0</v>
      </c>
      <c r="O122" s="200" t="str">
        <f t="shared" si="2"/>
        <v>N.A.</v>
      </c>
      <c r="P122" s="179">
        <v>0</v>
      </c>
      <c r="Q122" s="179">
        <v>0</v>
      </c>
      <c r="R122" s="179">
        <v>0</v>
      </c>
      <c r="S122" s="179">
        <v>0</v>
      </c>
      <c r="T122" s="179">
        <v>0</v>
      </c>
      <c r="U122" s="179">
        <v>0</v>
      </c>
      <c r="V122" s="180"/>
    </row>
    <row r="123" spans="1:22" s="21" customFormat="1" ht="18" customHeight="1">
      <c r="A123" s="205">
        <v>122</v>
      </c>
      <c r="B123" s="206" t="s">
        <v>141</v>
      </c>
      <c r="C123" s="205" t="s">
        <v>246</v>
      </c>
      <c r="D123" s="207">
        <v>0</v>
      </c>
      <c r="E123" s="207">
        <v>0</v>
      </c>
      <c r="F123" s="207">
        <v>0</v>
      </c>
      <c r="G123" s="207">
        <v>0</v>
      </c>
      <c r="H123" s="207">
        <v>0</v>
      </c>
      <c r="I123" s="207"/>
      <c r="J123" s="207">
        <v>0</v>
      </c>
      <c r="K123" s="207">
        <v>0</v>
      </c>
      <c r="L123" s="207">
        <v>0</v>
      </c>
      <c r="M123" s="207">
        <v>0</v>
      </c>
      <c r="N123" s="207">
        <v>0</v>
      </c>
      <c r="O123" s="200" t="str">
        <f t="shared" si="2"/>
        <v>N.A.</v>
      </c>
      <c r="P123" s="179">
        <v>0</v>
      </c>
      <c r="Q123" s="179">
        <v>0</v>
      </c>
      <c r="R123" s="179">
        <v>0</v>
      </c>
      <c r="S123" s="179">
        <v>0</v>
      </c>
      <c r="T123" s="179">
        <v>0</v>
      </c>
      <c r="U123" s="179">
        <v>0</v>
      </c>
      <c r="V123" s="180"/>
    </row>
    <row r="124" spans="1:22" s="21" customFormat="1" ht="18" customHeight="1">
      <c r="A124" s="205">
        <v>123</v>
      </c>
      <c r="B124" s="206" t="s">
        <v>247</v>
      </c>
      <c r="C124" s="205" t="s">
        <v>248</v>
      </c>
      <c r="D124" s="207">
        <v>0</v>
      </c>
      <c r="E124" s="207">
        <v>0</v>
      </c>
      <c r="F124" s="207">
        <v>0</v>
      </c>
      <c r="G124" s="207">
        <v>0</v>
      </c>
      <c r="H124" s="207">
        <v>0</v>
      </c>
      <c r="I124" s="207"/>
      <c r="J124" s="207">
        <v>0</v>
      </c>
      <c r="K124" s="207">
        <v>0</v>
      </c>
      <c r="L124" s="207">
        <v>0</v>
      </c>
      <c r="M124" s="207">
        <v>0</v>
      </c>
      <c r="N124" s="207">
        <v>0</v>
      </c>
      <c r="O124" s="200" t="str">
        <f t="shared" si="2"/>
        <v>N.A.</v>
      </c>
      <c r="P124" s="179">
        <v>0</v>
      </c>
      <c r="Q124" s="179">
        <v>0</v>
      </c>
      <c r="R124" s="179">
        <v>0</v>
      </c>
      <c r="S124" s="179">
        <v>0</v>
      </c>
      <c r="T124" s="179">
        <v>0</v>
      </c>
      <c r="U124" s="179">
        <v>0</v>
      </c>
      <c r="V124" s="180"/>
    </row>
    <row r="125" spans="1:22" s="21" customFormat="1" ht="18" customHeight="1">
      <c r="A125" s="205">
        <v>124</v>
      </c>
      <c r="B125" s="206" t="s">
        <v>141</v>
      </c>
      <c r="C125" s="205" t="s">
        <v>249</v>
      </c>
      <c r="D125" s="207">
        <v>0</v>
      </c>
      <c r="E125" s="207">
        <v>0</v>
      </c>
      <c r="F125" s="207">
        <v>0</v>
      </c>
      <c r="G125" s="207">
        <v>0</v>
      </c>
      <c r="H125" s="207">
        <v>0</v>
      </c>
      <c r="I125" s="207"/>
      <c r="J125" s="207">
        <v>0</v>
      </c>
      <c r="K125" s="207">
        <v>0</v>
      </c>
      <c r="L125" s="207">
        <v>0</v>
      </c>
      <c r="M125" s="207">
        <v>0</v>
      </c>
      <c r="N125" s="207">
        <v>0</v>
      </c>
      <c r="O125" s="200" t="str">
        <f t="shared" si="2"/>
        <v>N.A.</v>
      </c>
      <c r="P125" s="179">
        <v>0</v>
      </c>
      <c r="Q125" s="179">
        <v>0</v>
      </c>
      <c r="R125" s="179">
        <v>0</v>
      </c>
      <c r="S125" s="179">
        <v>0</v>
      </c>
      <c r="T125" s="179">
        <v>0</v>
      </c>
      <c r="U125" s="179">
        <v>0</v>
      </c>
      <c r="V125" s="180"/>
    </row>
    <row r="126" spans="1:22" s="21" customFormat="1" ht="18" customHeight="1">
      <c r="A126" s="205">
        <v>126</v>
      </c>
      <c r="B126" s="206" t="s">
        <v>229</v>
      </c>
      <c r="C126" s="205" t="s">
        <v>250</v>
      </c>
      <c r="D126" s="207">
        <v>0</v>
      </c>
      <c r="E126" s="207">
        <v>0</v>
      </c>
      <c r="F126" s="207">
        <v>0</v>
      </c>
      <c r="G126" s="207">
        <v>0</v>
      </c>
      <c r="H126" s="207">
        <v>0</v>
      </c>
      <c r="I126" s="207"/>
      <c r="J126" s="207">
        <v>0</v>
      </c>
      <c r="K126" s="207">
        <v>0</v>
      </c>
      <c r="L126" s="207">
        <v>0</v>
      </c>
      <c r="M126" s="207">
        <v>0</v>
      </c>
      <c r="N126" s="207">
        <v>0</v>
      </c>
      <c r="O126" s="200" t="str">
        <f t="shared" si="2"/>
        <v>N.A.</v>
      </c>
      <c r="P126" s="179">
        <v>0</v>
      </c>
      <c r="Q126" s="179">
        <v>0</v>
      </c>
      <c r="R126" s="179">
        <v>0</v>
      </c>
      <c r="S126" s="179">
        <v>0</v>
      </c>
      <c r="T126" s="179">
        <v>0</v>
      </c>
      <c r="U126" s="179">
        <v>0</v>
      </c>
      <c r="V126" s="180"/>
    </row>
    <row r="127" spans="1:22" s="21" customFormat="1" ht="18" customHeight="1">
      <c r="A127" s="205">
        <v>127</v>
      </c>
      <c r="B127" s="206" t="s">
        <v>251</v>
      </c>
      <c r="C127" s="205" t="s">
        <v>252</v>
      </c>
      <c r="D127" s="207">
        <v>0</v>
      </c>
      <c r="E127" s="207">
        <v>0</v>
      </c>
      <c r="F127" s="207">
        <v>0</v>
      </c>
      <c r="G127" s="207">
        <v>0</v>
      </c>
      <c r="H127" s="207">
        <v>0</v>
      </c>
      <c r="I127" s="207"/>
      <c r="J127" s="207">
        <v>0</v>
      </c>
      <c r="K127" s="207">
        <v>0</v>
      </c>
      <c r="L127" s="207">
        <v>0</v>
      </c>
      <c r="M127" s="207">
        <v>0</v>
      </c>
      <c r="N127" s="207">
        <v>0</v>
      </c>
      <c r="O127" s="200" t="str">
        <f t="shared" si="2"/>
        <v>N.A.</v>
      </c>
      <c r="P127" s="179">
        <v>0</v>
      </c>
      <c r="Q127" s="179">
        <v>0</v>
      </c>
      <c r="R127" s="179">
        <v>0</v>
      </c>
      <c r="S127" s="179">
        <v>0</v>
      </c>
      <c r="T127" s="179">
        <v>0</v>
      </c>
      <c r="U127" s="179">
        <v>0</v>
      </c>
      <c r="V127" s="180"/>
    </row>
    <row r="128" spans="1:22" s="21" customFormat="1" ht="18" customHeight="1">
      <c r="A128" s="205">
        <v>128</v>
      </c>
      <c r="B128" s="206" t="s">
        <v>229</v>
      </c>
      <c r="C128" s="205" t="s">
        <v>253</v>
      </c>
      <c r="D128" s="207">
        <v>0</v>
      </c>
      <c r="E128" s="207">
        <v>0</v>
      </c>
      <c r="F128" s="207">
        <v>0</v>
      </c>
      <c r="G128" s="207">
        <v>0</v>
      </c>
      <c r="H128" s="207">
        <v>0</v>
      </c>
      <c r="I128" s="207"/>
      <c r="J128" s="207">
        <v>0</v>
      </c>
      <c r="K128" s="207">
        <v>0</v>
      </c>
      <c r="L128" s="207">
        <v>0</v>
      </c>
      <c r="M128" s="207">
        <v>0</v>
      </c>
      <c r="N128" s="207">
        <v>0</v>
      </c>
      <c r="O128" s="200" t="str">
        <f t="shared" si="2"/>
        <v>N.A.</v>
      </c>
      <c r="P128" s="179">
        <v>0</v>
      </c>
      <c r="Q128" s="179">
        <v>0</v>
      </c>
      <c r="R128" s="179">
        <v>0</v>
      </c>
      <c r="S128" s="179">
        <v>0</v>
      </c>
      <c r="T128" s="179">
        <v>0</v>
      </c>
      <c r="U128" s="179">
        <v>0</v>
      </c>
      <c r="V128" s="180"/>
    </row>
    <row r="129" spans="1:22" s="21" customFormat="1" ht="18" customHeight="1">
      <c r="A129" s="205">
        <v>130</v>
      </c>
      <c r="B129" s="206" t="s">
        <v>229</v>
      </c>
      <c r="C129" s="205" t="s">
        <v>254</v>
      </c>
      <c r="D129" s="207">
        <v>11.048102999999999</v>
      </c>
      <c r="E129" s="207">
        <v>9.2480830999999988</v>
      </c>
      <c r="F129" s="207">
        <v>0</v>
      </c>
      <c r="G129" s="207">
        <v>0.2781941200000001</v>
      </c>
      <c r="H129" s="207">
        <v>1.5218257799999992</v>
      </c>
      <c r="I129" s="207"/>
      <c r="J129" s="207">
        <v>7.5564464760215131</v>
      </c>
      <c r="K129" s="207">
        <v>6.9708945588446207</v>
      </c>
      <c r="L129" s="207">
        <v>0</v>
      </c>
      <c r="M129" s="207">
        <v>0.43738630000000001</v>
      </c>
      <c r="N129" s="207">
        <v>0.14816561717689278</v>
      </c>
      <c r="O129" s="200">
        <f t="shared" si="2"/>
        <v>-90.263956681237659</v>
      </c>
      <c r="P129" s="179">
        <v>0.38392360000000003</v>
      </c>
      <c r="Q129" s="179">
        <v>8.8641594999999995</v>
      </c>
      <c r="R129" s="179">
        <v>9.2480830999999988</v>
      </c>
      <c r="S129" s="179">
        <v>0.38392360000000003</v>
      </c>
      <c r="T129" s="179">
        <v>6.5869709588446206</v>
      </c>
      <c r="U129" s="179">
        <v>6.9708945588446207</v>
      </c>
      <c r="V129" s="180"/>
    </row>
    <row r="130" spans="1:22" s="21" customFormat="1" ht="18" customHeight="1">
      <c r="A130" s="205">
        <v>132</v>
      </c>
      <c r="B130" s="206" t="s">
        <v>255</v>
      </c>
      <c r="C130" s="205" t="s">
        <v>256</v>
      </c>
      <c r="D130" s="207">
        <v>53.856829750000003</v>
      </c>
      <c r="E130" s="207">
        <v>46.880942009999998</v>
      </c>
      <c r="F130" s="207">
        <v>0</v>
      </c>
      <c r="G130" s="207">
        <v>2.3139876400000001</v>
      </c>
      <c r="H130" s="207">
        <v>4.6619000999999969</v>
      </c>
      <c r="I130" s="207"/>
      <c r="J130" s="207">
        <v>41.419303447579964</v>
      </c>
      <c r="K130" s="207">
        <v>57.898154703022456</v>
      </c>
      <c r="L130" s="207">
        <v>0</v>
      </c>
      <c r="M130" s="207">
        <v>1.4356286200000001</v>
      </c>
      <c r="N130" s="207">
        <v>-17.914479875442492</v>
      </c>
      <c r="O130" s="200">
        <f t="shared" si="2"/>
        <v>-484.27421204162016</v>
      </c>
      <c r="P130" s="179">
        <v>39.273470510000003</v>
      </c>
      <c r="Q130" s="179">
        <v>7.6074715000000008</v>
      </c>
      <c r="R130" s="179">
        <v>46.880942009999998</v>
      </c>
      <c r="S130" s="179">
        <v>39.273470510000003</v>
      </c>
      <c r="T130" s="179">
        <v>18.624684193022453</v>
      </c>
      <c r="U130" s="179">
        <v>57.898154703022456</v>
      </c>
      <c r="V130" s="180"/>
    </row>
    <row r="131" spans="1:22" s="21" customFormat="1" ht="18" customHeight="1">
      <c r="A131" s="205">
        <v>136</v>
      </c>
      <c r="B131" s="206" t="s">
        <v>137</v>
      </c>
      <c r="C131" s="205" t="s">
        <v>257</v>
      </c>
      <c r="D131" s="207">
        <v>0</v>
      </c>
      <c r="E131" s="207">
        <v>0</v>
      </c>
      <c r="F131" s="207">
        <v>0</v>
      </c>
      <c r="G131" s="207">
        <v>0</v>
      </c>
      <c r="H131" s="207">
        <v>0</v>
      </c>
      <c r="I131" s="207"/>
      <c r="J131" s="207">
        <v>0</v>
      </c>
      <c r="K131" s="207">
        <v>0</v>
      </c>
      <c r="L131" s="207">
        <v>0</v>
      </c>
      <c r="M131" s="207">
        <v>0</v>
      </c>
      <c r="N131" s="207">
        <v>0</v>
      </c>
      <c r="O131" s="200" t="str">
        <f t="shared" si="2"/>
        <v>N.A.</v>
      </c>
      <c r="P131" s="179">
        <v>0</v>
      </c>
      <c r="Q131" s="179">
        <v>0</v>
      </c>
      <c r="R131" s="179">
        <v>0</v>
      </c>
      <c r="S131" s="179">
        <v>0</v>
      </c>
      <c r="T131" s="179">
        <v>0</v>
      </c>
      <c r="U131" s="179">
        <v>0</v>
      </c>
      <c r="V131" s="180"/>
    </row>
    <row r="132" spans="1:22" s="21" customFormat="1" ht="18" customHeight="1">
      <c r="A132" s="205">
        <v>138</v>
      </c>
      <c r="B132" s="206" t="s">
        <v>141</v>
      </c>
      <c r="C132" s="205" t="s">
        <v>258</v>
      </c>
      <c r="D132" s="207">
        <v>0</v>
      </c>
      <c r="E132" s="207">
        <v>0</v>
      </c>
      <c r="F132" s="207">
        <v>0</v>
      </c>
      <c r="G132" s="207">
        <v>0</v>
      </c>
      <c r="H132" s="207">
        <v>0</v>
      </c>
      <c r="I132" s="207"/>
      <c r="J132" s="207">
        <v>0</v>
      </c>
      <c r="K132" s="207">
        <v>0</v>
      </c>
      <c r="L132" s="207">
        <v>0</v>
      </c>
      <c r="M132" s="207">
        <v>0</v>
      </c>
      <c r="N132" s="207">
        <v>0</v>
      </c>
      <c r="O132" s="200" t="str">
        <f t="shared" si="2"/>
        <v>N.A.</v>
      </c>
      <c r="P132" s="179">
        <v>0</v>
      </c>
      <c r="Q132" s="179">
        <v>0</v>
      </c>
      <c r="R132" s="179">
        <v>0</v>
      </c>
      <c r="S132" s="179">
        <v>0</v>
      </c>
      <c r="T132" s="179">
        <v>0</v>
      </c>
      <c r="U132" s="179">
        <v>0</v>
      </c>
      <c r="V132" s="180"/>
    </row>
    <row r="133" spans="1:22" s="21" customFormat="1" ht="18" customHeight="1">
      <c r="A133" s="205">
        <v>139</v>
      </c>
      <c r="B133" s="206" t="s">
        <v>141</v>
      </c>
      <c r="C133" s="205" t="s">
        <v>259</v>
      </c>
      <c r="D133" s="207">
        <v>0</v>
      </c>
      <c r="E133" s="207">
        <v>0</v>
      </c>
      <c r="F133" s="207">
        <v>0</v>
      </c>
      <c r="G133" s="207">
        <v>0</v>
      </c>
      <c r="H133" s="207">
        <v>0</v>
      </c>
      <c r="I133" s="207"/>
      <c r="J133" s="207">
        <v>0</v>
      </c>
      <c r="K133" s="207">
        <v>0</v>
      </c>
      <c r="L133" s="207">
        <v>0</v>
      </c>
      <c r="M133" s="207">
        <v>0</v>
      </c>
      <c r="N133" s="207">
        <v>0</v>
      </c>
      <c r="O133" s="200" t="str">
        <f t="shared" si="2"/>
        <v>N.A.</v>
      </c>
      <c r="P133" s="179">
        <v>0</v>
      </c>
      <c r="Q133" s="179">
        <v>0</v>
      </c>
      <c r="R133" s="179">
        <v>0</v>
      </c>
      <c r="S133" s="179">
        <v>0</v>
      </c>
      <c r="T133" s="179">
        <v>0</v>
      </c>
      <c r="U133" s="179">
        <v>0</v>
      </c>
      <c r="V133" s="180"/>
    </row>
    <row r="134" spans="1:22" s="21" customFormat="1" ht="18" customHeight="1">
      <c r="A134" s="205">
        <v>140</v>
      </c>
      <c r="B134" s="206" t="s">
        <v>247</v>
      </c>
      <c r="C134" s="205" t="s">
        <v>260</v>
      </c>
      <c r="D134" s="207">
        <v>11.007111500000001</v>
      </c>
      <c r="E134" s="207">
        <v>12.964952649999997</v>
      </c>
      <c r="F134" s="207">
        <v>0</v>
      </c>
      <c r="G134" s="207">
        <v>1.4644471199999998</v>
      </c>
      <c r="H134" s="207">
        <v>-3.4222882699999984</v>
      </c>
      <c r="I134" s="207"/>
      <c r="J134" s="207">
        <v>10.090329601838388</v>
      </c>
      <c r="K134" s="207">
        <v>8.4462871518023412</v>
      </c>
      <c r="L134" s="207">
        <v>0</v>
      </c>
      <c r="M134" s="207">
        <v>1.4461928499999999</v>
      </c>
      <c r="N134" s="207">
        <v>0.19784960003604668</v>
      </c>
      <c r="O134" s="200">
        <f t="shared" si="2"/>
        <v>-105.78120790613723</v>
      </c>
      <c r="P134" s="179">
        <v>7.0525033999999982</v>
      </c>
      <c r="Q134" s="179">
        <v>5.9124492500000008</v>
      </c>
      <c r="R134" s="179">
        <v>12.964952649999997</v>
      </c>
      <c r="S134" s="179">
        <v>7.0226655199999994</v>
      </c>
      <c r="T134" s="179">
        <v>1.4236216318023414</v>
      </c>
      <c r="U134" s="179">
        <v>8.4462871518023412</v>
      </c>
      <c r="V134" s="180"/>
    </row>
    <row r="135" spans="1:22" s="21" customFormat="1" ht="18" customHeight="1">
      <c r="A135" s="205">
        <v>141</v>
      </c>
      <c r="B135" s="206" t="s">
        <v>141</v>
      </c>
      <c r="C135" s="205" t="s">
        <v>261</v>
      </c>
      <c r="D135" s="207">
        <v>0</v>
      </c>
      <c r="E135" s="207">
        <v>0</v>
      </c>
      <c r="F135" s="207">
        <v>0</v>
      </c>
      <c r="G135" s="207">
        <v>0</v>
      </c>
      <c r="H135" s="207">
        <v>0</v>
      </c>
      <c r="I135" s="207"/>
      <c r="J135" s="207">
        <v>0</v>
      </c>
      <c r="K135" s="207">
        <v>0</v>
      </c>
      <c r="L135" s="207">
        <v>0</v>
      </c>
      <c r="M135" s="207">
        <v>0</v>
      </c>
      <c r="N135" s="207">
        <v>0</v>
      </c>
      <c r="O135" s="200" t="str">
        <f t="shared" si="2"/>
        <v>N.A.</v>
      </c>
      <c r="P135" s="179">
        <v>0</v>
      </c>
      <c r="Q135" s="179">
        <v>0</v>
      </c>
      <c r="R135" s="179">
        <v>0</v>
      </c>
      <c r="S135" s="179">
        <v>0</v>
      </c>
      <c r="T135" s="179">
        <v>0</v>
      </c>
      <c r="U135" s="179">
        <v>0</v>
      </c>
      <c r="V135" s="180"/>
    </row>
    <row r="136" spans="1:22" s="21" customFormat="1" ht="18" customHeight="1">
      <c r="A136" s="205">
        <v>142</v>
      </c>
      <c r="B136" s="206" t="s">
        <v>229</v>
      </c>
      <c r="C136" s="205" t="s">
        <v>262</v>
      </c>
      <c r="D136" s="207">
        <v>0</v>
      </c>
      <c r="E136" s="207">
        <v>0</v>
      </c>
      <c r="F136" s="207">
        <v>0</v>
      </c>
      <c r="G136" s="207">
        <v>0</v>
      </c>
      <c r="H136" s="207">
        <v>0</v>
      </c>
      <c r="I136" s="207"/>
      <c r="J136" s="207">
        <v>0</v>
      </c>
      <c r="K136" s="207">
        <v>0</v>
      </c>
      <c r="L136" s="207">
        <v>0</v>
      </c>
      <c r="M136" s="207">
        <v>0</v>
      </c>
      <c r="N136" s="207">
        <v>0</v>
      </c>
      <c r="O136" s="200" t="str">
        <f t="shared" si="2"/>
        <v>N.A.</v>
      </c>
      <c r="P136" s="179">
        <v>0</v>
      </c>
      <c r="Q136" s="179">
        <v>0</v>
      </c>
      <c r="R136" s="179">
        <v>0</v>
      </c>
      <c r="S136" s="179">
        <v>0</v>
      </c>
      <c r="T136" s="179">
        <v>0</v>
      </c>
      <c r="U136" s="179">
        <v>0</v>
      </c>
      <c r="V136" s="180"/>
    </row>
    <row r="137" spans="1:22" s="21" customFormat="1" ht="18" customHeight="1">
      <c r="A137" s="205">
        <v>143</v>
      </c>
      <c r="B137" s="206" t="s">
        <v>229</v>
      </c>
      <c r="C137" s="205" t="s">
        <v>263</v>
      </c>
      <c r="D137" s="207">
        <v>0</v>
      </c>
      <c r="E137" s="207">
        <v>0</v>
      </c>
      <c r="F137" s="207">
        <v>0</v>
      </c>
      <c r="G137" s="207">
        <v>0</v>
      </c>
      <c r="H137" s="207">
        <v>0</v>
      </c>
      <c r="I137" s="207"/>
      <c r="J137" s="207">
        <v>0</v>
      </c>
      <c r="K137" s="207">
        <v>0</v>
      </c>
      <c r="L137" s="207">
        <v>0</v>
      </c>
      <c r="M137" s="207">
        <v>0</v>
      </c>
      <c r="N137" s="207">
        <v>0</v>
      </c>
      <c r="O137" s="200" t="str">
        <f t="shared" si="2"/>
        <v>N.A.</v>
      </c>
      <c r="P137" s="179">
        <v>0</v>
      </c>
      <c r="Q137" s="179">
        <v>0</v>
      </c>
      <c r="R137" s="179">
        <v>0</v>
      </c>
      <c r="S137" s="179">
        <v>0</v>
      </c>
      <c r="T137" s="179">
        <v>0</v>
      </c>
      <c r="U137" s="179">
        <v>0</v>
      </c>
      <c r="V137" s="180"/>
    </row>
    <row r="138" spans="1:22" s="21" customFormat="1" ht="18" customHeight="1">
      <c r="A138" s="205">
        <v>144</v>
      </c>
      <c r="B138" s="206" t="s">
        <v>251</v>
      </c>
      <c r="C138" s="205" t="s">
        <v>264</v>
      </c>
      <c r="D138" s="207">
        <v>0</v>
      </c>
      <c r="E138" s="207">
        <v>0</v>
      </c>
      <c r="F138" s="207">
        <v>0</v>
      </c>
      <c r="G138" s="207">
        <v>0</v>
      </c>
      <c r="H138" s="207">
        <v>0</v>
      </c>
      <c r="I138" s="207"/>
      <c r="J138" s="207">
        <v>0</v>
      </c>
      <c r="K138" s="207">
        <v>0</v>
      </c>
      <c r="L138" s="207">
        <v>0</v>
      </c>
      <c r="M138" s="207">
        <v>0</v>
      </c>
      <c r="N138" s="207">
        <v>0</v>
      </c>
      <c r="O138" s="200" t="str">
        <f t="shared" si="2"/>
        <v>N.A.</v>
      </c>
      <c r="P138" s="179">
        <v>0</v>
      </c>
      <c r="Q138" s="179">
        <v>0</v>
      </c>
      <c r="R138" s="179">
        <v>0</v>
      </c>
      <c r="S138" s="179">
        <v>0</v>
      </c>
      <c r="T138" s="179">
        <v>0</v>
      </c>
      <c r="U138" s="179">
        <v>0</v>
      </c>
      <c r="V138" s="180"/>
    </row>
    <row r="139" spans="1:22" s="21" customFormat="1" ht="18" customHeight="1">
      <c r="A139" s="205">
        <v>146</v>
      </c>
      <c r="B139" s="206" t="s">
        <v>195</v>
      </c>
      <c r="C139" s="205" t="s">
        <v>265</v>
      </c>
      <c r="D139" s="207">
        <v>1210.4394625</v>
      </c>
      <c r="E139" s="207">
        <v>268.65893650000004</v>
      </c>
      <c r="F139" s="207">
        <v>0</v>
      </c>
      <c r="G139" s="207">
        <v>392.30150283999996</v>
      </c>
      <c r="H139" s="207">
        <v>549.47902315999988</v>
      </c>
      <c r="I139" s="207"/>
      <c r="J139" s="207">
        <v>632.99582980926971</v>
      </c>
      <c r="K139" s="207">
        <v>243.19345800000005</v>
      </c>
      <c r="L139" s="207">
        <v>0</v>
      </c>
      <c r="M139" s="207">
        <v>390.15765385999998</v>
      </c>
      <c r="N139" s="207">
        <v>-0.35528205073035224</v>
      </c>
      <c r="O139" s="200">
        <f t="shared" si="2"/>
        <v>-100.06465798251718</v>
      </c>
      <c r="P139" s="179">
        <v>228.31029300000006</v>
      </c>
      <c r="Q139" s="179">
        <v>40.348643500000001</v>
      </c>
      <c r="R139" s="179">
        <v>268.65893650000004</v>
      </c>
      <c r="S139" s="179">
        <v>228.31029300000006</v>
      </c>
      <c r="T139" s="179">
        <v>14.883165000000002</v>
      </c>
      <c r="U139" s="179">
        <v>243.19345800000005</v>
      </c>
      <c r="V139" s="180"/>
    </row>
    <row r="140" spans="1:22" s="21" customFormat="1" ht="18" customHeight="1">
      <c r="A140" s="205">
        <v>147</v>
      </c>
      <c r="B140" s="206" t="s">
        <v>193</v>
      </c>
      <c r="C140" s="205" t="s">
        <v>266</v>
      </c>
      <c r="D140" s="207">
        <v>0</v>
      </c>
      <c r="E140" s="207">
        <v>0</v>
      </c>
      <c r="F140" s="207">
        <v>0</v>
      </c>
      <c r="G140" s="207">
        <v>0</v>
      </c>
      <c r="H140" s="207">
        <v>0</v>
      </c>
      <c r="I140" s="207"/>
      <c r="J140" s="207">
        <v>0</v>
      </c>
      <c r="K140" s="207">
        <v>0</v>
      </c>
      <c r="L140" s="207">
        <v>0</v>
      </c>
      <c r="M140" s="207">
        <v>0</v>
      </c>
      <c r="N140" s="207">
        <v>0</v>
      </c>
      <c r="O140" s="200" t="str">
        <f t="shared" si="2"/>
        <v>N.A.</v>
      </c>
      <c r="P140" s="179">
        <v>0</v>
      </c>
      <c r="Q140" s="179">
        <v>0</v>
      </c>
      <c r="R140" s="179">
        <v>0</v>
      </c>
      <c r="S140" s="179">
        <v>0</v>
      </c>
      <c r="T140" s="179">
        <v>0</v>
      </c>
      <c r="U140" s="179">
        <v>0</v>
      </c>
      <c r="V140" s="180"/>
    </row>
    <row r="141" spans="1:22" s="21" customFormat="1" ht="18" customHeight="1">
      <c r="A141" s="205">
        <v>148</v>
      </c>
      <c r="B141" s="206" t="s">
        <v>267</v>
      </c>
      <c r="C141" s="205" t="s">
        <v>268</v>
      </c>
      <c r="D141" s="207">
        <v>0</v>
      </c>
      <c r="E141" s="207">
        <v>0</v>
      </c>
      <c r="F141" s="207">
        <v>0</v>
      </c>
      <c r="G141" s="207">
        <v>0</v>
      </c>
      <c r="H141" s="207">
        <v>0</v>
      </c>
      <c r="I141" s="207"/>
      <c r="J141" s="207">
        <v>0</v>
      </c>
      <c r="K141" s="207">
        <v>0</v>
      </c>
      <c r="L141" s="207">
        <v>0</v>
      </c>
      <c r="M141" s="207">
        <v>0</v>
      </c>
      <c r="N141" s="207">
        <v>0</v>
      </c>
      <c r="O141" s="200" t="str">
        <f t="shared" si="2"/>
        <v>N.A.</v>
      </c>
      <c r="P141" s="179">
        <v>0</v>
      </c>
      <c r="Q141" s="179">
        <v>0</v>
      </c>
      <c r="R141" s="179">
        <v>0</v>
      </c>
      <c r="S141" s="179">
        <v>0</v>
      </c>
      <c r="T141" s="179">
        <v>0</v>
      </c>
      <c r="U141" s="179">
        <v>0</v>
      </c>
      <c r="V141" s="180"/>
    </row>
    <row r="142" spans="1:22" s="21" customFormat="1" ht="18" customHeight="1">
      <c r="A142" s="205">
        <v>149</v>
      </c>
      <c r="B142" s="206" t="s">
        <v>267</v>
      </c>
      <c r="C142" s="205" t="s">
        <v>269</v>
      </c>
      <c r="D142" s="207">
        <v>0</v>
      </c>
      <c r="E142" s="207">
        <v>0</v>
      </c>
      <c r="F142" s="207">
        <v>0</v>
      </c>
      <c r="G142" s="207">
        <v>0</v>
      </c>
      <c r="H142" s="207">
        <v>0</v>
      </c>
      <c r="I142" s="207"/>
      <c r="J142" s="207">
        <v>0</v>
      </c>
      <c r="K142" s="207">
        <v>0</v>
      </c>
      <c r="L142" s="207">
        <v>0</v>
      </c>
      <c r="M142" s="207">
        <v>0</v>
      </c>
      <c r="N142" s="207">
        <v>0</v>
      </c>
      <c r="O142" s="200" t="str">
        <f t="shared" si="2"/>
        <v>N.A.</v>
      </c>
      <c r="P142" s="179">
        <v>0</v>
      </c>
      <c r="Q142" s="179">
        <v>0</v>
      </c>
      <c r="R142" s="179">
        <v>0</v>
      </c>
      <c r="S142" s="179">
        <v>0</v>
      </c>
      <c r="T142" s="179">
        <v>0</v>
      </c>
      <c r="U142" s="179">
        <v>0</v>
      </c>
      <c r="V142" s="180"/>
    </row>
    <row r="143" spans="1:22" s="21" customFormat="1" ht="18" customHeight="1">
      <c r="A143" s="205">
        <v>150</v>
      </c>
      <c r="B143" s="206" t="s">
        <v>267</v>
      </c>
      <c r="C143" s="205" t="s">
        <v>270</v>
      </c>
      <c r="D143" s="207">
        <v>50.034380499999997</v>
      </c>
      <c r="E143" s="207">
        <v>33.288347940000001</v>
      </c>
      <c r="F143" s="207">
        <v>0</v>
      </c>
      <c r="G143" s="207">
        <v>6.2584100000000004E-2</v>
      </c>
      <c r="H143" s="207">
        <v>16.683448460000001</v>
      </c>
      <c r="I143" s="207"/>
      <c r="J143" s="207">
        <v>112.07272618</v>
      </c>
      <c r="K143" s="207">
        <v>91.697885259999993</v>
      </c>
      <c r="L143" s="207">
        <v>0</v>
      </c>
      <c r="M143" s="207">
        <v>3.8258330000000007E-2</v>
      </c>
      <c r="N143" s="207">
        <v>20.33658259000001</v>
      </c>
      <c r="O143" s="200">
        <f t="shared" si="2"/>
        <v>21.896756769193797</v>
      </c>
      <c r="P143" s="179">
        <v>3.3581940000000005E-2</v>
      </c>
      <c r="Q143" s="179">
        <v>33.254766000000004</v>
      </c>
      <c r="R143" s="179">
        <v>33.288347940000001</v>
      </c>
      <c r="S143" s="179">
        <v>3.3581940000000005E-2</v>
      </c>
      <c r="T143" s="179">
        <v>91.664303319999988</v>
      </c>
      <c r="U143" s="179">
        <v>91.697885259999993</v>
      </c>
      <c r="V143" s="180"/>
    </row>
    <row r="144" spans="1:22" s="21" customFormat="1" ht="18" customHeight="1">
      <c r="A144" s="205">
        <v>151</v>
      </c>
      <c r="B144" s="206" t="s">
        <v>247</v>
      </c>
      <c r="C144" s="205" t="s">
        <v>271</v>
      </c>
      <c r="D144" s="207">
        <v>13.070111499999999</v>
      </c>
      <c r="E144" s="207">
        <v>3.6619622799999991</v>
      </c>
      <c r="F144" s="207">
        <v>0</v>
      </c>
      <c r="G144" s="207">
        <v>0.42241023</v>
      </c>
      <c r="H144" s="207">
        <v>8.9857389900000015</v>
      </c>
      <c r="I144" s="207"/>
      <c r="J144" s="207">
        <v>3.5915361353222326</v>
      </c>
      <c r="K144" s="207">
        <v>3.0987036281590519</v>
      </c>
      <c r="L144" s="207">
        <v>0</v>
      </c>
      <c r="M144" s="207">
        <v>0.42241023</v>
      </c>
      <c r="N144" s="207">
        <v>7.0422277163180766E-2</v>
      </c>
      <c r="O144" s="200">
        <f t="shared" si="2"/>
        <v>-99.216288418330961</v>
      </c>
      <c r="P144" s="179">
        <v>2.0648527799999998</v>
      </c>
      <c r="Q144" s="179">
        <v>1.5971095</v>
      </c>
      <c r="R144" s="179">
        <v>3.6619622799999991</v>
      </c>
      <c r="S144" s="179">
        <v>2.0648527799999998</v>
      </c>
      <c r="T144" s="179">
        <v>1.0338508481590518</v>
      </c>
      <c r="U144" s="179">
        <v>3.0987036281590519</v>
      </c>
      <c r="V144" s="180"/>
    </row>
    <row r="145" spans="1:22" s="21" customFormat="1" ht="18" customHeight="1">
      <c r="A145" s="205">
        <v>152</v>
      </c>
      <c r="B145" s="206" t="s">
        <v>247</v>
      </c>
      <c r="C145" s="205" t="s">
        <v>272</v>
      </c>
      <c r="D145" s="207">
        <v>18.317415500000003</v>
      </c>
      <c r="E145" s="207">
        <v>21.039622619999999</v>
      </c>
      <c r="F145" s="207">
        <v>0</v>
      </c>
      <c r="G145" s="207">
        <v>2.49001194</v>
      </c>
      <c r="H145" s="207">
        <v>-5.212219059999998</v>
      </c>
      <c r="I145" s="207"/>
      <c r="J145" s="207">
        <v>16.353097317265568</v>
      </c>
      <c r="K145" s="207">
        <v>13.650597420260361</v>
      </c>
      <c r="L145" s="207">
        <v>0</v>
      </c>
      <c r="M145" s="207">
        <v>2.3818509299999997</v>
      </c>
      <c r="N145" s="207">
        <v>0.32064896700520651</v>
      </c>
      <c r="O145" s="200">
        <f t="shared" ref="O145:O208" si="3">IF(OR(H145=0,N145=0),"N.A.",IF((((N145-H145)/H145))*100&gt;=500,"500&lt;",IF((((N145-H145)/H145))*100&lt;=-500,"&lt;-500",(((N145-H145)/H145))*100)))</f>
        <v>-106.15187050494394</v>
      </c>
      <c r="P145" s="179">
        <v>11.106279369999999</v>
      </c>
      <c r="Q145" s="179">
        <v>9.9333432500000001</v>
      </c>
      <c r="R145" s="179">
        <v>21.039622619999999</v>
      </c>
      <c r="S145" s="179">
        <v>11.059763459999999</v>
      </c>
      <c r="T145" s="179">
        <v>2.5908339602603601</v>
      </c>
      <c r="U145" s="179">
        <v>13.650597420260361</v>
      </c>
      <c r="V145" s="180"/>
    </row>
    <row r="146" spans="1:22" s="21" customFormat="1" ht="18" customHeight="1">
      <c r="A146" s="205">
        <v>156</v>
      </c>
      <c r="B146" s="206" t="s">
        <v>206</v>
      </c>
      <c r="C146" s="205" t="s">
        <v>273</v>
      </c>
      <c r="D146" s="207">
        <v>12.429304249999998</v>
      </c>
      <c r="E146" s="207">
        <v>2.7673099999999999E-2</v>
      </c>
      <c r="F146" s="207">
        <v>0</v>
      </c>
      <c r="G146" s="207">
        <v>5.2971690000000002E-2</v>
      </c>
      <c r="H146" s="207">
        <v>12.348659459999997</v>
      </c>
      <c r="I146" s="207"/>
      <c r="J146" s="207">
        <v>1466.03259665</v>
      </c>
      <c r="K146" s="207">
        <v>2.7673099999999999E-2</v>
      </c>
      <c r="L146" s="207">
        <v>0</v>
      </c>
      <c r="M146" s="207">
        <v>3.152667E-2</v>
      </c>
      <c r="N146" s="207">
        <v>1465.9733968799997</v>
      </c>
      <c r="O146" s="200" t="str">
        <f t="shared" si="3"/>
        <v>500&lt;</v>
      </c>
      <c r="P146" s="179">
        <v>2.7673099999999999E-2</v>
      </c>
      <c r="Q146" s="179">
        <v>0</v>
      </c>
      <c r="R146" s="179">
        <v>2.7673099999999999E-2</v>
      </c>
      <c r="S146" s="179">
        <v>2.7673099999999999E-2</v>
      </c>
      <c r="T146" s="179">
        <v>0</v>
      </c>
      <c r="U146" s="179">
        <v>2.7673099999999999E-2</v>
      </c>
      <c r="V146" s="180"/>
    </row>
    <row r="147" spans="1:22" s="21" customFormat="1" ht="18" customHeight="1">
      <c r="A147" s="205">
        <v>157</v>
      </c>
      <c r="B147" s="206" t="s">
        <v>214</v>
      </c>
      <c r="C147" s="205" t="s">
        <v>274</v>
      </c>
      <c r="D147" s="207">
        <v>378.43303149999997</v>
      </c>
      <c r="E147" s="207">
        <v>0.52820822000000001</v>
      </c>
      <c r="F147" s="207">
        <v>0</v>
      </c>
      <c r="G147" s="207">
        <v>1.0110932300000002</v>
      </c>
      <c r="H147" s="207">
        <v>376.89373004999999</v>
      </c>
      <c r="I147" s="207"/>
      <c r="J147" s="207">
        <v>2086.3009366099996</v>
      </c>
      <c r="K147" s="207">
        <v>0.52820822000000001</v>
      </c>
      <c r="L147" s="207">
        <v>0</v>
      </c>
      <c r="M147" s="207">
        <v>0.60176302000000004</v>
      </c>
      <c r="N147" s="207">
        <v>2085.17096537</v>
      </c>
      <c r="O147" s="200">
        <f t="shared" si="3"/>
        <v>453.25169911777897</v>
      </c>
      <c r="P147" s="179">
        <v>0.52820822000000001</v>
      </c>
      <c r="Q147" s="179">
        <v>0</v>
      </c>
      <c r="R147" s="179">
        <v>0.52820822000000001</v>
      </c>
      <c r="S147" s="179">
        <v>0.52820822000000001</v>
      </c>
      <c r="T147" s="179">
        <v>0</v>
      </c>
      <c r="U147" s="179">
        <v>0.52820822000000001</v>
      </c>
      <c r="V147" s="180"/>
    </row>
    <row r="148" spans="1:22" s="21" customFormat="1" ht="18" customHeight="1">
      <c r="A148" s="205">
        <v>158</v>
      </c>
      <c r="B148" s="206" t="s">
        <v>206</v>
      </c>
      <c r="C148" s="205" t="s">
        <v>275</v>
      </c>
      <c r="D148" s="207">
        <v>0</v>
      </c>
      <c r="E148" s="207">
        <v>0</v>
      </c>
      <c r="F148" s="207">
        <v>0</v>
      </c>
      <c r="G148" s="207">
        <v>0</v>
      </c>
      <c r="H148" s="207">
        <v>0</v>
      </c>
      <c r="I148" s="207"/>
      <c r="J148" s="207">
        <v>0</v>
      </c>
      <c r="K148" s="207">
        <v>0</v>
      </c>
      <c r="L148" s="207">
        <v>0</v>
      </c>
      <c r="M148" s="207">
        <v>0</v>
      </c>
      <c r="N148" s="207">
        <v>0</v>
      </c>
      <c r="O148" s="200" t="str">
        <f t="shared" si="3"/>
        <v>N.A.</v>
      </c>
      <c r="P148" s="179">
        <v>0</v>
      </c>
      <c r="Q148" s="179">
        <v>0</v>
      </c>
      <c r="R148" s="179">
        <v>0</v>
      </c>
      <c r="S148" s="179">
        <v>0</v>
      </c>
      <c r="T148" s="179">
        <v>0</v>
      </c>
      <c r="U148" s="179">
        <v>0</v>
      </c>
      <c r="V148" s="180"/>
    </row>
    <row r="149" spans="1:22" s="21" customFormat="1" ht="18" customHeight="1">
      <c r="A149" s="205">
        <v>159</v>
      </c>
      <c r="B149" s="206" t="s">
        <v>214</v>
      </c>
      <c r="C149" s="205" t="s">
        <v>276</v>
      </c>
      <c r="D149" s="207">
        <v>0</v>
      </c>
      <c r="E149" s="207">
        <v>0</v>
      </c>
      <c r="F149" s="207">
        <v>0</v>
      </c>
      <c r="G149" s="207">
        <v>0</v>
      </c>
      <c r="H149" s="207">
        <v>0</v>
      </c>
      <c r="I149" s="207"/>
      <c r="J149" s="207">
        <v>0</v>
      </c>
      <c r="K149" s="207">
        <v>0</v>
      </c>
      <c r="L149" s="207">
        <v>0</v>
      </c>
      <c r="M149" s="207">
        <v>0</v>
      </c>
      <c r="N149" s="207">
        <v>0</v>
      </c>
      <c r="O149" s="200" t="str">
        <f t="shared" si="3"/>
        <v>N.A.</v>
      </c>
      <c r="P149" s="179">
        <v>0</v>
      </c>
      <c r="Q149" s="179">
        <v>0</v>
      </c>
      <c r="R149" s="179">
        <v>0</v>
      </c>
      <c r="S149" s="179">
        <v>0</v>
      </c>
      <c r="T149" s="179">
        <v>0</v>
      </c>
      <c r="U149" s="179">
        <v>0</v>
      </c>
      <c r="V149" s="180"/>
    </row>
    <row r="150" spans="1:22" s="21" customFormat="1" ht="18" customHeight="1">
      <c r="A150" s="205">
        <v>160</v>
      </c>
      <c r="B150" s="206" t="s">
        <v>214</v>
      </c>
      <c r="C150" s="205" t="s">
        <v>277</v>
      </c>
      <c r="D150" s="207">
        <v>0</v>
      </c>
      <c r="E150" s="207">
        <v>0</v>
      </c>
      <c r="F150" s="207">
        <v>0</v>
      </c>
      <c r="G150" s="207">
        <v>0</v>
      </c>
      <c r="H150" s="207">
        <v>0</v>
      </c>
      <c r="I150" s="207"/>
      <c r="J150" s="207">
        <v>0</v>
      </c>
      <c r="K150" s="207">
        <v>0</v>
      </c>
      <c r="L150" s="207">
        <v>0</v>
      </c>
      <c r="M150" s="207">
        <v>0</v>
      </c>
      <c r="N150" s="207">
        <v>0</v>
      </c>
      <c r="O150" s="200" t="str">
        <f t="shared" si="3"/>
        <v>N.A.</v>
      </c>
      <c r="P150" s="179">
        <v>0</v>
      </c>
      <c r="Q150" s="179">
        <v>0</v>
      </c>
      <c r="R150" s="179">
        <v>0</v>
      </c>
      <c r="S150" s="179">
        <v>0</v>
      </c>
      <c r="T150" s="179">
        <v>0</v>
      </c>
      <c r="U150" s="179">
        <v>0</v>
      </c>
      <c r="V150" s="180"/>
    </row>
    <row r="151" spans="1:22" s="21" customFormat="1" ht="18" customHeight="1">
      <c r="A151" s="205">
        <v>161</v>
      </c>
      <c r="B151" s="206" t="s">
        <v>214</v>
      </c>
      <c r="C151" s="205" t="s">
        <v>278</v>
      </c>
      <c r="D151" s="207">
        <v>0</v>
      </c>
      <c r="E151" s="207">
        <v>0</v>
      </c>
      <c r="F151" s="207">
        <v>0</v>
      </c>
      <c r="G151" s="207">
        <v>0</v>
      </c>
      <c r="H151" s="207">
        <v>0</v>
      </c>
      <c r="I151" s="207"/>
      <c r="J151" s="207">
        <v>0</v>
      </c>
      <c r="K151" s="207">
        <v>0</v>
      </c>
      <c r="L151" s="207">
        <v>0</v>
      </c>
      <c r="M151" s="207">
        <v>0</v>
      </c>
      <c r="N151" s="207">
        <v>0</v>
      </c>
      <c r="O151" s="200" t="str">
        <f t="shared" si="3"/>
        <v>N.A.</v>
      </c>
      <c r="P151" s="179">
        <v>0</v>
      </c>
      <c r="Q151" s="179">
        <v>0</v>
      </c>
      <c r="R151" s="179">
        <v>0</v>
      </c>
      <c r="S151" s="179">
        <v>0</v>
      </c>
      <c r="T151" s="179">
        <v>0</v>
      </c>
      <c r="U151" s="179">
        <v>0</v>
      </c>
      <c r="V151" s="180"/>
    </row>
    <row r="152" spans="1:22" s="21" customFormat="1" ht="18" customHeight="1">
      <c r="A152" s="205">
        <v>162</v>
      </c>
      <c r="B152" s="206" t="s">
        <v>206</v>
      </c>
      <c r="C152" s="205" t="s">
        <v>279</v>
      </c>
      <c r="D152" s="207">
        <v>0</v>
      </c>
      <c r="E152" s="207">
        <v>0</v>
      </c>
      <c r="F152" s="207">
        <v>0</v>
      </c>
      <c r="G152" s="207">
        <v>0</v>
      </c>
      <c r="H152" s="207">
        <v>0</v>
      </c>
      <c r="I152" s="207"/>
      <c r="J152" s="207">
        <v>0</v>
      </c>
      <c r="K152" s="207">
        <v>0</v>
      </c>
      <c r="L152" s="207">
        <v>0</v>
      </c>
      <c r="M152" s="207">
        <v>0</v>
      </c>
      <c r="N152" s="207">
        <v>0</v>
      </c>
      <c r="O152" s="200" t="str">
        <f t="shared" si="3"/>
        <v>N.A.</v>
      </c>
      <c r="P152" s="179">
        <v>0</v>
      </c>
      <c r="Q152" s="179">
        <v>0</v>
      </c>
      <c r="R152" s="179">
        <v>0</v>
      </c>
      <c r="S152" s="179">
        <v>0</v>
      </c>
      <c r="T152" s="179">
        <v>0</v>
      </c>
      <c r="U152" s="179">
        <v>0</v>
      </c>
      <c r="V152" s="180"/>
    </row>
    <row r="153" spans="1:22" s="21" customFormat="1" ht="18" customHeight="1">
      <c r="A153" s="205">
        <v>163</v>
      </c>
      <c r="B153" s="206" t="s">
        <v>141</v>
      </c>
      <c r="C153" s="205" t="s">
        <v>280</v>
      </c>
      <c r="D153" s="207">
        <v>0</v>
      </c>
      <c r="E153" s="207">
        <v>0</v>
      </c>
      <c r="F153" s="207">
        <v>0</v>
      </c>
      <c r="G153" s="207">
        <v>0</v>
      </c>
      <c r="H153" s="207">
        <v>0</v>
      </c>
      <c r="I153" s="207"/>
      <c r="J153" s="207">
        <v>0</v>
      </c>
      <c r="K153" s="207">
        <v>0</v>
      </c>
      <c r="L153" s="207">
        <v>0</v>
      </c>
      <c r="M153" s="207">
        <v>0</v>
      </c>
      <c r="N153" s="207">
        <v>0</v>
      </c>
      <c r="O153" s="200" t="str">
        <f t="shared" si="3"/>
        <v>N.A.</v>
      </c>
      <c r="P153" s="179">
        <v>0</v>
      </c>
      <c r="Q153" s="179">
        <v>0</v>
      </c>
      <c r="R153" s="179">
        <v>0</v>
      </c>
      <c r="S153" s="179">
        <v>0</v>
      </c>
      <c r="T153" s="179">
        <v>0</v>
      </c>
      <c r="U153" s="179">
        <v>0</v>
      </c>
      <c r="V153" s="180"/>
    </row>
    <row r="154" spans="1:22" s="21" customFormat="1" ht="18" customHeight="1">
      <c r="A154" s="205">
        <v>164</v>
      </c>
      <c r="B154" s="206" t="s">
        <v>247</v>
      </c>
      <c r="C154" s="205" t="s">
        <v>281</v>
      </c>
      <c r="D154" s="207">
        <v>18.209847500000002</v>
      </c>
      <c r="E154" s="207">
        <v>12.439456249999999</v>
      </c>
      <c r="F154" s="207">
        <v>0</v>
      </c>
      <c r="G154" s="207">
        <v>0</v>
      </c>
      <c r="H154" s="207">
        <v>5.7703912500000021</v>
      </c>
      <c r="I154" s="207"/>
      <c r="J154" s="207">
        <v>8.0608755477614054</v>
      </c>
      <c r="K154" s="207">
        <v>7.9028191644719659</v>
      </c>
      <c r="L154" s="207">
        <v>0</v>
      </c>
      <c r="M154" s="207">
        <v>0</v>
      </c>
      <c r="N154" s="207">
        <v>0.15805638328943949</v>
      </c>
      <c r="O154" s="200">
        <f t="shared" si="3"/>
        <v>-97.260906991541702</v>
      </c>
      <c r="P154" s="179">
        <v>0</v>
      </c>
      <c r="Q154" s="179">
        <v>12.439456249999999</v>
      </c>
      <c r="R154" s="179">
        <v>12.439456249999999</v>
      </c>
      <c r="S154" s="179">
        <v>0</v>
      </c>
      <c r="T154" s="179">
        <v>7.9028191644719659</v>
      </c>
      <c r="U154" s="179">
        <v>7.9028191644719659</v>
      </c>
      <c r="V154" s="180"/>
    </row>
    <row r="155" spans="1:22" s="21" customFormat="1" ht="18" customHeight="1">
      <c r="A155" s="205">
        <v>165</v>
      </c>
      <c r="B155" s="206" t="s">
        <v>137</v>
      </c>
      <c r="C155" s="205" t="s">
        <v>282</v>
      </c>
      <c r="D155" s="207">
        <v>0</v>
      </c>
      <c r="E155" s="207">
        <v>0</v>
      </c>
      <c r="F155" s="207">
        <v>0</v>
      </c>
      <c r="G155" s="207">
        <v>0</v>
      </c>
      <c r="H155" s="207">
        <v>0</v>
      </c>
      <c r="I155" s="207"/>
      <c r="J155" s="207">
        <v>0</v>
      </c>
      <c r="K155" s="207">
        <v>0</v>
      </c>
      <c r="L155" s="207">
        <v>0</v>
      </c>
      <c r="M155" s="207">
        <v>0</v>
      </c>
      <c r="N155" s="207">
        <v>0</v>
      </c>
      <c r="O155" s="200" t="str">
        <f t="shared" si="3"/>
        <v>N.A.</v>
      </c>
      <c r="P155" s="179">
        <v>0</v>
      </c>
      <c r="Q155" s="179">
        <v>0</v>
      </c>
      <c r="R155" s="179">
        <v>0</v>
      </c>
      <c r="S155" s="179">
        <v>0</v>
      </c>
      <c r="T155" s="179">
        <v>0</v>
      </c>
      <c r="U155" s="179">
        <v>0</v>
      </c>
      <c r="V155" s="180"/>
    </row>
    <row r="156" spans="1:22" s="21" customFormat="1" ht="18" customHeight="1">
      <c r="A156" s="205">
        <v>166</v>
      </c>
      <c r="B156" s="206" t="s">
        <v>229</v>
      </c>
      <c r="C156" s="205" t="s">
        <v>283</v>
      </c>
      <c r="D156" s="207">
        <v>18.811774749999998</v>
      </c>
      <c r="E156" s="207">
        <v>16.774682120000001</v>
      </c>
      <c r="F156" s="207">
        <v>0</v>
      </c>
      <c r="G156" s="207">
        <v>0.30197112000000004</v>
      </c>
      <c r="H156" s="207">
        <v>1.7351215099999973</v>
      </c>
      <c r="I156" s="207"/>
      <c r="J156" s="207">
        <v>14.079320797222472</v>
      </c>
      <c r="K156" s="207">
        <v>13.623534323551441</v>
      </c>
      <c r="L156" s="207">
        <v>0</v>
      </c>
      <c r="M156" s="207">
        <v>0.17972136</v>
      </c>
      <c r="N156" s="207">
        <v>0.27606511367102887</v>
      </c>
      <c r="O156" s="200">
        <f t="shared" si="3"/>
        <v>-84.089580350425763</v>
      </c>
      <c r="P156" s="179">
        <v>0.15775362000000001</v>
      </c>
      <c r="Q156" s="179">
        <v>16.6169285</v>
      </c>
      <c r="R156" s="179">
        <v>16.774682120000001</v>
      </c>
      <c r="S156" s="179">
        <v>0.15775362000000001</v>
      </c>
      <c r="T156" s="179">
        <v>13.465780703551442</v>
      </c>
      <c r="U156" s="179">
        <v>13.623534323551441</v>
      </c>
      <c r="V156" s="180"/>
    </row>
    <row r="157" spans="1:22" s="21" customFormat="1" ht="18" customHeight="1">
      <c r="A157" s="205">
        <v>167</v>
      </c>
      <c r="B157" s="206" t="s">
        <v>127</v>
      </c>
      <c r="C157" s="205" t="s">
        <v>284</v>
      </c>
      <c r="D157" s="207">
        <v>985.60987374999991</v>
      </c>
      <c r="E157" s="207">
        <v>220.44304794000004</v>
      </c>
      <c r="F157" s="207">
        <v>0</v>
      </c>
      <c r="G157" s="207">
        <v>19.291389789999997</v>
      </c>
      <c r="H157" s="207">
        <v>745.87543601999994</v>
      </c>
      <c r="I157" s="207"/>
      <c r="J157" s="207">
        <v>1222.4838185899998</v>
      </c>
      <c r="K157" s="207">
        <v>540.60114247780007</v>
      </c>
      <c r="L157" s="207">
        <v>0</v>
      </c>
      <c r="M157" s="207">
        <v>19.209589229999999</v>
      </c>
      <c r="N157" s="207">
        <v>662.67308688219964</v>
      </c>
      <c r="O157" s="200">
        <f t="shared" si="3"/>
        <v>-11.154992525530671</v>
      </c>
      <c r="P157" s="179">
        <v>94.639863440000013</v>
      </c>
      <c r="Q157" s="179">
        <v>125.80318450000001</v>
      </c>
      <c r="R157" s="179">
        <v>220.44304794000004</v>
      </c>
      <c r="S157" s="179">
        <v>94.238565579999999</v>
      </c>
      <c r="T157" s="179">
        <v>446.36257689780007</v>
      </c>
      <c r="U157" s="179">
        <v>540.60114247780007</v>
      </c>
      <c r="V157" s="180"/>
    </row>
    <row r="158" spans="1:22" s="21" customFormat="1" ht="18" customHeight="1">
      <c r="A158" s="205">
        <v>168</v>
      </c>
      <c r="B158" s="206" t="s">
        <v>251</v>
      </c>
      <c r="C158" s="205" t="s">
        <v>285</v>
      </c>
      <c r="D158" s="207">
        <v>0</v>
      </c>
      <c r="E158" s="207">
        <v>0</v>
      </c>
      <c r="F158" s="207">
        <v>0</v>
      </c>
      <c r="G158" s="207">
        <v>0</v>
      </c>
      <c r="H158" s="207">
        <v>0</v>
      </c>
      <c r="I158" s="207"/>
      <c r="J158" s="207">
        <v>0</v>
      </c>
      <c r="K158" s="207">
        <v>0</v>
      </c>
      <c r="L158" s="207">
        <v>0</v>
      </c>
      <c r="M158" s="207">
        <v>0</v>
      </c>
      <c r="N158" s="207">
        <v>0</v>
      </c>
      <c r="O158" s="200" t="str">
        <f t="shared" si="3"/>
        <v>N.A.</v>
      </c>
      <c r="P158" s="179">
        <v>0</v>
      </c>
      <c r="Q158" s="179">
        <v>0</v>
      </c>
      <c r="R158" s="179">
        <v>0</v>
      </c>
      <c r="S158" s="179">
        <v>0</v>
      </c>
      <c r="T158" s="179">
        <v>0</v>
      </c>
      <c r="U158" s="179">
        <v>0</v>
      </c>
      <c r="V158" s="180"/>
    </row>
    <row r="159" spans="1:22" s="21" customFormat="1" ht="18" customHeight="1">
      <c r="A159" s="205">
        <v>170</v>
      </c>
      <c r="B159" s="206" t="s">
        <v>137</v>
      </c>
      <c r="C159" s="205" t="s">
        <v>286</v>
      </c>
      <c r="D159" s="207">
        <v>27.507789000000002</v>
      </c>
      <c r="E159" s="207">
        <v>13.488191409999999</v>
      </c>
      <c r="F159" s="207">
        <v>0</v>
      </c>
      <c r="G159" s="207">
        <v>4.7502612899999992</v>
      </c>
      <c r="H159" s="207">
        <v>9.2693363000000026</v>
      </c>
      <c r="I159" s="207"/>
      <c r="J159" s="207">
        <v>8.8863627974631072</v>
      </c>
      <c r="K159" s="207">
        <v>5.8849513496697128</v>
      </c>
      <c r="L159" s="207">
        <v>0</v>
      </c>
      <c r="M159" s="207">
        <v>2.8271690399999998</v>
      </c>
      <c r="N159" s="207">
        <v>0.17424240779339539</v>
      </c>
      <c r="O159" s="200">
        <f t="shared" si="3"/>
        <v>-98.120227790274527</v>
      </c>
      <c r="P159" s="179">
        <v>2.4815981599999999</v>
      </c>
      <c r="Q159" s="179">
        <v>11.00659325</v>
      </c>
      <c r="R159" s="179">
        <v>13.488191409999999</v>
      </c>
      <c r="S159" s="179">
        <v>2.4815981599999999</v>
      </c>
      <c r="T159" s="179">
        <v>3.4033531896697125</v>
      </c>
      <c r="U159" s="179">
        <v>5.8849513496697128</v>
      </c>
      <c r="V159" s="180"/>
    </row>
    <row r="160" spans="1:22" s="21" customFormat="1" ht="18" customHeight="1">
      <c r="A160" s="205">
        <v>171</v>
      </c>
      <c r="B160" s="206" t="s">
        <v>127</v>
      </c>
      <c r="C160" s="205" t="s">
        <v>287</v>
      </c>
      <c r="D160" s="207">
        <v>437.76601750000003</v>
      </c>
      <c r="E160" s="207">
        <v>184.73032748</v>
      </c>
      <c r="F160" s="207">
        <v>0</v>
      </c>
      <c r="G160" s="207">
        <v>154.86265922000004</v>
      </c>
      <c r="H160" s="207">
        <v>98.173030799999935</v>
      </c>
      <c r="I160" s="207"/>
      <c r="J160" s="207">
        <v>1496.4837103514524</v>
      </c>
      <c r="K160" s="207">
        <v>1796.82609798</v>
      </c>
      <c r="L160" s="207">
        <v>0</v>
      </c>
      <c r="M160" s="207">
        <v>142.76771113999993</v>
      </c>
      <c r="N160" s="207">
        <v>-443.11009876854746</v>
      </c>
      <c r="O160" s="200" t="str">
        <f t="shared" si="3"/>
        <v>&lt;-500</v>
      </c>
      <c r="P160" s="179">
        <v>4.1536469800000004</v>
      </c>
      <c r="Q160" s="179">
        <v>180.57668050000001</v>
      </c>
      <c r="R160" s="179">
        <v>184.73032748</v>
      </c>
      <c r="S160" s="179">
        <v>4.1536469800000004</v>
      </c>
      <c r="T160" s="179">
        <v>1792.6724509999999</v>
      </c>
      <c r="U160" s="179">
        <v>1796.82609798</v>
      </c>
      <c r="V160" s="180"/>
    </row>
    <row r="161" spans="1:22" s="21" customFormat="1" ht="18" customHeight="1">
      <c r="A161" s="205">
        <v>176</v>
      </c>
      <c r="B161" s="206" t="s">
        <v>137</v>
      </c>
      <c r="C161" s="205" t="s">
        <v>288</v>
      </c>
      <c r="D161" s="207">
        <v>39.506967000000003</v>
      </c>
      <c r="E161" s="207">
        <v>3.55351325</v>
      </c>
      <c r="F161" s="207">
        <v>0</v>
      </c>
      <c r="G161" s="207">
        <v>1.30069243</v>
      </c>
      <c r="H161" s="207">
        <v>34.652761320000003</v>
      </c>
      <c r="I161" s="207"/>
      <c r="J161" s="207">
        <v>3.0840335372595096</v>
      </c>
      <c r="K161" s="207">
        <v>1.7228698614308913</v>
      </c>
      <c r="L161" s="207">
        <v>0</v>
      </c>
      <c r="M161" s="207">
        <v>1.30069243</v>
      </c>
      <c r="N161" s="207">
        <v>6.0471245828618236E-2</v>
      </c>
      <c r="O161" s="200">
        <f t="shared" si="3"/>
        <v>-99.825493716733874</v>
      </c>
      <c r="P161" s="179">
        <v>0</v>
      </c>
      <c r="Q161" s="179">
        <v>3.55351325</v>
      </c>
      <c r="R161" s="179">
        <v>3.55351325</v>
      </c>
      <c r="S161" s="179">
        <v>0</v>
      </c>
      <c r="T161" s="179">
        <v>1.7228698614308913</v>
      </c>
      <c r="U161" s="179">
        <v>1.7228698614308913</v>
      </c>
      <c r="V161" s="180"/>
    </row>
    <row r="162" spans="1:22" s="21" customFormat="1" ht="18" customHeight="1">
      <c r="A162" s="205">
        <v>177</v>
      </c>
      <c r="B162" s="206" t="s">
        <v>137</v>
      </c>
      <c r="C162" s="205" t="s">
        <v>289</v>
      </c>
      <c r="D162" s="207">
        <v>0.21763625</v>
      </c>
      <c r="E162" s="207">
        <v>6.711985999999999E-2</v>
      </c>
      <c r="F162" s="207">
        <v>0</v>
      </c>
      <c r="G162" s="207">
        <v>1.6462299999999999E-2</v>
      </c>
      <c r="H162" s="207">
        <v>0.13405409000000001</v>
      </c>
      <c r="I162" s="207"/>
      <c r="J162" s="207">
        <v>0.1878491762818339</v>
      </c>
      <c r="K162" s="207">
        <v>0.17436812909983715</v>
      </c>
      <c r="L162" s="207">
        <v>0</v>
      </c>
      <c r="M162" s="207">
        <v>9.797730000000001E-3</v>
      </c>
      <c r="N162" s="207">
        <v>3.683317181996733E-3</v>
      </c>
      <c r="O162" s="200">
        <f t="shared" si="3"/>
        <v>-97.25236493567877</v>
      </c>
      <c r="P162" s="179">
        <v>8.6001100000000011E-3</v>
      </c>
      <c r="Q162" s="179">
        <v>5.8519749999999995E-2</v>
      </c>
      <c r="R162" s="179">
        <v>6.711985999999999E-2</v>
      </c>
      <c r="S162" s="179">
        <v>8.6001100000000011E-3</v>
      </c>
      <c r="T162" s="179">
        <v>0.16576801909983715</v>
      </c>
      <c r="U162" s="179">
        <v>0.17436812909983715</v>
      </c>
      <c r="V162" s="180"/>
    </row>
    <row r="163" spans="1:22" s="21" customFormat="1" ht="18" customHeight="1">
      <c r="A163" s="205">
        <v>181</v>
      </c>
      <c r="B163" s="206" t="s">
        <v>206</v>
      </c>
      <c r="C163" s="205" t="s">
        <v>290</v>
      </c>
      <c r="D163" s="207">
        <v>5924.1464909999995</v>
      </c>
      <c r="E163" s="207">
        <v>290.88537339000004</v>
      </c>
      <c r="F163" s="207">
        <v>0</v>
      </c>
      <c r="G163" s="207">
        <v>113.27900040999999</v>
      </c>
      <c r="H163" s="207">
        <v>5519.9821171999993</v>
      </c>
      <c r="I163" s="207"/>
      <c r="J163" s="207">
        <v>4982.1497033899996</v>
      </c>
      <c r="K163" s="207">
        <v>278.11542993999996</v>
      </c>
      <c r="L163" s="207">
        <v>0</v>
      </c>
      <c r="M163" s="207">
        <v>108.26185982000001</v>
      </c>
      <c r="N163" s="207">
        <v>4595.7724136300003</v>
      </c>
      <c r="O163" s="200">
        <f t="shared" si="3"/>
        <v>-16.742983653700723</v>
      </c>
      <c r="P163" s="179">
        <v>290.88537339000004</v>
      </c>
      <c r="Q163" s="179">
        <v>0</v>
      </c>
      <c r="R163" s="179">
        <v>290.88537339000004</v>
      </c>
      <c r="S163" s="179">
        <v>278.11542993999996</v>
      </c>
      <c r="T163" s="179">
        <v>0</v>
      </c>
      <c r="U163" s="179">
        <v>278.11542993999996</v>
      </c>
      <c r="V163" s="180"/>
    </row>
    <row r="164" spans="1:22" s="21" customFormat="1" ht="18" customHeight="1">
      <c r="A164" s="205">
        <v>182</v>
      </c>
      <c r="B164" s="206" t="s">
        <v>214</v>
      </c>
      <c r="C164" s="205" t="s">
        <v>291</v>
      </c>
      <c r="D164" s="207">
        <v>0</v>
      </c>
      <c r="E164" s="207">
        <v>0</v>
      </c>
      <c r="F164" s="207">
        <v>0</v>
      </c>
      <c r="G164" s="207">
        <v>0</v>
      </c>
      <c r="H164" s="207">
        <v>0</v>
      </c>
      <c r="I164" s="207"/>
      <c r="J164" s="207">
        <v>0</v>
      </c>
      <c r="K164" s="207">
        <v>0</v>
      </c>
      <c r="L164" s="207">
        <v>0</v>
      </c>
      <c r="M164" s="207">
        <v>0</v>
      </c>
      <c r="N164" s="207">
        <v>0</v>
      </c>
      <c r="O164" s="200" t="str">
        <f t="shared" si="3"/>
        <v>N.A.</v>
      </c>
      <c r="P164" s="179">
        <v>0</v>
      </c>
      <c r="Q164" s="179">
        <v>0</v>
      </c>
      <c r="R164" s="179">
        <v>0</v>
      </c>
      <c r="S164" s="179">
        <v>0</v>
      </c>
      <c r="T164" s="179">
        <v>0</v>
      </c>
      <c r="U164" s="179">
        <v>0</v>
      </c>
      <c r="V164" s="180"/>
    </row>
    <row r="165" spans="1:22" s="21" customFormat="1" ht="18" customHeight="1">
      <c r="A165" s="205">
        <v>183</v>
      </c>
      <c r="B165" s="206" t="s">
        <v>206</v>
      </c>
      <c r="C165" s="205" t="s">
        <v>292</v>
      </c>
      <c r="D165" s="207">
        <v>0</v>
      </c>
      <c r="E165" s="207">
        <v>0</v>
      </c>
      <c r="F165" s="207">
        <v>0</v>
      </c>
      <c r="G165" s="207">
        <v>0</v>
      </c>
      <c r="H165" s="207">
        <v>0</v>
      </c>
      <c r="I165" s="207"/>
      <c r="J165" s="207">
        <v>0</v>
      </c>
      <c r="K165" s="207">
        <v>0</v>
      </c>
      <c r="L165" s="207">
        <v>0</v>
      </c>
      <c r="M165" s="207">
        <v>0</v>
      </c>
      <c r="N165" s="207">
        <v>0</v>
      </c>
      <c r="O165" s="200" t="str">
        <f t="shared" si="3"/>
        <v>N.A.</v>
      </c>
      <c r="P165" s="179">
        <v>0</v>
      </c>
      <c r="Q165" s="179">
        <v>0</v>
      </c>
      <c r="R165" s="179">
        <v>0</v>
      </c>
      <c r="S165" s="179">
        <v>0</v>
      </c>
      <c r="T165" s="179">
        <v>0</v>
      </c>
      <c r="U165" s="179">
        <v>0</v>
      </c>
      <c r="V165" s="180"/>
    </row>
    <row r="166" spans="1:22" s="21" customFormat="1" ht="18" customHeight="1">
      <c r="A166" s="205">
        <v>185</v>
      </c>
      <c r="B166" s="206" t="s">
        <v>141</v>
      </c>
      <c r="C166" s="205" t="s">
        <v>293</v>
      </c>
      <c r="D166" s="207">
        <v>31.215099499999997</v>
      </c>
      <c r="E166" s="207">
        <v>11.648311639999999</v>
      </c>
      <c r="F166" s="207">
        <v>0</v>
      </c>
      <c r="G166" s="207">
        <v>3.9052400000000004E-3</v>
      </c>
      <c r="H166" s="207">
        <v>19.562882619999996</v>
      </c>
      <c r="I166" s="207"/>
      <c r="J166" s="207">
        <v>12.970120092490873</v>
      </c>
      <c r="K166" s="207">
        <v>12.711898772245954</v>
      </c>
      <c r="L166" s="207">
        <v>0</v>
      </c>
      <c r="M166" s="207">
        <v>3.9052400000000004E-3</v>
      </c>
      <c r="N166" s="207">
        <v>0.25431608024492014</v>
      </c>
      <c r="O166" s="200">
        <f t="shared" si="3"/>
        <v>-98.70000712479397</v>
      </c>
      <c r="P166" s="179">
        <v>0.56927738999999999</v>
      </c>
      <c r="Q166" s="179">
        <v>11.079034249999999</v>
      </c>
      <c r="R166" s="179">
        <v>11.648311639999999</v>
      </c>
      <c r="S166" s="179">
        <v>0.56927738999999999</v>
      </c>
      <c r="T166" s="179">
        <v>12.142621382245954</v>
      </c>
      <c r="U166" s="179">
        <v>12.711898772245954</v>
      </c>
      <c r="V166" s="180"/>
    </row>
    <row r="167" spans="1:22" s="21" customFormat="1" ht="18" customHeight="1">
      <c r="A167" s="205">
        <v>188</v>
      </c>
      <c r="B167" s="206" t="s">
        <v>141</v>
      </c>
      <c r="C167" s="205" t="s">
        <v>294</v>
      </c>
      <c r="D167" s="207">
        <v>925.467579</v>
      </c>
      <c r="E167" s="207">
        <v>49.243203270000009</v>
      </c>
      <c r="F167" s="207">
        <v>0</v>
      </c>
      <c r="G167" s="207">
        <v>3.1273856500000003</v>
      </c>
      <c r="H167" s="207">
        <v>873.09699007999984</v>
      </c>
      <c r="I167" s="207"/>
      <c r="J167" s="207">
        <v>63.02998617449277</v>
      </c>
      <c r="K167" s="207">
        <v>59.132526232639961</v>
      </c>
      <c r="L167" s="207">
        <v>0</v>
      </c>
      <c r="M167" s="207">
        <v>2.6615778600000004</v>
      </c>
      <c r="N167" s="207">
        <v>1.2358820818528076</v>
      </c>
      <c r="O167" s="200">
        <f t="shared" si="3"/>
        <v>-99.858448477558085</v>
      </c>
      <c r="P167" s="179">
        <v>37.949605520000006</v>
      </c>
      <c r="Q167" s="179">
        <v>11.29359775</v>
      </c>
      <c r="R167" s="179">
        <v>49.243203270000009</v>
      </c>
      <c r="S167" s="179">
        <v>37.949605520000006</v>
      </c>
      <c r="T167" s="179">
        <v>21.182920712639962</v>
      </c>
      <c r="U167" s="179">
        <v>59.132526232639961</v>
      </c>
      <c r="V167" s="180"/>
    </row>
    <row r="168" spans="1:22" s="21" customFormat="1" ht="18" customHeight="1">
      <c r="A168" s="205">
        <v>189</v>
      </c>
      <c r="B168" s="206" t="s">
        <v>141</v>
      </c>
      <c r="C168" s="205" t="s">
        <v>295</v>
      </c>
      <c r="D168" s="207">
        <v>5.6329345000000002</v>
      </c>
      <c r="E168" s="207">
        <v>3.66515287</v>
      </c>
      <c r="F168" s="207">
        <v>0</v>
      </c>
      <c r="G168" s="207">
        <v>0.89113287000000008</v>
      </c>
      <c r="H168" s="207">
        <v>1.0766487599999999</v>
      </c>
      <c r="I168" s="207"/>
      <c r="J168" s="207">
        <v>2.7439771490442295</v>
      </c>
      <c r="K168" s="207">
        <v>2.1598063655335582</v>
      </c>
      <c r="L168" s="207">
        <v>0</v>
      </c>
      <c r="M168" s="207">
        <v>0.53036731000000004</v>
      </c>
      <c r="N168" s="207">
        <v>5.3803473510671496E-2</v>
      </c>
      <c r="O168" s="200">
        <f t="shared" si="3"/>
        <v>-95.002690244990262</v>
      </c>
      <c r="P168" s="179">
        <v>0.46553936999999995</v>
      </c>
      <c r="Q168" s="179">
        <v>3.1996134999999999</v>
      </c>
      <c r="R168" s="179">
        <v>3.66515287</v>
      </c>
      <c r="S168" s="179">
        <v>0.46553936999999995</v>
      </c>
      <c r="T168" s="179">
        <v>1.6942669955335581</v>
      </c>
      <c r="U168" s="179">
        <v>2.1598063655335582</v>
      </c>
      <c r="V168" s="180"/>
    </row>
    <row r="169" spans="1:22" s="21" customFormat="1" ht="18" customHeight="1">
      <c r="A169" s="205">
        <v>190</v>
      </c>
      <c r="B169" s="206" t="s">
        <v>141</v>
      </c>
      <c r="C169" s="205" t="s">
        <v>296</v>
      </c>
      <c r="D169" s="207">
        <v>21.500947749999998</v>
      </c>
      <c r="E169" s="207">
        <v>11.21433171</v>
      </c>
      <c r="F169" s="207">
        <v>0</v>
      </c>
      <c r="G169" s="207">
        <v>3.9267242200000005</v>
      </c>
      <c r="H169" s="207">
        <v>6.3598918199999979</v>
      </c>
      <c r="I169" s="207"/>
      <c r="J169" s="207">
        <v>8.0694903820445454</v>
      </c>
      <c r="K169" s="207">
        <v>4.3318874304358284</v>
      </c>
      <c r="L169" s="207">
        <v>0</v>
      </c>
      <c r="M169" s="207">
        <v>3.5793776500000005</v>
      </c>
      <c r="N169" s="207">
        <v>0.1582253016087162</v>
      </c>
      <c r="O169" s="200">
        <f t="shared" si="3"/>
        <v>-97.512138475199464</v>
      </c>
      <c r="P169" s="179">
        <v>0.31293596000000001</v>
      </c>
      <c r="Q169" s="179">
        <v>10.901395749999999</v>
      </c>
      <c r="R169" s="179">
        <v>11.21433171</v>
      </c>
      <c r="S169" s="179">
        <v>0.31293596000000001</v>
      </c>
      <c r="T169" s="179">
        <v>4.0189514704358285</v>
      </c>
      <c r="U169" s="179">
        <v>4.3318874304358284</v>
      </c>
      <c r="V169" s="180"/>
    </row>
    <row r="170" spans="1:22" s="21" customFormat="1" ht="18" customHeight="1">
      <c r="A170" s="205">
        <v>191</v>
      </c>
      <c r="B170" s="206" t="s">
        <v>247</v>
      </c>
      <c r="C170" s="205" t="s">
        <v>297</v>
      </c>
      <c r="D170" s="207">
        <v>3.4984817499999998</v>
      </c>
      <c r="E170" s="207">
        <v>3.98815125</v>
      </c>
      <c r="F170" s="207">
        <v>0</v>
      </c>
      <c r="G170" s="207">
        <v>0.38734755999999998</v>
      </c>
      <c r="H170" s="207">
        <v>-0.87701706000000024</v>
      </c>
      <c r="I170" s="207"/>
      <c r="J170" s="207">
        <v>3.1163148068951845</v>
      </c>
      <c r="K170" s="207">
        <v>2.6695054849952791</v>
      </c>
      <c r="L170" s="207">
        <v>0</v>
      </c>
      <c r="M170" s="207">
        <v>0.38570510999999996</v>
      </c>
      <c r="N170" s="207">
        <v>6.1104211899905031E-2</v>
      </c>
      <c r="O170" s="200">
        <f t="shared" si="3"/>
        <v>-106.96727745523047</v>
      </c>
      <c r="P170" s="179">
        <v>1.9002520000000001</v>
      </c>
      <c r="Q170" s="179">
        <v>2.0878992499999995</v>
      </c>
      <c r="R170" s="179">
        <v>3.98815125</v>
      </c>
      <c r="S170" s="179">
        <v>1.89219443</v>
      </c>
      <c r="T170" s="179">
        <v>0.77731105499527908</v>
      </c>
      <c r="U170" s="179">
        <v>2.6695054849952791</v>
      </c>
      <c r="V170" s="180"/>
    </row>
    <row r="171" spans="1:22" s="21" customFormat="1" ht="18" customHeight="1">
      <c r="A171" s="205">
        <v>192</v>
      </c>
      <c r="B171" s="206" t="s">
        <v>141</v>
      </c>
      <c r="C171" s="205" t="s">
        <v>298</v>
      </c>
      <c r="D171" s="207">
        <v>17.07024775</v>
      </c>
      <c r="E171" s="207">
        <v>21.314828904999999</v>
      </c>
      <c r="F171" s="207">
        <v>0</v>
      </c>
      <c r="G171" s="207">
        <v>1.5105548699999998</v>
      </c>
      <c r="H171" s="207">
        <v>-5.7551360249999988</v>
      </c>
      <c r="I171" s="207"/>
      <c r="J171" s="207">
        <v>13.238968119195485</v>
      </c>
      <c r="K171" s="207">
        <v>11.879376489015183</v>
      </c>
      <c r="L171" s="207">
        <v>0</v>
      </c>
      <c r="M171" s="207">
        <v>1.1000040200000001</v>
      </c>
      <c r="N171" s="207">
        <v>0.25958761018030335</v>
      </c>
      <c r="O171" s="200">
        <f t="shared" si="3"/>
        <v>-104.51053822277474</v>
      </c>
      <c r="P171" s="179">
        <v>11.556791405</v>
      </c>
      <c r="Q171" s="179">
        <v>9.7580374999999986</v>
      </c>
      <c r="R171" s="179">
        <v>21.314828904999999</v>
      </c>
      <c r="S171" s="179">
        <v>8.5511269399999996</v>
      </c>
      <c r="T171" s="179">
        <v>3.3282495490151827</v>
      </c>
      <c r="U171" s="179">
        <v>11.879376489015183</v>
      </c>
      <c r="V171" s="180"/>
    </row>
    <row r="172" spans="1:22" s="21" customFormat="1" ht="18" customHeight="1">
      <c r="A172" s="205">
        <v>193</v>
      </c>
      <c r="B172" s="206" t="s">
        <v>247</v>
      </c>
      <c r="C172" s="205" t="s">
        <v>299</v>
      </c>
      <c r="D172" s="207">
        <v>0</v>
      </c>
      <c r="E172" s="207">
        <v>0</v>
      </c>
      <c r="F172" s="207">
        <v>0</v>
      </c>
      <c r="G172" s="207">
        <v>0</v>
      </c>
      <c r="H172" s="207">
        <v>0</v>
      </c>
      <c r="I172" s="207"/>
      <c r="J172" s="207">
        <v>0</v>
      </c>
      <c r="K172" s="207">
        <v>0</v>
      </c>
      <c r="L172" s="207">
        <v>0</v>
      </c>
      <c r="M172" s="207">
        <v>0</v>
      </c>
      <c r="N172" s="207">
        <v>0</v>
      </c>
      <c r="O172" s="200" t="str">
        <f t="shared" si="3"/>
        <v>N.A.</v>
      </c>
      <c r="P172" s="179">
        <v>0</v>
      </c>
      <c r="Q172" s="179">
        <v>0</v>
      </c>
      <c r="R172" s="179">
        <v>0</v>
      </c>
      <c r="S172" s="179">
        <v>0</v>
      </c>
      <c r="T172" s="179">
        <v>0</v>
      </c>
      <c r="U172" s="179">
        <v>0</v>
      </c>
      <c r="V172" s="180"/>
    </row>
    <row r="173" spans="1:22" s="21" customFormat="1" ht="18" customHeight="1">
      <c r="A173" s="205">
        <v>194</v>
      </c>
      <c r="B173" s="206" t="s">
        <v>141</v>
      </c>
      <c r="C173" s="205" t="s">
        <v>300</v>
      </c>
      <c r="D173" s="207">
        <v>14.118872499999998</v>
      </c>
      <c r="E173" s="207">
        <v>6.6222145799999996</v>
      </c>
      <c r="F173" s="207">
        <v>0</v>
      </c>
      <c r="G173" s="207">
        <v>0.32665929000000005</v>
      </c>
      <c r="H173" s="207">
        <v>7.1699986299999994</v>
      </c>
      <c r="I173" s="207"/>
      <c r="J173" s="207">
        <v>2.1426783717603932</v>
      </c>
      <c r="K173" s="207">
        <v>1.9062502903533263</v>
      </c>
      <c r="L173" s="207">
        <v>0</v>
      </c>
      <c r="M173" s="207">
        <v>0.19441478000000001</v>
      </c>
      <c r="N173" s="207">
        <v>4.2013301407067001E-2</v>
      </c>
      <c r="O173" s="200">
        <f t="shared" si="3"/>
        <v>-99.414040314718065</v>
      </c>
      <c r="P173" s="179">
        <v>0.17065108000000001</v>
      </c>
      <c r="Q173" s="179">
        <v>6.4515634999999998</v>
      </c>
      <c r="R173" s="179">
        <v>6.6222145799999996</v>
      </c>
      <c r="S173" s="179">
        <v>0.17065108000000001</v>
      </c>
      <c r="T173" s="179">
        <v>1.7355992103533262</v>
      </c>
      <c r="U173" s="179">
        <v>1.9062502903533263</v>
      </c>
      <c r="V173" s="180"/>
    </row>
    <row r="174" spans="1:22" s="21" customFormat="1" ht="18" customHeight="1">
      <c r="A174" s="205">
        <v>195</v>
      </c>
      <c r="B174" s="206" t="s">
        <v>141</v>
      </c>
      <c r="C174" s="205" t="s">
        <v>301</v>
      </c>
      <c r="D174" s="207">
        <v>26.956994500000004</v>
      </c>
      <c r="E174" s="207">
        <v>10.740509880000001</v>
      </c>
      <c r="F174" s="207">
        <v>0</v>
      </c>
      <c r="G174" s="207">
        <v>1.7899708799999998</v>
      </c>
      <c r="H174" s="207">
        <v>14.426513740000004</v>
      </c>
      <c r="I174" s="207"/>
      <c r="J174" s="207">
        <v>7.0900618352883118</v>
      </c>
      <c r="K174" s="207">
        <v>5.8568130549885424</v>
      </c>
      <c r="L174" s="207">
        <v>0</v>
      </c>
      <c r="M174" s="207">
        <v>1.09422796</v>
      </c>
      <c r="N174" s="207">
        <v>0.13902082029977075</v>
      </c>
      <c r="O174" s="200">
        <f t="shared" si="3"/>
        <v>-99.036351936405026</v>
      </c>
      <c r="P174" s="179">
        <v>0.96047813000000004</v>
      </c>
      <c r="Q174" s="179">
        <v>9.7800317500000009</v>
      </c>
      <c r="R174" s="179">
        <v>10.740509880000001</v>
      </c>
      <c r="S174" s="179">
        <v>0.96047813000000004</v>
      </c>
      <c r="T174" s="179">
        <v>4.8963349249885422</v>
      </c>
      <c r="U174" s="179">
        <v>5.8568130549885424</v>
      </c>
      <c r="V174" s="180"/>
    </row>
    <row r="175" spans="1:22" s="21" customFormat="1" ht="18" customHeight="1">
      <c r="A175" s="205">
        <v>197</v>
      </c>
      <c r="B175" s="206" t="s">
        <v>141</v>
      </c>
      <c r="C175" s="205" t="s">
        <v>302</v>
      </c>
      <c r="D175" s="207">
        <v>11.079342</v>
      </c>
      <c r="E175" s="207">
        <v>1.1191633799999998</v>
      </c>
      <c r="F175" s="207">
        <v>0</v>
      </c>
      <c r="G175" s="207">
        <v>0.46167500999999989</v>
      </c>
      <c r="H175" s="207">
        <v>9.4985036100000002</v>
      </c>
      <c r="I175" s="207"/>
      <c r="J175" s="207">
        <v>1.2238244408692196</v>
      </c>
      <c r="K175" s="207">
        <v>0.92260493320511738</v>
      </c>
      <c r="L175" s="207">
        <v>0</v>
      </c>
      <c r="M175" s="207">
        <v>0.27722294999999997</v>
      </c>
      <c r="N175" s="207">
        <v>2.3996557664102247E-2</v>
      </c>
      <c r="O175" s="200">
        <f t="shared" si="3"/>
        <v>-99.747364862410137</v>
      </c>
      <c r="P175" s="179">
        <v>0.24333738000000002</v>
      </c>
      <c r="Q175" s="179">
        <v>0.87582599999999999</v>
      </c>
      <c r="R175" s="179">
        <v>1.1191633799999998</v>
      </c>
      <c r="S175" s="179">
        <v>0.24333738000000002</v>
      </c>
      <c r="T175" s="179">
        <v>0.67926755320511734</v>
      </c>
      <c r="U175" s="179">
        <v>0.92260493320511738</v>
      </c>
      <c r="V175" s="180"/>
    </row>
    <row r="176" spans="1:22" s="21" customFormat="1" ht="18" customHeight="1">
      <c r="A176" s="205">
        <v>198</v>
      </c>
      <c r="B176" s="206" t="s">
        <v>141</v>
      </c>
      <c r="C176" s="205" t="s">
        <v>303</v>
      </c>
      <c r="D176" s="207">
        <v>33.667860499999996</v>
      </c>
      <c r="E176" s="207">
        <v>6.0402239999999994</v>
      </c>
      <c r="F176" s="207">
        <v>0</v>
      </c>
      <c r="G176" s="207">
        <v>0.21239754</v>
      </c>
      <c r="H176" s="207">
        <v>27.415238959999996</v>
      </c>
      <c r="I176" s="207"/>
      <c r="J176" s="207">
        <v>3.8346192342969276</v>
      </c>
      <c r="K176" s="207">
        <v>3.6330199518597333</v>
      </c>
      <c r="L176" s="207">
        <v>0</v>
      </c>
      <c r="M176" s="207">
        <v>0.12641067</v>
      </c>
      <c r="N176" s="207">
        <v>7.518861243719438E-2</v>
      </c>
      <c r="O176" s="200">
        <f t="shared" si="3"/>
        <v>-99.725741539050972</v>
      </c>
      <c r="P176" s="179">
        <v>0.11095925000000001</v>
      </c>
      <c r="Q176" s="179">
        <v>5.9292647499999998</v>
      </c>
      <c r="R176" s="179">
        <v>6.0402239999999994</v>
      </c>
      <c r="S176" s="179">
        <v>0.11095925000000001</v>
      </c>
      <c r="T176" s="179">
        <v>3.5220607018597332</v>
      </c>
      <c r="U176" s="179">
        <v>3.6330199518597333</v>
      </c>
      <c r="V176" s="180"/>
    </row>
    <row r="177" spans="1:22" s="21" customFormat="1" ht="18" customHeight="1">
      <c r="A177" s="205">
        <v>199</v>
      </c>
      <c r="B177" s="206" t="s">
        <v>141</v>
      </c>
      <c r="C177" s="205" t="s">
        <v>304</v>
      </c>
      <c r="D177" s="207">
        <v>17.644440500000002</v>
      </c>
      <c r="E177" s="207">
        <v>6.7121926600000004</v>
      </c>
      <c r="F177" s="207">
        <v>0</v>
      </c>
      <c r="G177" s="207">
        <v>0.85616214000000002</v>
      </c>
      <c r="H177" s="207">
        <v>10.0760857</v>
      </c>
      <c r="I177" s="207"/>
      <c r="J177" s="207">
        <v>6.7895992554793123</v>
      </c>
      <c r="K177" s="207">
        <v>5.8783041083130509</v>
      </c>
      <c r="L177" s="207">
        <v>0</v>
      </c>
      <c r="M177" s="207">
        <v>0.7781657500000001</v>
      </c>
      <c r="N177" s="207">
        <v>0.13312939716626079</v>
      </c>
      <c r="O177" s="200">
        <f t="shared" si="3"/>
        <v>-98.67875878461156</v>
      </c>
      <c r="P177" s="179">
        <v>3.3864461600000002</v>
      </c>
      <c r="Q177" s="179">
        <v>3.3257465000000002</v>
      </c>
      <c r="R177" s="179">
        <v>6.7121926600000004</v>
      </c>
      <c r="S177" s="179">
        <v>3.37249796</v>
      </c>
      <c r="T177" s="179">
        <v>2.5058061483130514</v>
      </c>
      <c r="U177" s="179">
        <v>5.8783041083130509</v>
      </c>
      <c r="V177" s="180"/>
    </row>
    <row r="178" spans="1:22" s="21" customFormat="1" ht="18" customHeight="1">
      <c r="A178" s="205">
        <v>200</v>
      </c>
      <c r="B178" s="206" t="s">
        <v>229</v>
      </c>
      <c r="C178" s="205" t="s">
        <v>305</v>
      </c>
      <c r="D178" s="207">
        <v>102.30643975000001</v>
      </c>
      <c r="E178" s="207">
        <v>9.5066762999999987</v>
      </c>
      <c r="F178" s="207">
        <v>0</v>
      </c>
      <c r="G178" s="207">
        <v>2.3065967900000004</v>
      </c>
      <c r="H178" s="207">
        <v>90.493166660000014</v>
      </c>
      <c r="I178" s="207"/>
      <c r="J178" s="207">
        <v>8.3913179556596074</v>
      </c>
      <c r="K178" s="207">
        <v>6.2614112794702024</v>
      </c>
      <c r="L178" s="207">
        <v>0</v>
      </c>
      <c r="M178" s="207">
        <v>1.9653710300000005</v>
      </c>
      <c r="N178" s="207">
        <v>0.16453564618940394</v>
      </c>
      <c r="O178" s="200">
        <f t="shared" si="3"/>
        <v>-99.818178927467969</v>
      </c>
      <c r="P178" s="179">
        <v>0.44032480000000002</v>
      </c>
      <c r="Q178" s="179">
        <v>9.0663514999999997</v>
      </c>
      <c r="R178" s="179">
        <v>9.5066762999999987</v>
      </c>
      <c r="S178" s="179">
        <v>0.44032480000000002</v>
      </c>
      <c r="T178" s="179">
        <v>5.8210864794702033</v>
      </c>
      <c r="U178" s="179">
        <v>6.2614112794702024</v>
      </c>
      <c r="V178" s="180"/>
    </row>
    <row r="179" spans="1:22" s="21" customFormat="1" ht="18" customHeight="1">
      <c r="A179" s="205">
        <v>201</v>
      </c>
      <c r="B179" s="206" t="s">
        <v>229</v>
      </c>
      <c r="C179" s="205" t="s">
        <v>306</v>
      </c>
      <c r="D179" s="207">
        <v>117.426672</v>
      </c>
      <c r="E179" s="207">
        <v>14.164972239999997</v>
      </c>
      <c r="F179" s="207">
        <v>0</v>
      </c>
      <c r="G179" s="207">
        <v>7.4438660199999998</v>
      </c>
      <c r="H179" s="207">
        <v>95.817833739999998</v>
      </c>
      <c r="I179" s="207"/>
      <c r="J179" s="207">
        <v>15.072176412336088</v>
      </c>
      <c r="K179" s="207">
        <v>10.346346711505964</v>
      </c>
      <c r="L179" s="207">
        <v>0</v>
      </c>
      <c r="M179" s="207">
        <v>4.4302968300000005</v>
      </c>
      <c r="N179" s="207">
        <v>0.29553287083012236</v>
      </c>
      <c r="O179" s="200">
        <f t="shared" si="3"/>
        <v>-99.691567989700076</v>
      </c>
      <c r="P179" s="179">
        <v>3.8887722399999998</v>
      </c>
      <c r="Q179" s="179">
        <v>10.276199999999999</v>
      </c>
      <c r="R179" s="179">
        <v>14.164972239999997</v>
      </c>
      <c r="S179" s="179">
        <v>3.8887722399999998</v>
      </c>
      <c r="T179" s="179">
        <v>6.4575744715059642</v>
      </c>
      <c r="U179" s="179">
        <v>10.346346711505964</v>
      </c>
      <c r="V179" s="180"/>
    </row>
    <row r="180" spans="1:22" s="21" customFormat="1" ht="18" customHeight="1">
      <c r="A180" s="205">
        <v>202</v>
      </c>
      <c r="B180" s="206" t="s">
        <v>229</v>
      </c>
      <c r="C180" s="205" t="s">
        <v>307</v>
      </c>
      <c r="D180" s="207">
        <v>197.90473499999999</v>
      </c>
      <c r="E180" s="207">
        <v>30.680494670000005</v>
      </c>
      <c r="F180" s="207">
        <v>0</v>
      </c>
      <c r="G180" s="207">
        <v>5.5831304299999998</v>
      </c>
      <c r="H180" s="207">
        <v>161.6411099</v>
      </c>
      <c r="I180" s="207"/>
      <c r="J180" s="207">
        <v>32.801967659714819</v>
      </c>
      <c r="K180" s="207">
        <v>27.733342843249822</v>
      </c>
      <c r="L180" s="207">
        <v>0</v>
      </c>
      <c r="M180" s="207">
        <v>4.4254489800000005</v>
      </c>
      <c r="N180" s="207">
        <v>0.64317583646499821</v>
      </c>
      <c r="O180" s="200">
        <f t="shared" si="3"/>
        <v>-99.60209637457767</v>
      </c>
      <c r="P180" s="179">
        <v>19.578094670000002</v>
      </c>
      <c r="Q180" s="179">
        <v>11.102399999999999</v>
      </c>
      <c r="R180" s="179">
        <v>30.680494670000005</v>
      </c>
      <c r="S180" s="179">
        <v>19.578094670000002</v>
      </c>
      <c r="T180" s="179">
        <v>8.1552481732498201</v>
      </c>
      <c r="U180" s="179">
        <v>27.733342843249822</v>
      </c>
      <c r="V180" s="180"/>
    </row>
    <row r="181" spans="1:22" s="21" customFormat="1" ht="18" customHeight="1">
      <c r="A181" s="205">
        <v>203</v>
      </c>
      <c r="B181" s="206" t="s">
        <v>251</v>
      </c>
      <c r="C181" s="205" t="s">
        <v>308</v>
      </c>
      <c r="D181" s="207">
        <v>22.339259999999999</v>
      </c>
      <c r="E181" s="207">
        <v>14.56970621</v>
      </c>
      <c r="F181" s="207">
        <v>0</v>
      </c>
      <c r="G181" s="207">
        <v>1.8385183600000001</v>
      </c>
      <c r="H181" s="207">
        <v>5.9310354299999997</v>
      </c>
      <c r="I181" s="207"/>
      <c r="J181" s="207">
        <v>15.090207601269316</v>
      </c>
      <c r="K181" s="207">
        <v>12.963598427715016</v>
      </c>
      <c r="L181" s="207">
        <v>0</v>
      </c>
      <c r="M181" s="207">
        <v>1.8307227500000001</v>
      </c>
      <c r="N181" s="207">
        <v>0.29588642355430061</v>
      </c>
      <c r="O181" s="200">
        <f t="shared" si="3"/>
        <v>-95.011218074037032</v>
      </c>
      <c r="P181" s="179">
        <v>9.0194187100000001</v>
      </c>
      <c r="Q181" s="179">
        <v>5.5502874999999996</v>
      </c>
      <c r="R181" s="179">
        <v>14.56970621</v>
      </c>
      <c r="S181" s="179">
        <v>8.9811739999999975</v>
      </c>
      <c r="T181" s="179">
        <v>3.9824244277150176</v>
      </c>
      <c r="U181" s="179">
        <v>12.963598427715016</v>
      </c>
      <c r="V181" s="180"/>
    </row>
    <row r="182" spans="1:22" s="21" customFormat="1" ht="18" customHeight="1">
      <c r="A182" s="205">
        <v>204</v>
      </c>
      <c r="B182" s="206" t="s">
        <v>229</v>
      </c>
      <c r="C182" s="205" t="s">
        <v>309</v>
      </c>
      <c r="D182" s="207">
        <v>176.82306475000001</v>
      </c>
      <c r="E182" s="207">
        <v>12.663276530000001</v>
      </c>
      <c r="F182" s="207">
        <v>0</v>
      </c>
      <c r="G182" s="207">
        <v>0.56893195000000008</v>
      </c>
      <c r="H182" s="207">
        <v>163.59085627000002</v>
      </c>
      <c r="I182" s="207"/>
      <c r="J182" s="207">
        <v>13.749445910895483</v>
      </c>
      <c r="K182" s="207">
        <v>13.137945872250473</v>
      </c>
      <c r="L182" s="207">
        <v>0</v>
      </c>
      <c r="M182" s="207">
        <v>0.34190306000000004</v>
      </c>
      <c r="N182" s="207">
        <v>0.26959697864500975</v>
      </c>
      <c r="O182" s="200">
        <f t="shared" si="3"/>
        <v>-99.835200459981664</v>
      </c>
      <c r="P182" s="179">
        <v>0.30011153000000002</v>
      </c>
      <c r="Q182" s="179">
        <v>12.363165</v>
      </c>
      <c r="R182" s="179">
        <v>12.663276530000001</v>
      </c>
      <c r="S182" s="179">
        <v>0.30011153000000002</v>
      </c>
      <c r="T182" s="179">
        <v>12.837834342250474</v>
      </c>
      <c r="U182" s="179">
        <v>13.137945872250473</v>
      </c>
      <c r="V182" s="180"/>
    </row>
    <row r="183" spans="1:22" s="21" customFormat="1" ht="18" customHeight="1">
      <c r="A183" s="205">
        <v>205</v>
      </c>
      <c r="B183" s="206" t="s">
        <v>190</v>
      </c>
      <c r="C183" s="205" t="s">
        <v>310</v>
      </c>
      <c r="D183" s="207">
        <v>595.33932425</v>
      </c>
      <c r="E183" s="207">
        <v>9.7766654600000003</v>
      </c>
      <c r="F183" s="207">
        <v>0</v>
      </c>
      <c r="G183" s="207">
        <v>0.99633525999999994</v>
      </c>
      <c r="H183" s="207">
        <v>584.56632352999998</v>
      </c>
      <c r="I183" s="207"/>
      <c r="J183" s="207">
        <v>530.97499482000001</v>
      </c>
      <c r="K183" s="207">
        <v>11.336029522999999</v>
      </c>
      <c r="L183" s="207">
        <v>0</v>
      </c>
      <c r="M183" s="207">
        <v>0.59297960999999999</v>
      </c>
      <c r="N183" s="207">
        <v>519.04598568699998</v>
      </c>
      <c r="O183" s="200">
        <f t="shared" si="3"/>
        <v>-11.208366819242109</v>
      </c>
      <c r="P183" s="179">
        <v>0.52049846</v>
      </c>
      <c r="Q183" s="179">
        <v>9.2561670000000014</v>
      </c>
      <c r="R183" s="179">
        <v>9.7766654600000003</v>
      </c>
      <c r="S183" s="179">
        <v>0.52049846</v>
      </c>
      <c r="T183" s="179">
        <v>10.815531063</v>
      </c>
      <c r="U183" s="179">
        <v>11.336029522999999</v>
      </c>
      <c r="V183" s="180"/>
    </row>
    <row r="184" spans="1:22" s="21" customFormat="1" ht="18" customHeight="1">
      <c r="A184" s="205">
        <v>206</v>
      </c>
      <c r="B184" s="206" t="s">
        <v>247</v>
      </c>
      <c r="C184" s="205" t="s">
        <v>311</v>
      </c>
      <c r="D184" s="207">
        <v>0</v>
      </c>
      <c r="E184" s="207">
        <v>0</v>
      </c>
      <c r="F184" s="207">
        <v>0</v>
      </c>
      <c r="G184" s="207">
        <v>0</v>
      </c>
      <c r="H184" s="207">
        <v>0</v>
      </c>
      <c r="I184" s="207"/>
      <c r="J184" s="207">
        <v>0</v>
      </c>
      <c r="K184" s="207">
        <v>0</v>
      </c>
      <c r="L184" s="207">
        <v>0</v>
      </c>
      <c r="M184" s="207">
        <v>0</v>
      </c>
      <c r="N184" s="207">
        <v>0</v>
      </c>
      <c r="O184" s="200" t="str">
        <f t="shared" si="3"/>
        <v>N.A.</v>
      </c>
      <c r="P184" s="179">
        <v>0</v>
      </c>
      <c r="Q184" s="179">
        <v>0</v>
      </c>
      <c r="R184" s="179">
        <v>0</v>
      </c>
      <c r="S184" s="179">
        <v>0</v>
      </c>
      <c r="T184" s="179">
        <v>0</v>
      </c>
      <c r="U184" s="179">
        <v>0</v>
      </c>
      <c r="V184" s="180"/>
    </row>
    <row r="185" spans="1:22" s="21" customFormat="1" ht="18" customHeight="1">
      <c r="A185" s="205">
        <v>207</v>
      </c>
      <c r="B185" s="206" t="s">
        <v>247</v>
      </c>
      <c r="C185" s="205" t="s">
        <v>312</v>
      </c>
      <c r="D185" s="207">
        <v>88.736682500000001</v>
      </c>
      <c r="E185" s="207">
        <v>12.48386017</v>
      </c>
      <c r="F185" s="207">
        <v>0</v>
      </c>
      <c r="G185" s="207">
        <v>0.71428639999999999</v>
      </c>
      <c r="H185" s="207">
        <v>75.538535930000009</v>
      </c>
      <c r="I185" s="207"/>
      <c r="J185" s="207">
        <v>9.9851221468180142</v>
      </c>
      <c r="K185" s="207">
        <v>9.2365480880568764</v>
      </c>
      <c r="L185" s="207">
        <v>0</v>
      </c>
      <c r="M185" s="207">
        <v>0.55278735000000001</v>
      </c>
      <c r="N185" s="207">
        <v>0.19578670876113732</v>
      </c>
      <c r="O185" s="200">
        <f t="shared" si="3"/>
        <v>-99.740812147931265</v>
      </c>
      <c r="P185" s="179">
        <v>1.7408301699999995</v>
      </c>
      <c r="Q185" s="179">
        <v>10.743030000000001</v>
      </c>
      <c r="R185" s="179">
        <v>12.48386017</v>
      </c>
      <c r="S185" s="179">
        <v>1.7343518299999996</v>
      </c>
      <c r="T185" s="179">
        <v>7.5021962580568768</v>
      </c>
      <c r="U185" s="179">
        <v>9.2365480880568764</v>
      </c>
      <c r="V185" s="180"/>
    </row>
    <row r="186" spans="1:22" s="21" customFormat="1" ht="18" customHeight="1">
      <c r="A186" s="205">
        <v>208</v>
      </c>
      <c r="B186" s="206" t="s">
        <v>141</v>
      </c>
      <c r="C186" s="205" t="s">
        <v>313</v>
      </c>
      <c r="D186" s="207">
        <v>13.847706000000001</v>
      </c>
      <c r="E186" s="207">
        <v>9.7249632100000021</v>
      </c>
      <c r="F186" s="207">
        <v>0</v>
      </c>
      <c r="G186" s="207">
        <v>1.2862296400000006</v>
      </c>
      <c r="H186" s="207">
        <v>2.8365131499999983</v>
      </c>
      <c r="I186" s="207"/>
      <c r="J186" s="207">
        <v>10.044292300188161</v>
      </c>
      <c r="K186" s="207">
        <v>8.5665696923413339</v>
      </c>
      <c r="L186" s="207">
        <v>0</v>
      </c>
      <c r="M186" s="207">
        <v>1.2807757000000002</v>
      </c>
      <c r="N186" s="207">
        <v>0.19694690784682722</v>
      </c>
      <c r="O186" s="200">
        <f t="shared" si="3"/>
        <v>-93.056725020054031</v>
      </c>
      <c r="P186" s="179">
        <v>6.3099977100000011</v>
      </c>
      <c r="Q186" s="179">
        <v>3.4149655000000001</v>
      </c>
      <c r="R186" s="179">
        <v>9.7249632100000021</v>
      </c>
      <c r="S186" s="179">
        <v>6.2832416600000016</v>
      </c>
      <c r="T186" s="179">
        <v>2.2833280323413319</v>
      </c>
      <c r="U186" s="179">
        <v>8.5665696923413339</v>
      </c>
      <c r="V186" s="180"/>
    </row>
    <row r="187" spans="1:22" s="21" customFormat="1" ht="18" customHeight="1">
      <c r="A187" s="205">
        <v>209</v>
      </c>
      <c r="B187" s="206" t="s">
        <v>141</v>
      </c>
      <c r="C187" s="205" t="s">
        <v>314</v>
      </c>
      <c r="D187" s="207">
        <v>154.29729424999999</v>
      </c>
      <c r="E187" s="207">
        <v>33.715895940000003</v>
      </c>
      <c r="F187" s="207">
        <v>0</v>
      </c>
      <c r="G187" s="207">
        <v>3.8228426600000001</v>
      </c>
      <c r="H187" s="207">
        <v>116.75855565000001</v>
      </c>
      <c r="I187" s="207"/>
      <c r="J187" s="207">
        <v>18.15848346435634</v>
      </c>
      <c r="K187" s="207">
        <v>14.539807058976802</v>
      </c>
      <c r="L187" s="207">
        <v>0</v>
      </c>
      <c r="M187" s="207">
        <v>3.2626277099999998</v>
      </c>
      <c r="N187" s="207">
        <v>0.35604869537953743</v>
      </c>
      <c r="O187" s="200">
        <f t="shared" si="3"/>
        <v>-99.695055584237565</v>
      </c>
      <c r="P187" s="179">
        <v>8.0171231899999995</v>
      </c>
      <c r="Q187" s="179">
        <v>25.698772750000003</v>
      </c>
      <c r="R187" s="179">
        <v>33.715895940000003</v>
      </c>
      <c r="S187" s="179">
        <v>8.0109625999999992</v>
      </c>
      <c r="T187" s="179">
        <v>6.5288444589768044</v>
      </c>
      <c r="U187" s="179">
        <v>14.539807058976802</v>
      </c>
      <c r="V187" s="180"/>
    </row>
    <row r="188" spans="1:22" s="21" customFormat="1" ht="18" customHeight="1">
      <c r="A188" s="205">
        <v>210</v>
      </c>
      <c r="B188" s="206" t="s">
        <v>229</v>
      </c>
      <c r="C188" s="205" t="s">
        <v>315</v>
      </c>
      <c r="D188" s="207">
        <v>100.0591975</v>
      </c>
      <c r="E188" s="207">
        <v>40.225730509999998</v>
      </c>
      <c r="F188" s="207">
        <v>0</v>
      </c>
      <c r="G188" s="207">
        <v>1.46051186</v>
      </c>
      <c r="H188" s="207">
        <v>58.372955129999994</v>
      </c>
      <c r="I188" s="207"/>
      <c r="J188" s="207">
        <v>35.00573423734933</v>
      </c>
      <c r="K188" s="207">
        <v>33.440056701518941</v>
      </c>
      <c r="L188" s="207">
        <v>0</v>
      </c>
      <c r="M188" s="207">
        <v>0.87929059000000009</v>
      </c>
      <c r="N188" s="207">
        <v>0.6863869458303854</v>
      </c>
      <c r="O188" s="200">
        <f t="shared" si="3"/>
        <v>-98.82413534777919</v>
      </c>
      <c r="P188" s="179">
        <v>0.77181301000000002</v>
      </c>
      <c r="Q188" s="179">
        <v>39.453917500000003</v>
      </c>
      <c r="R188" s="179">
        <v>40.225730509999998</v>
      </c>
      <c r="S188" s="179">
        <v>0.77181301000000002</v>
      </c>
      <c r="T188" s="179">
        <v>32.668243691518946</v>
      </c>
      <c r="U188" s="179">
        <v>33.440056701518941</v>
      </c>
      <c r="V188" s="180"/>
    </row>
    <row r="189" spans="1:22" s="21" customFormat="1" ht="18" customHeight="1">
      <c r="A189" s="205">
        <v>211</v>
      </c>
      <c r="B189" s="206" t="s">
        <v>229</v>
      </c>
      <c r="C189" s="205" t="s">
        <v>316</v>
      </c>
      <c r="D189" s="207">
        <v>119.124</v>
      </c>
      <c r="E189" s="207">
        <v>13.723742909999999</v>
      </c>
      <c r="F189" s="207">
        <v>0</v>
      </c>
      <c r="G189" s="207">
        <v>3.1151289900000001</v>
      </c>
      <c r="H189" s="207">
        <v>102.28512809999999</v>
      </c>
      <c r="I189" s="207"/>
      <c r="J189" s="207">
        <v>14.21027468170562</v>
      </c>
      <c r="K189" s="207">
        <v>11.949554774809432</v>
      </c>
      <c r="L189" s="207">
        <v>0</v>
      </c>
      <c r="M189" s="207">
        <v>1.9820870699999997</v>
      </c>
      <c r="N189" s="207">
        <v>0.2786328368961889</v>
      </c>
      <c r="O189" s="200">
        <f t="shared" si="3"/>
        <v>-99.727592034079692</v>
      </c>
      <c r="P189" s="179">
        <v>7.2599429100000004</v>
      </c>
      <c r="Q189" s="179">
        <v>6.4637999999999991</v>
      </c>
      <c r="R189" s="179">
        <v>13.723742909999999</v>
      </c>
      <c r="S189" s="179">
        <v>7.2599429100000004</v>
      </c>
      <c r="T189" s="179">
        <v>4.6896118648094314</v>
      </c>
      <c r="U189" s="179">
        <v>11.949554774809432</v>
      </c>
      <c r="V189" s="180"/>
    </row>
    <row r="190" spans="1:22" s="21" customFormat="1" ht="18" customHeight="1">
      <c r="A190" s="205">
        <v>212</v>
      </c>
      <c r="B190" s="206" t="s">
        <v>141</v>
      </c>
      <c r="C190" s="205" t="s">
        <v>317</v>
      </c>
      <c r="D190" s="207">
        <v>249.28343450000003</v>
      </c>
      <c r="E190" s="207">
        <v>1.1473975000000001</v>
      </c>
      <c r="F190" s="207">
        <v>0</v>
      </c>
      <c r="G190" s="207">
        <v>0</v>
      </c>
      <c r="H190" s="207">
        <v>248.13603700000004</v>
      </c>
      <c r="I190" s="207"/>
      <c r="J190" s="207">
        <v>0</v>
      </c>
      <c r="K190" s="207">
        <v>0</v>
      </c>
      <c r="L190" s="207">
        <v>0</v>
      </c>
      <c r="M190" s="207">
        <v>0</v>
      </c>
      <c r="N190" s="207">
        <v>0</v>
      </c>
      <c r="O190" s="200" t="str">
        <f t="shared" si="3"/>
        <v>N.A.</v>
      </c>
      <c r="P190" s="179">
        <v>0</v>
      </c>
      <c r="Q190" s="179">
        <v>1.1473975000000001</v>
      </c>
      <c r="R190" s="179">
        <v>1.1473975000000001</v>
      </c>
      <c r="S190" s="179">
        <v>0</v>
      </c>
      <c r="T190" s="179">
        <v>0</v>
      </c>
      <c r="U190" s="179">
        <v>0</v>
      </c>
      <c r="V190" s="180"/>
    </row>
    <row r="191" spans="1:22" s="21" customFormat="1" ht="18" customHeight="1">
      <c r="A191" s="205">
        <v>213</v>
      </c>
      <c r="B191" s="206" t="s">
        <v>141</v>
      </c>
      <c r="C191" s="205" t="s">
        <v>318</v>
      </c>
      <c r="D191" s="207">
        <v>94.602259749999988</v>
      </c>
      <c r="E191" s="207">
        <v>6.3943411600000006</v>
      </c>
      <c r="F191" s="207">
        <v>0</v>
      </c>
      <c r="G191" s="207">
        <v>8.5750059299999997</v>
      </c>
      <c r="H191" s="207">
        <v>79.632912659999988</v>
      </c>
      <c r="I191" s="207"/>
      <c r="J191" s="207">
        <v>12.918981587923223</v>
      </c>
      <c r="K191" s="207">
        <v>5.0675909534541406</v>
      </c>
      <c r="L191" s="207">
        <v>0</v>
      </c>
      <c r="M191" s="207">
        <v>7.5980772699999992</v>
      </c>
      <c r="N191" s="207">
        <v>0.25331336446908459</v>
      </c>
      <c r="O191" s="200">
        <f t="shared" si="3"/>
        <v>-99.681898657216493</v>
      </c>
      <c r="P191" s="179">
        <v>0.30880041000000003</v>
      </c>
      <c r="Q191" s="179">
        <v>6.0855407499999998</v>
      </c>
      <c r="R191" s="179">
        <v>6.3943411600000006</v>
      </c>
      <c r="S191" s="179">
        <v>0.30880041000000003</v>
      </c>
      <c r="T191" s="179">
        <v>4.7587905434541398</v>
      </c>
      <c r="U191" s="179">
        <v>5.0675909534541406</v>
      </c>
      <c r="V191" s="180"/>
    </row>
    <row r="192" spans="1:22" s="21" customFormat="1" ht="18" customHeight="1">
      <c r="A192" s="205">
        <v>214</v>
      </c>
      <c r="B192" s="206" t="s">
        <v>141</v>
      </c>
      <c r="C192" s="205" t="s">
        <v>319</v>
      </c>
      <c r="D192" s="207">
        <v>282.95315275000002</v>
      </c>
      <c r="E192" s="207">
        <v>37.099801950000007</v>
      </c>
      <c r="F192" s="207">
        <v>0</v>
      </c>
      <c r="G192" s="207">
        <v>5.0344938700000004</v>
      </c>
      <c r="H192" s="207">
        <v>240.81885693000001</v>
      </c>
      <c r="I192" s="207"/>
      <c r="J192" s="207">
        <v>26.282018492999804</v>
      </c>
      <c r="K192" s="207">
        <v>22.264056417058629</v>
      </c>
      <c r="L192" s="207">
        <v>0</v>
      </c>
      <c r="M192" s="207">
        <v>3.5026283799999995</v>
      </c>
      <c r="N192" s="207">
        <v>0.51533369594117096</v>
      </c>
      <c r="O192" s="200">
        <f t="shared" si="3"/>
        <v>-99.786007747686071</v>
      </c>
      <c r="P192" s="179">
        <v>18.370690450000001</v>
      </c>
      <c r="Q192" s="179">
        <v>18.729111500000002</v>
      </c>
      <c r="R192" s="179">
        <v>37.099801950000007</v>
      </c>
      <c r="S192" s="179">
        <v>18.370690450000001</v>
      </c>
      <c r="T192" s="179">
        <v>3.8933659670586271</v>
      </c>
      <c r="U192" s="179">
        <v>22.264056417058629</v>
      </c>
      <c r="V192" s="180"/>
    </row>
    <row r="193" spans="1:22" s="21" customFormat="1" ht="18" customHeight="1">
      <c r="A193" s="205">
        <v>215</v>
      </c>
      <c r="B193" s="206" t="s">
        <v>229</v>
      </c>
      <c r="C193" s="205" t="s">
        <v>320</v>
      </c>
      <c r="D193" s="207">
        <v>88.425199750000004</v>
      </c>
      <c r="E193" s="207">
        <v>11.759559150000001</v>
      </c>
      <c r="F193" s="207">
        <v>0</v>
      </c>
      <c r="G193" s="207">
        <v>6.0228122700000002</v>
      </c>
      <c r="H193" s="207">
        <v>70.64282833</v>
      </c>
      <c r="I193" s="207"/>
      <c r="J193" s="207">
        <v>15.454872131647949</v>
      </c>
      <c r="K193" s="207">
        <v>10.053524503184263</v>
      </c>
      <c r="L193" s="207">
        <v>0</v>
      </c>
      <c r="M193" s="207">
        <v>5.0983109200000003</v>
      </c>
      <c r="N193" s="207">
        <v>0.30303670846368558</v>
      </c>
      <c r="O193" s="200">
        <f t="shared" si="3"/>
        <v>-99.571029762500345</v>
      </c>
      <c r="P193" s="179">
        <v>5.6907854000000011</v>
      </c>
      <c r="Q193" s="179">
        <v>6.0687737500000001</v>
      </c>
      <c r="R193" s="179">
        <v>11.759559150000001</v>
      </c>
      <c r="S193" s="179">
        <v>5.6907854000000011</v>
      </c>
      <c r="T193" s="179">
        <v>4.3627391031842624</v>
      </c>
      <c r="U193" s="179">
        <v>10.053524503184263</v>
      </c>
      <c r="V193" s="180"/>
    </row>
    <row r="194" spans="1:22" s="21" customFormat="1" ht="18" customHeight="1">
      <c r="A194" s="205">
        <v>216</v>
      </c>
      <c r="B194" s="206" t="s">
        <v>206</v>
      </c>
      <c r="C194" s="205" t="s">
        <v>321</v>
      </c>
      <c r="D194" s="207">
        <v>188.56218949999999</v>
      </c>
      <c r="E194" s="207">
        <v>0</v>
      </c>
      <c r="F194" s="207">
        <v>0</v>
      </c>
      <c r="G194" s="207">
        <v>25.374389399999998</v>
      </c>
      <c r="H194" s="207">
        <v>163.1878001</v>
      </c>
      <c r="I194" s="207"/>
      <c r="J194" s="207">
        <v>400.23088789748334</v>
      </c>
      <c r="K194" s="207">
        <v>0</v>
      </c>
      <c r="L194" s="207">
        <v>0</v>
      </c>
      <c r="M194" s="207">
        <v>18.675033880000001</v>
      </c>
      <c r="N194" s="207">
        <v>381.55585401748334</v>
      </c>
      <c r="O194" s="200">
        <f t="shared" si="3"/>
        <v>133.81395777360157</v>
      </c>
      <c r="P194" s="179">
        <v>0</v>
      </c>
      <c r="Q194" s="179">
        <v>0</v>
      </c>
      <c r="R194" s="179">
        <v>0</v>
      </c>
      <c r="S194" s="179">
        <v>0</v>
      </c>
      <c r="T194" s="179">
        <v>0</v>
      </c>
      <c r="U194" s="179">
        <v>0</v>
      </c>
      <c r="V194" s="180"/>
    </row>
    <row r="195" spans="1:22" s="21" customFormat="1" ht="18" customHeight="1">
      <c r="A195" s="205">
        <v>217</v>
      </c>
      <c r="B195" s="206" t="s">
        <v>206</v>
      </c>
      <c r="C195" s="205" t="s">
        <v>322</v>
      </c>
      <c r="D195" s="207">
        <v>1383.9034895</v>
      </c>
      <c r="E195" s="207">
        <v>2.7193661699999998</v>
      </c>
      <c r="F195" s="207">
        <v>0</v>
      </c>
      <c r="G195" s="207">
        <v>6.9450814699999999</v>
      </c>
      <c r="H195" s="207">
        <v>1374.2390418600003</v>
      </c>
      <c r="I195" s="207"/>
      <c r="J195" s="207">
        <v>1588.2799126899999</v>
      </c>
      <c r="K195" s="207">
        <v>2.7193661699999998</v>
      </c>
      <c r="L195" s="207">
        <v>0</v>
      </c>
      <c r="M195" s="207">
        <v>4.8377330399999998</v>
      </c>
      <c r="N195" s="207">
        <v>1580.72281348</v>
      </c>
      <c r="O195" s="200">
        <f t="shared" si="3"/>
        <v>15.025316944898378</v>
      </c>
      <c r="P195" s="179">
        <v>2.7193661699999998</v>
      </c>
      <c r="Q195" s="179">
        <v>0</v>
      </c>
      <c r="R195" s="179">
        <v>2.7193661699999998</v>
      </c>
      <c r="S195" s="179">
        <v>2.7193661699999998</v>
      </c>
      <c r="T195" s="179">
        <v>0</v>
      </c>
      <c r="U195" s="179">
        <v>2.7193661699999998</v>
      </c>
      <c r="V195" s="180"/>
    </row>
    <row r="196" spans="1:22" s="21" customFormat="1" ht="18" customHeight="1">
      <c r="A196" s="205">
        <v>218</v>
      </c>
      <c r="B196" s="206" t="s">
        <v>137</v>
      </c>
      <c r="C196" s="205" t="s">
        <v>323</v>
      </c>
      <c r="D196" s="207">
        <v>77.768272749999994</v>
      </c>
      <c r="E196" s="207">
        <v>23.065304059999999</v>
      </c>
      <c r="F196" s="207">
        <v>0</v>
      </c>
      <c r="G196" s="207">
        <v>0.12735384</v>
      </c>
      <c r="H196" s="207">
        <v>54.575614850000001</v>
      </c>
      <c r="I196" s="207"/>
      <c r="J196" s="207">
        <v>37.614751594629233</v>
      </c>
      <c r="K196" s="207">
        <v>36.801411445714933</v>
      </c>
      <c r="L196" s="207">
        <v>0</v>
      </c>
      <c r="M196" s="207">
        <v>7.5795999999999988E-2</v>
      </c>
      <c r="N196" s="207">
        <v>0.73754414891429976</v>
      </c>
      <c r="O196" s="200">
        <f t="shared" si="3"/>
        <v>-98.64858297805452</v>
      </c>
      <c r="P196" s="179">
        <v>6.6531309999999996E-2</v>
      </c>
      <c r="Q196" s="179">
        <v>22.998772749999997</v>
      </c>
      <c r="R196" s="179">
        <v>23.065304059999999</v>
      </c>
      <c r="S196" s="179">
        <v>6.6531309999999996E-2</v>
      </c>
      <c r="T196" s="179">
        <v>36.734880135714931</v>
      </c>
      <c r="U196" s="179">
        <v>36.801411445714933</v>
      </c>
      <c r="V196" s="180"/>
    </row>
    <row r="197" spans="1:22" s="21" customFormat="1" ht="18" customHeight="1">
      <c r="A197" s="205">
        <v>219</v>
      </c>
      <c r="B197" s="206" t="s">
        <v>229</v>
      </c>
      <c r="C197" s="205" t="s">
        <v>324</v>
      </c>
      <c r="D197" s="207">
        <v>26.594054999999997</v>
      </c>
      <c r="E197" s="207">
        <v>1.72668306</v>
      </c>
      <c r="F197" s="207">
        <v>0</v>
      </c>
      <c r="G197" s="207">
        <v>2.8947076300000001</v>
      </c>
      <c r="H197" s="207">
        <v>21.972664309999999</v>
      </c>
      <c r="I197" s="207"/>
      <c r="J197" s="207">
        <v>3.4908471354451827</v>
      </c>
      <c r="K197" s="207">
        <v>1.6995828023972375</v>
      </c>
      <c r="L197" s="207">
        <v>0</v>
      </c>
      <c r="M197" s="207">
        <v>1.7228163499999996</v>
      </c>
      <c r="N197" s="207">
        <v>6.8447983047945304E-2</v>
      </c>
      <c r="O197" s="200">
        <f t="shared" si="3"/>
        <v>-99.688485738086868</v>
      </c>
      <c r="P197" s="179">
        <v>1.51223281</v>
      </c>
      <c r="Q197" s="179">
        <v>0.21445025000000001</v>
      </c>
      <c r="R197" s="179">
        <v>1.72668306</v>
      </c>
      <c r="S197" s="179">
        <v>1.51223281</v>
      </c>
      <c r="T197" s="179">
        <v>0.18734999239723746</v>
      </c>
      <c r="U197" s="179">
        <v>1.6995828023972375</v>
      </c>
      <c r="V197" s="180"/>
    </row>
    <row r="198" spans="1:22" s="21" customFormat="1" ht="18" customHeight="1">
      <c r="A198" s="205">
        <v>222</v>
      </c>
      <c r="B198" s="206" t="s">
        <v>127</v>
      </c>
      <c r="C198" s="205" t="s">
        <v>325</v>
      </c>
      <c r="D198" s="207">
        <v>3224.2363037499999</v>
      </c>
      <c r="E198" s="207">
        <v>1873.3926258199999</v>
      </c>
      <c r="F198" s="207">
        <v>0</v>
      </c>
      <c r="G198" s="207">
        <v>38.110365680000001</v>
      </c>
      <c r="H198" s="207">
        <v>1312.7333122499997</v>
      </c>
      <c r="I198" s="207"/>
      <c r="J198" s="207">
        <v>1425.1306625293623</v>
      </c>
      <c r="K198" s="207">
        <v>755.05292411199991</v>
      </c>
      <c r="L198" s="207">
        <v>0</v>
      </c>
      <c r="M198" s="207">
        <v>16.784418819999999</v>
      </c>
      <c r="N198" s="207">
        <v>653.29331959736237</v>
      </c>
      <c r="O198" s="200">
        <f t="shared" si="3"/>
        <v>-50.234117356431661</v>
      </c>
      <c r="P198" s="179">
        <v>16.58285107</v>
      </c>
      <c r="Q198" s="179">
        <v>1856.8097747500001</v>
      </c>
      <c r="R198" s="179">
        <v>1873.3926258199999</v>
      </c>
      <c r="S198" s="179">
        <v>16.58285107</v>
      </c>
      <c r="T198" s="179">
        <v>738.47007304199997</v>
      </c>
      <c r="U198" s="179">
        <v>755.05292411199991</v>
      </c>
      <c r="V198" s="180"/>
    </row>
    <row r="199" spans="1:22" s="21" customFormat="1" ht="18" customHeight="1">
      <c r="A199" s="205">
        <v>223</v>
      </c>
      <c r="B199" s="206" t="s">
        <v>137</v>
      </c>
      <c r="C199" s="205" t="s">
        <v>326</v>
      </c>
      <c r="D199" s="207">
        <v>0</v>
      </c>
      <c r="E199" s="207">
        <v>0</v>
      </c>
      <c r="F199" s="207">
        <v>0</v>
      </c>
      <c r="G199" s="207">
        <v>0</v>
      </c>
      <c r="H199" s="207">
        <v>0</v>
      </c>
      <c r="I199" s="207"/>
      <c r="J199" s="207">
        <v>0</v>
      </c>
      <c r="K199" s="207">
        <v>0</v>
      </c>
      <c r="L199" s="207">
        <v>0</v>
      </c>
      <c r="M199" s="207">
        <v>0</v>
      </c>
      <c r="N199" s="207">
        <v>0</v>
      </c>
      <c r="O199" s="200" t="str">
        <f t="shared" si="3"/>
        <v>N.A.</v>
      </c>
      <c r="P199" s="179">
        <v>0</v>
      </c>
      <c r="Q199" s="179">
        <v>0</v>
      </c>
      <c r="R199" s="179">
        <v>0</v>
      </c>
      <c r="S199" s="179">
        <v>0</v>
      </c>
      <c r="T199" s="179">
        <v>0</v>
      </c>
      <c r="U199" s="179">
        <v>0</v>
      </c>
      <c r="V199" s="180"/>
    </row>
    <row r="200" spans="1:22" s="21" customFormat="1" ht="18" customHeight="1">
      <c r="A200" s="205">
        <v>225</v>
      </c>
      <c r="B200" s="206" t="s">
        <v>137</v>
      </c>
      <c r="C200" s="205" t="s">
        <v>327</v>
      </c>
      <c r="D200" s="207">
        <v>1.4863392499999999</v>
      </c>
      <c r="E200" s="207">
        <v>0.85347013999999977</v>
      </c>
      <c r="F200" s="207">
        <v>0</v>
      </c>
      <c r="G200" s="207">
        <v>5.0974400000000008E-3</v>
      </c>
      <c r="H200" s="207">
        <v>0.62777167000000023</v>
      </c>
      <c r="I200" s="207"/>
      <c r="J200" s="207">
        <v>0.84546214482286486</v>
      </c>
      <c r="K200" s="207">
        <v>0.82378701570869106</v>
      </c>
      <c r="L200" s="207">
        <v>0</v>
      </c>
      <c r="M200" s="207">
        <v>5.0974400000000008E-3</v>
      </c>
      <c r="N200" s="207">
        <v>1.6577689114173809E-2</v>
      </c>
      <c r="O200" s="200">
        <f t="shared" si="3"/>
        <v>-97.359280466706338</v>
      </c>
      <c r="P200" s="179">
        <v>0.74306713999999985</v>
      </c>
      <c r="Q200" s="179">
        <v>0.110403</v>
      </c>
      <c r="R200" s="179">
        <v>0.85347013999999977</v>
      </c>
      <c r="S200" s="179">
        <v>0.74306713999999985</v>
      </c>
      <c r="T200" s="179">
        <v>8.0719875708691241E-2</v>
      </c>
      <c r="U200" s="179">
        <v>0.82378701570869106</v>
      </c>
      <c r="V200" s="180"/>
    </row>
    <row r="201" spans="1:22" s="21" customFormat="1" ht="18" customHeight="1">
      <c r="A201" s="205">
        <v>226</v>
      </c>
      <c r="B201" s="206" t="s">
        <v>129</v>
      </c>
      <c r="C201" s="205" t="s">
        <v>328</v>
      </c>
      <c r="D201" s="207">
        <v>32.238691250000002</v>
      </c>
      <c r="E201" s="207">
        <v>10.910187000000001</v>
      </c>
      <c r="F201" s="207">
        <v>0</v>
      </c>
      <c r="G201" s="207">
        <v>4.7741952000000003</v>
      </c>
      <c r="H201" s="207">
        <v>16.554309050000001</v>
      </c>
      <c r="I201" s="207"/>
      <c r="J201" s="207">
        <v>141.73790538</v>
      </c>
      <c r="K201" s="207">
        <v>22.440113499999999</v>
      </c>
      <c r="L201" s="207">
        <v>0</v>
      </c>
      <c r="M201" s="207">
        <v>3.5137104600000004</v>
      </c>
      <c r="N201" s="207">
        <v>115.78408142000001</v>
      </c>
      <c r="O201" s="200" t="str">
        <f t="shared" si="3"/>
        <v>500&lt;</v>
      </c>
      <c r="P201" s="179">
        <v>0</v>
      </c>
      <c r="Q201" s="179">
        <v>10.910187000000001</v>
      </c>
      <c r="R201" s="179">
        <v>10.910187000000001</v>
      </c>
      <c r="S201" s="179">
        <v>0</v>
      </c>
      <c r="T201" s="179">
        <v>22.440113499999999</v>
      </c>
      <c r="U201" s="179">
        <v>22.440113499999999</v>
      </c>
      <c r="V201" s="180"/>
    </row>
    <row r="202" spans="1:22" s="21" customFormat="1" ht="18" customHeight="1">
      <c r="A202" s="205">
        <v>227</v>
      </c>
      <c r="B202" s="206" t="s">
        <v>125</v>
      </c>
      <c r="C202" s="205" t="s">
        <v>329</v>
      </c>
      <c r="D202" s="207">
        <v>79.93530899999999</v>
      </c>
      <c r="E202" s="207">
        <v>9.502779499999999</v>
      </c>
      <c r="F202" s="207">
        <v>0</v>
      </c>
      <c r="G202" s="207">
        <v>0</v>
      </c>
      <c r="H202" s="207">
        <v>70.432529500000001</v>
      </c>
      <c r="I202" s="207"/>
      <c r="J202" s="207">
        <v>111.02716551000157</v>
      </c>
      <c r="K202" s="207">
        <v>10.2962697468</v>
      </c>
      <c r="L202" s="207">
        <v>0</v>
      </c>
      <c r="M202" s="207">
        <v>0</v>
      </c>
      <c r="N202" s="207">
        <v>100.73089576320157</v>
      </c>
      <c r="O202" s="200">
        <f t="shared" si="3"/>
        <v>43.017575086809245</v>
      </c>
      <c r="P202" s="179">
        <v>0</v>
      </c>
      <c r="Q202" s="179">
        <v>9.502779499999999</v>
      </c>
      <c r="R202" s="179">
        <v>9.502779499999999</v>
      </c>
      <c r="S202" s="179">
        <v>0</v>
      </c>
      <c r="T202" s="179">
        <v>10.2962697468</v>
      </c>
      <c r="U202" s="179">
        <v>10.2962697468</v>
      </c>
      <c r="V202" s="180"/>
    </row>
    <row r="203" spans="1:22" s="21" customFormat="1" ht="18" customHeight="1">
      <c r="A203" s="205">
        <v>228</v>
      </c>
      <c r="B203" s="206" t="s">
        <v>137</v>
      </c>
      <c r="C203" s="205" t="s">
        <v>330</v>
      </c>
      <c r="D203" s="207">
        <v>27.368134249999997</v>
      </c>
      <c r="E203" s="207">
        <v>0.73354675000000003</v>
      </c>
      <c r="F203" s="207">
        <v>0</v>
      </c>
      <c r="G203" s="207">
        <v>0</v>
      </c>
      <c r="H203" s="207">
        <v>26.634587499999999</v>
      </c>
      <c r="I203" s="207"/>
      <c r="J203" s="207">
        <v>0.5161166272971367</v>
      </c>
      <c r="K203" s="207">
        <v>0.50599669342856546</v>
      </c>
      <c r="L203" s="207">
        <v>0</v>
      </c>
      <c r="M203" s="207">
        <v>0</v>
      </c>
      <c r="N203" s="207">
        <v>1.0119933868571296E-2</v>
      </c>
      <c r="O203" s="200">
        <f t="shared" si="3"/>
        <v>-99.96200454064261</v>
      </c>
      <c r="P203" s="179">
        <v>0</v>
      </c>
      <c r="Q203" s="179">
        <v>0.73354675000000003</v>
      </c>
      <c r="R203" s="179">
        <v>0.73354675000000003</v>
      </c>
      <c r="S203" s="179">
        <v>0</v>
      </c>
      <c r="T203" s="179">
        <v>0.50599669342856546</v>
      </c>
      <c r="U203" s="179">
        <v>0.50599669342856546</v>
      </c>
      <c r="V203" s="180"/>
    </row>
    <row r="204" spans="1:22" s="21" customFormat="1" ht="18" customHeight="1">
      <c r="A204" s="205">
        <v>229</v>
      </c>
      <c r="B204" s="206" t="s">
        <v>135</v>
      </c>
      <c r="C204" s="205" t="s">
        <v>331</v>
      </c>
      <c r="D204" s="207">
        <v>84.48751974999999</v>
      </c>
      <c r="E204" s="207">
        <v>17.1124902</v>
      </c>
      <c r="F204" s="207">
        <v>0</v>
      </c>
      <c r="G204" s="207">
        <v>6.4115620199999999</v>
      </c>
      <c r="H204" s="207">
        <v>60.963467530000003</v>
      </c>
      <c r="I204" s="207"/>
      <c r="J204" s="207">
        <v>147.93294451782609</v>
      </c>
      <c r="K204" s="207">
        <v>13.053192400000002</v>
      </c>
      <c r="L204" s="207">
        <v>0</v>
      </c>
      <c r="M204" s="207">
        <v>3.81591003</v>
      </c>
      <c r="N204" s="207">
        <v>131.06384208782606</v>
      </c>
      <c r="O204" s="200">
        <f t="shared" si="3"/>
        <v>114.98751202649325</v>
      </c>
      <c r="P204" s="179">
        <v>3.3494832000000003</v>
      </c>
      <c r="Q204" s="179">
        <v>13.763007</v>
      </c>
      <c r="R204" s="179">
        <v>17.1124902</v>
      </c>
      <c r="S204" s="179">
        <v>3.3494832000000003</v>
      </c>
      <c r="T204" s="179">
        <v>9.7037092000000023</v>
      </c>
      <c r="U204" s="179">
        <v>13.053192400000002</v>
      </c>
      <c r="V204" s="180"/>
    </row>
    <row r="205" spans="1:22" s="21" customFormat="1" ht="18" customHeight="1">
      <c r="A205" s="205">
        <v>231</v>
      </c>
      <c r="B205" s="206" t="s">
        <v>229</v>
      </c>
      <c r="C205" s="205" t="s">
        <v>332</v>
      </c>
      <c r="D205" s="207">
        <v>18.744965999999998</v>
      </c>
      <c r="E205" s="207">
        <v>5.2638549300000008</v>
      </c>
      <c r="F205" s="207">
        <v>0</v>
      </c>
      <c r="G205" s="207">
        <v>0.17339666000000001</v>
      </c>
      <c r="H205" s="207">
        <v>13.307714409999999</v>
      </c>
      <c r="I205" s="207"/>
      <c r="J205" s="207">
        <v>5.01427762122273</v>
      </c>
      <c r="K205" s="207">
        <v>4.8127595721791483</v>
      </c>
      <c r="L205" s="207">
        <v>0</v>
      </c>
      <c r="M205" s="207">
        <v>0.10319887999999999</v>
      </c>
      <c r="N205" s="207">
        <v>9.83191690435824E-2</v>
      </c>
      <c r="O205" s="200">
        <f t="shared" si="3"/>
        <v>-99.26118666200334</v>
      </c>
      <c r="P205" s="179">
        <v>9.0584680000000001E-2</v>
      </c>
      <c r="Q205" s="179">
        <v>5.1732702499999998</v>
      </c>
      <c r="R205" s="179">
        <v>5.2638549300000008</v>
      </c>
      <c r="S205" s="179">
        <v>9.0584680000000001E-2</v>
      </c>
      <c r="T205" s="179">
        <v>4.7221748921791482</v>
      </c>
      <c r="U205" s="179">
        <v>4.8127595721791483</v>
      </c>
      <c r="V205" s="180"/>
    </row>
    <row r="206" spans="1:22" s="21" customFormat="1" ht="18" customHeight="1">
      <c r="A206" s="205">
        <v>233</v>
      </c>
      <c r="B206" s="206" t="s">
        <v>229</v>
      </c>
      <c r="C206" s="205" t="s">
        <v>333</v>
      </c>
      <c r="D206" s="207">
        <v>9.6852887499999998</v>
      </c>
      <c r="E206" s="207">
        <v>2.6322039200000003</v>
      </c>
      <c r="F206" s="207">
        <v>0</v>
      </c>
      <c r="G206" s="207">
        <v>0.23167718999999998</v>
      </c>
      <c r="H206" s="207">
        <v>6.8214076400000003</v>
      </c>
      <c r="I206" s="207"/>
      <c r="J206" s="207">
        <v>2.1034848792162624</v>
      </c>
      <c r="K206" s="207">
        <v>1.9243548976630018</v>
      </c>
      <c r="L206" s="207">
        <v>0</v>
      </c>
      <c r="M206" s="207">
        <v>0.13788518</v>
      </c>
      <c r="N206" s="207">
        <v>4.1244801553260484E-2</v>
      </c>
      <c r="O206" s="200">
        <f t="shared" si="3"/>
        <v>-99.395362310391704</v>
      </c>
      <c r="P206" s="179">
        <v>0.12103117000000001</v>
      </c>
      <c r="Q206" s="179">
        <v>2.5111727500000001</v>
      </c>
      <c r="R206" s="179">
        <v>2.6322039200000003</v>
      </c>
      <c r="S206" s="179">
        <v>0.12103117000000001</v>
      </c>
      <c r="T206" s="179">
        <v>1.8033237276630016</v>
      </c>
      <c r="U206" s="179">
        <v>1.9243548976630018</v>
      </c>
      <c r="V206" s="180"/>
    </row>
    <row r="207" spans="1:22" s="21" customFormat="1" ht="18" customHeight="1">
      <c r="A207" s="205">
        <v>234</v>
      </c>
      <c r="B207" s="206" t="s">
        <v>229</v>
      </c>
      <c r="C207" s="205" t="s">
        <v>334</v>
      </c>
      <c r="D207" s="207">
        <v>45.873680500000006</v>
      </c>
      <c r="E207" s="207">
        <v>2.5799781199999998</v>
      </c>
      <c r="F207" s="207">
        <v>0</v>
      </c>
      <c r="G207" s="207">
        <v>16.54135007</v>
      </c>
      <c r="H207" s="207">
        <v>26.752352310000006</v>
      </c>
      <c r="I207" s="207"/>
      <c r="J207" s="207">
        <v>23.326954896228013</v>
      </c>
      <c r="K207" s="207">
        <v>7.9904896437529569</v>
      </c>
      <c r="L207" s="207">
        <v>0</v>
      </c>
      <c r="M207" s="207">
        <v>14.879073979999999</v>
      </c>
      <c r="N207" s="207">
        <v>0.45739127247505973</v>
      </c>
      <c r="O207" s="200">
        <f t="shared" si="3"/>
        <v>-98.290276431863205</v>
      </c>
      <c r="P207" s="179">
        <v>0.95958937</v>
      </c>
      <c r="Q207" s="179">
        <v>1.62038875</v>
      </c>
      <c r="R207" s="179">
        <v>2.5799781199999998</v>
      </c>
      <c r="S207" s="179">
        <v>0.95958937</v>
      </c>
      <c r="T207" s="179">
        <v>7.0309002737529571</v>
      </c>
      <c r="U207" s="179">
        <v>7.9904896437529569</v>
      </c>
      <c r="V207" s="180"/>
    </row>
    <row r="208" spans="1:22" s="21" customFormat="1" ht="18" customHeight="1">
      <c r="A208" s="205">
        <v>235</v>
      </c>
      <c r="B208" s="206" t="s">
        <v>129</v>
      </c>
      <c r="C208" s="205" t="s">
        <v>335</v>
      </c>
      <c r="D208" s="207">
        <v>117.25557850000001</v>
      </c>
      <c r="E208" s="207">
        <v>86.001442679999997</v>
      </c>
      <c r="F208" s="207">
        <v>0</v>
      </c>
      <c r="G208" s="207">
        <v>13.77880674</v>
      </c>
      <c r="H208" s="207">
        <v>17.475329080000012</v>
      </c>
      <c r="I208" s="207"/>
      <c r="J208" s="207">
        <v>88.10390802237967</v>
      </c>
      <c r="K208" s="207">
        <v>129.97462063</v>
      </c>
      <c r="L208" s="207">
        <v>0</v>
      </c>
      <c r="M208" s="207">
        <v>8.2006048400000005</v>
      </c>
      <c r="N208" s="207">
        <v>-50.071317447620345</v>
      </c>
      <c r="O208" s="200">
        <f t="shared" si="3"/>
        <v>-386.52574849034147</v>
      </c>
      <c r="P208" s="179">
        <v>7.1982274299999993</v>
      </c>
      <c r="Q208" s="179">
        <v>78.803215249999994</v>
      </c>
      <c r="R208" s="179">
        <v>86.001442679999997</v>
      </c>
      <c r="S208" s="179">
        <v>7.1982274299999993</v>
      </c>
      <c r="T208" s="179">
        <v>122.7763932</v>
      </c>
      <c r="U208" s="179">
        <v>129.97462063</v>
      </c>
      <c r="V208" s="180"/>
    </row>
    <row r="209" spans="1:22" s="21" customFormat="1" ht="18" customHeight="1">
      <c r="A209" s="205">
        <v>236</v>
      </c>
      <c r="B209" s="206" t="s">
        <v>129</v>
      </c>
      <c r="C209" s="205" t="s">
        <v>336</v>
      </c>
      <c r="D209" s="207">
        <v>140.01504475000002</v>
      </c>
      <c r="E209" s="207">
        <v>78.803215249999994</v>
      </c>
      <c r="F209" s="207">
        <v>0</v>
      </c>
      <c r="G209" s="207">
        <v>3.2504202900000001</v>
      </c>
      <c r="H209" s="207">
        <v>57.961409210000014</v>
      </c>
      <c r="I209" s="207"/>
      <c r="J209" s="207">
        <v>139.7238689364797</v>
      </c>
      <c r="K209" s="207">
        <v>122.7763932</v>
      </c>
      <c r="L209" s="207">
        <v>0</v>
      </c>
      <c r="M209" s="207">
        <v>3.2504202900000001</v>
      </c>
      <c r="N209" s="207">
        <v>13.697055446479675</v>
      </c>
      <c r="O209" s="200">
        <f t="shared" ref="O209:O272" si="4">IF(OR(H209=0,N209=0),"N.A.",IF((((N209-H209)/H209))*100&gt;=500,"500&lt;",IF((((N209-H209)/H209))*100&lt;=-500,"&lt;-500",(((N209-H209)/H209))*100)))</f>
        <v>-76.368663852091885</v>
      </c>
      <c r="P209" s="179">
        <v>0</v>
      </c>
      <c r="Q209" s="179">
        <v>78.803215249999994</v>
      </c>
      <c r="R209" s="179">
        <v>78.803215249999994</v>
      </c>
      <c r="S209" s="179">
        <v>0</v>
      </c>
      <c r="T209" s="179">
        <v>122.7763932</v>
      </c>
      <c r="U209" s="179">
        <v>122.7763932</v>
      </c>
      <c r="V209" s="180"/>
    </row>
    <row r="210" spans="1:22" s="21" customFormat="1" ht="18" customHeight="1">
      <c r="A210" s="205">
        <v>237</v>
      </c>
      <c r="B210" s="206" t="s">
        <v>137</v>
      </c>
      <c r="C210" s="205" t="s">
        <v>337</v>
      </c>
      <c r="D210" s="207">
        <v>25.327846749999999</v>
      </c>
      <c r="E210" s="207">
        <v>0.31282749999999998</v>
      </c>
      <c r="F210" s="207">
        <v>0</v>
      </c>
      <c r="G210" s="207">
        <v>0.77239100000000005</v>
      </c>
      <c r="H210" s="207">
        <v>24.242628250000003</v>
      </c>
      <c r="I210" s="207"/>
      <c r="J210" s="207">
        <v>0.80626354063863381</v>
      </c>
      <c r="K210" s="207">
        <v>0.24213306160650369</v>
      </c>
      <c r="L210" s="207">
        <v>0</v>
      </c>
      <c r="M210" s="207">
        <v>0.54832139000000002</v>
      </c>
      <c r="N210" s="207">
        <v>1.580908903213013E-2</v>
      </c>
      <c r="O210" s="200">
        <f t="shared" si="4"/>
        <v>-99.934788056521342</v>
      </c>
      <c r="P210" s="179">
        <v>0</v>
      </c>
      <c r="Q210" s="179">
        <v>0.31282749999999998</v>
      </c>
      <c r="R210" s="179">
        <v>0.31282749999999998</v>
      </c>
      <c r="S210" s="179">
        <v>0</v>
      </c>
      <c r="T210" s="179">
        <v>0.24213306160650369</v>
      </c>
      <c r="U210" s="179">
        <v>0.24213306160650369</v>
      </c>
      <c r="V210" s="180"/>
    </row>
    <row r="211" spans="1:22" s="21" customFormat="1" ht="18" customHeight="1">
      <c r="A211" s="205">
        <v>242</v>
      </c>
      <c r="B211" s="206" t="s">
        <v>141</v>
      </c>
      <c r="C211" s="205" t="s">
        <v>338</v>
      </c>
      <c r="D211" s="207">
        <v>32.233993249999997</v>
      </c>
      <c r="E211" s="207">
        <v>13.873272180000001</v>
      </c>
      <c r="F211" s="207">
        <v>0</v>
      </c>
      <c r="G211" s="207">
        <v>4.8553552400000006</v>
      </c>
      <c r="H211" s="207">
        <v>13.505365829999995</v>
      </c>
      <c r="I211" s="207"/>
      <c r="J211" s="207">
        <v>17.284667088511618</v>
      </c>
      <c r="K211" s="207">
        <v>12.100084727560409</v>
      </c>
      <c r="L211" s="207">
        <v>0</v>
      </c>
      <c r="M211" s="207">
        <v>4.8456673200000004</v>
      </c>
      <c r="N211" s="207">
        <v>0.33891504095120739</v>
      </c>
      <c r="O211" s="200">
        <f t="shared" si="4"/>
        <v>-97.490515657129677</v>
      </c>
      <c r="P211" s="179">
        <v>6.9362216800000009</v>
      </c>
      <c r="Q211" s="179">
        <v>6.9370504999999998</v>
      </c>
      <c r="R211" s="179">
        <v>13.873272180000001</v>
      </c>
      <c r="S211" s="179">
        <v>6.922381800000001</v>
      </c>
      <c r="T211" s="179">
        <v>5.1777029275604072</v>
      </c>
      <c r="U211" s="179">
        <v>12.100084727560409</v>
      </c>
      <c r="V211" s="180"/>
    </row>
    <row r="212" spans="1:22" s="21" customFormat="1" ht="18" customHeight="1">
      <c r="A212" s="205">
        <v>243</v>
      </c>
      <c r="B212" s="206" t="s">
        <v>141</v>
      </c>
      <c r="C212" s="205" t="s">
        <v>339</v>
      </c>
      <c r="D212" s="207">
        <v>151.93054975000001</v>
      </c>
      <c r="E212" s="207">
        <v>35.917457390000003</v>
      </c>
      <c r="F212" s="207">
        <v>0</v>
      </c>
      <c r="G212" s="207">
        <v>9.658459989999999</v>
      </c>
      <c r="H212" s="207">
        <v>106.35463237000002</v>
      </c>
      <c r="I212" s="207"/>
      <c r="J212" s="207">
        <v>42.553443662250778</v>
      </c>
      <c r="K212" s="207">
        <v>35.092020083971349</v>
      </c>
      <c r="L212" s="207">
        <v>0</v>
      </c>
      <c r="M212" s="207">
        <v>6.6270423300000001</v>
      </c>
      <c r="N212" s="207">
        <v>0.8343812482794275</v>
      </c>
      <c r="O212" s="200">
        <f t="shared" si="4"/>
        <v>-99.215472584798491</v>
      </c>
      <c r="P212" s="179">
        <v>32.729669890000004</v>
      </c>
      <c r="Q212" s="179">
        <v>3.1877874999999998</v>
      </c>
      <c r="R212" s="179">
        <v>35.917457390000003</v>
      </c>
      <c r="S212" s="179">
        <v>32.729669890000004</v>
      </c>
      <c r="T212" s="179">
        <v>2.3623501939713512</v>
      </c>
      <c r="U212" s="179">
        <v>35.092020083971349</v>
      </c>
      <c r="V212" s="180"/>
    </row>
    <row r="213" spans="1:22" s="21" customFormat="1" ht="18" customHeight="1">
      <c r="A213" s="205">
        <v>244</v>
      </c>
      <c r="B213" s="206" t="s">
        <v>141</v>
      </c>
      <c r="C213" s="205" t="s">
        <v>340</v>
      </c>
      <c r="D213" s="207">
        <v>96.23473374999999</v>
      </c>
      <c r="E213" s="207">
        <v>14.56858253</v>
      </c>
      <c r="F213" s="207">
        <v>0</v>
      </c>
      <c r="G213" s="207">
        <v>4.2377730700000003</v>
      </c>
      <c r="H213" s="207">
        <v>77.428378149999986</v>
      </c>
      <c r="I213" s="207"/>
      <c r="J213" s="207">
        <v>16.138046498303289</v>
      </c>
      <c r="K213" s="207">
        <v>13.232678204022829</v>
      </c>
      <c r="L213" s="207">
        <v>0</v>
      </c>
      <c r="M213" s="207">
        <v>2.5889360100000003</v>
      </c>
      <c r="N213" s="207">
        <v>0.31643228428045678</v>
      </c>
      <c r="O213" s="200">
        <f t="shared" si="4"/>
        <v>-99.591322597940206</v>
      </c>
      <c r="P213" s="179">
        <v>8.3810087800000002</v>
      </c>
      <c r="Q213" s="179">
        <v>6.1875737500000003</v>
      </c>
      <c r="R213" s="179">
        <v>14.56858253</v>
      </c>
      <c r="S213" s="179">
        <v>8.3810087799999984</v>
      </c>
      <c r="T213" s="179">
        <v>4.8516694240228304</v>
      </c>
      <c r="U213" s="179">
        <v>13.232678204022829</v>
      </c>
      <c r="V213" s="180"/>
    </row>
    <row r="214" spans="1:22" s="21" customFormat="1" ht="18" customHeight="1">
      <c r="A214" s="205">
        <v>245</v>
      </c>
      <c r="B214" s="206" t="s">
        <v>141</v>
      </c>
      <c r="C214" s="205" t="s">
        <v>341</v>
      </c>
      <c r="D214" s="207">
        <v>101.87643250000002</v>
      </c>
      <c r="E214" s="207">
        <v>7.8787521100000006</v>
      </c>
      <c r="F214" s="207">
        <v>0</v>
      </c>
      <c r="G214" s="207">
        <v>2.6813887499999995</v>
      </c>
      <c r="H214" s="207">
        <v>91.316291640000017</v>
      </c>
      <c r="I214" s="207"/>
      <c r="J214" s="207">
        <v>6.7615005050499501</v>
      </c>
      <c r="K214" s="207">
        <v>4.69630946377446</v>
      </c>
      <c r="L214" s="207">
        <v>0</v>
      </c>
      <c r="M214" s="207">
        <v>1.9326126000000001</v>
      </c>
      <c r="N214" s="207">
        <v>0.13257844127548946</v>
      </c>
      <c r="O214" s="200">
        <f t="shared" si="4"/>
        <v>-99.854814032748777</v>
      </c>
      <c r="P214" s="179">
        <v>0.29373935999999995</v>
      </c>
      <c r="Q214" s="179">
        <v>7.5850127500000006</v>
      </c>
      <c r="R214" s="179">
        <v>7.8787521100000006</v>
      </c>
      <c r="S214" s="179">
        <v>0.29373935999999995</v>
      </c>
      <c r="T214" s="179">
        <v>4.40257010377446</v>
      </c>
      <c r="U214" s="179">
        <v>4.69630946377446</v>
      </c>
      <c r="V214" s="180"/>
    </row>
    <row r="215" spans="1:22" s="21" customFormat="1" ht="18" customHeight="1">
      <c r="A215" s="205">
        <v>247</v>
      </c>
      <c r="B215" s="206" t="s">
        <v>229</v>
      </c>
      <c r="C215" s="205" t="s">
        <v>342</v>
      </c>
      <c r="D215" s="207">
        <v>32.407700500000004</v>
      </c>
      <c r="E215" s="207">
        <v>6.0339696700000003</v>
      </c>
      <c r="F215" s="207">
        <v>0</v>
      </c>
      <c r="G215" s="207">
        <v>1.3229481299999999</v>
      </c>
      <c r="H215" s="207">
        <v>25.050782699999999</v>
      </c>
      <c r="I215" s="207"/>
      <c r="J215" s="207">
        <v>5.7907771597632491</v>
      </c>
      <c r="K215" s="207">
        <v>4.6853044595718121</v>
      </c>
      <c r="L215" s="207">
        <v>0</v>
      </c>
      <c r="M215" s="207">
        <v>0.99192804999999995</v>
      </c>
      <c r="N215" s="207">
        <v>0.11354465019143642</v>
      </c>
      <c r="O215" s="200">
        <f t="shared" si="4"/>
        <v>-99.546742105621163</v>
      </c>
      <c r="P215" s="179">
        <v>0.42715516999999997</v>
      </c>
      <c r="Q215" s="179">
        <v>5.6068145000000005</v>
      </c>
      <c r="R215" s="179">
        <v>6.0339696700000003</v>
      </c>
      <c r="S215" s="179">
        <v>0.42715516999999997</v>
      </c>
      <c r="T215" s="179">
        <v>4.2581492895718123</v>
      </c>
      <c r="U215" s="179">
        <v>4.6853044595718121</v>
      </c>
      <c r="V215" s="180"/>
    </row>
    <row r="216" spans="1:22" s="21" customFormat="1" ht="18" customHeight="1">
      <c r="A216" s="205">
        <v>248</v>
      </c>
      <c r="B216" s="206" t="s">
        <v>229</v>
      </c>
      <c r="C216" s="205" t="s">
        <v>343</v>
      </c>
      <c r="D216" s="207">
        <v>86.414812250000011</v>
      </c>
      <c r="E216" s="207">
        <v>13.6870438</v>
      </c>
      <c r="F216" s="207">
        <v>0</v>
      </c>
      <c r="G216" s="207">
        <v>2.4825508100000002</v>
      </c>
      <c r="H216" s="207">
        <v>70.245217640000007</v>
      </c>
      <c r="I216" s="207"/>
      <c r="J216" s="207">
        <v>12.533217524387808</v>
      </c>
      <c r="K216" s="207">
        <v>10.47222609116452</v>
      </c>
      <c r="L216" s="207">
        <v>0</v>
      </c>
      <c r="M216" s="207">
        <v>1.81524207</v>
      </c>
      <c r="N216" s="207">
        <v>0.24574936322328844</v>
      </c>
      <c r="O216" s="200">
        <f t="shared" si="4"/>
        <v>-99.65015502623578</v>
      </c>
      <c r="P216" s="179">
        <v>0.85723780000000005</v>
      </c>
      <c r="Q216" s="179">
        <v>12.829805999999998</v>
      </c>
      <c r="R216" s="179">
        <v>13.6870438</v>
      </c>
      <c r="S216" s="179">
        <v>0.85723780000000005</v>
      </c>
      <c r="T216" s="179">
        <v>9.6149882911645186</v>
      </c>
      <c r="U216" s="179">
        <v>10.47222609116452</v>
      </c>
      <c r="V216" s="180"/>
    </row>
    <row r="217" spans="1:22" s="21" customFormat="1" ht="18" customHeight="1">
      <c r="A217" s="205">
        <v>249</v>
      </c>
      <c r="B217" s="206" t="s">
        <v>229</v>
      </c>
      <c r="C217" s="205" t="s">
        <v>344</v>
      </c>
      <c r="D217" s="207">
        <v>251.46829074999999</v>
      </c>
      <c r="E217" s="207">
        <v>22.358516089000009</v>
      </c>
      <c r="F217" s="207">
        <v>0</v>
      </c>
      <c r="G217" s="207">
        <v>7.3412440251999991</v>
      </c>
      <c r="H217" s="207">
        <v>221.76853063579998</v>
      </c>
      <c r="I217" s="207"/>
      <c r="J217" s="207">
        <v>28.317021886512411</v>
      </c>
      <c r="K217" s="207">
        <v>24.234202913247461</v>
      </c>
      <c r="L217" s="207">
        <v>0</v>
      </c>
      <c r="M217" s="207">
        <v>3.5275832500000006</v>
      </c>
      <c r="N217" s="207">
        <v>0.55523572326494885</v>
      </c>
      <c r="O217" s="200">
        <f t="shared" si="4"/>
        <v>-99.749632771758414</v>
      </c>
      <c r="P217" s="179">
        <v>20.156558089000004</v>
      </c>
      <c r="Q217" s="179">
        <v>2.2019580000000003</v>
      </c>
      <c r="R217" s="179">
        <v>22.358516089000009</v>
      </c>
      <c r="S217" s="179">
        <v>18.076230170000006</v>
      </c>
      <c r="T217" s="179">
        <v>6.1579727432474574</v>
      </c>
      <c r="U217" s="179">
        <v>24.234202913247461</v>
      </c>
      <c r="V217" s="180"/>
    </row>
    <row r="218" spans="1:22" s="21" customFormat="1" ht="18" customHeight="1">
      <c r="A218" s="205">
        <v>250</v>
      </c>
      <c r="B218" s="206" t="s">
        <v>229</v>
      </c>
      <c r="C218" s="205" t="s">
        <v>345</v>
      </c>
      <c r="D218" s="207">
        <v>73.288800000000009</v>
      </c>
      <c r="E218" s="207">
        <v>13.404673349999999</v>
      </c>
      <c r="F218" s="207">
        <v>0</v>
      </c>
      <c r="G218" s="207">
        <v>1.01759073</v>
      </c>
      <c r="H218" s="207">
        <v>58.866535919999997</v>
      </c>
      <c r="I218" s="207"/>
      <c r="J218" s="207">
        <v>10.624893770792323</v>
      </c>
      <c r="K218" s="207">
        <v>9.810932450384632</v>
      </c>
      <c r="L218" s="207">
        <v>0</v>
      </c>
      <c r="M218" s="207">
        <v>0.60563006999999991</v>
      </c>
      <c r="N218" s="207">
        <v>0.20833125040769146</v>
      </c>
      <c r="O218" s="200">
        <f t="shared" si="4"/>
        <v>-99.646095617566459</v>
      </c>
      <c r="P218" s="179">
        <v>0.53160260000000004</v>
      </c>
      <c r="Q218" s="179">
        <v>12.873070749999998</v>
      </c>
      <c r="R218" s="179">
        <v>13.404673349999999</v>
      </c>
      <c r="S218" s="179">
        <v>0.53160260000000004</v>
      </c>
      <c r="T218" s="179">
        <v>9.2793298503846309</v>
      </c>
      <c r="U218" s="179">
        <v>9.810932450384632</v>
      </c>
      <c r="V218" s="180"/>
    </row>
    <row r="219" spans="1:22" s="21" customFormat="1" ht="18" customHeight="1">
      <c r="A219" s="205">
        <v>251</v>
      </c>
      <c r="B219" s="206" t="s">
        <v>141</v>
      </c>
      <c r="C219" s="205" t="s">
        <v>346</v>
      </c>
      <c r="D219" s="207">
        <v>37.850495500000001</v>
      </c>
      <c r="E219" s="207">
        <v>10.969596450000001</v>
      </c>
      <c r="F219" s="207">
        <v>0</v>
      </c>
      <c r="G219" s="207">
        <v>4.3325698799999994</v>
      </c>
      <c r="H219" s="207">
        <v>22.548329170000002</v>
      </c>
      <c r="I219" s="207"/>
      <c r="J219" s="207">
        <v>14.169253480128571</v>
      </c>
      <c r="K219" s="207">
        <v>10.32407463051821</v>
      </c>
      <c r="L219" s="207">
        <v>0</v>
      </c>
      <c r="M219" s="207">
        <v>3.5673503500000008</v>
      </c>
      <c r="N219" s="207">
        <v>0.27782849961036071</v>
      </c>
      <c r="O219" s="200">
        <f t="shared" si="4"/>
        <v>-98.767853274113065</v>
      </c>
      <c r="P219" s="179">
        <v>8.1379119499999977</v>
      </c>
      <c r="Q219" s="179">
        <v>2.8316845000000002</v>
      </c>
      <c r="R219" s="179">
        <v>10.969596450000001</v>
      </c>
      <c r="S219" s="179">
        <v>8.1379119499999995</v>
      </c>
      <c r="T219" s="179">
        <v>2.1861626805182093</v>
      </c>
      <c r="U219" s="179">
        <v>10.32407463051821</v>
      </c>
      <c r="V219" s="180"/>
    </row>
    <row r="220" spans="1:22" s="21" customFormat="1" ht="18" customHeight="1">
      <c r="A220" s="205">
        <v>252</v>
      </c>
      <c r="B220" s="206" t="s">
        <v>141</v>
      </c>
      <c r="C220" s="205" t="s">
        <v>347</v>
      </c>
      <c r="D220" s="207">
        <v>0</v>
      </c>
      <c r="E220" s="207">
        <v>0</v>
      </c>
      <c r="F220" s="207">
        <v>0</v>
      </c>
      <c r="G220" s="207">
        <v>0</v>
      </c>
      <c r="H220" s="207">
        <v>0</v>
      </c>
      <c r="I220" s="207"/>
      <c r="J220" s="207">
        <v>0</v>
      </c>
      <c r="K220" s="207">
        <v>0</v>
      </c>
      <c r="L220" s="207">
        <v>0</v>
      </c>
      <c r="M220" s="207">
        <v>0</v>
      </c>
      <c r="N220" s="207">
        <v>0</v>
      </c>
      <c r="O220" s="200" t="str">
        <f t="shared" si="4"/>
        <v>N.A.</v>
      </c>
      <c r="P220" s="179">
        <v>0</v>
      </c>
      <c r="Q220" s="179">
        <v>0</v>
      </c>
      <c r="R220" s="179">
        <v>0</v>
      </c>
      <c r="S220" s="179">
        <v>0</v>
      </c>
      <c r="T220" s="179">
        <v>0</v>
      </c>
      <c r="U220" s="179">
        <v>0</v>
      </c>
      <c r="V220" s="180"/>
    </row>
    <row r="221" spans="1:22" s="21" customFormat="1" ht="18" customHeight="1">
      <c r="A221" s="205">
        <v>253</v>
      </c>
      <c r="B221" s="206" t="s">
        <v>141</v>
      </c>
      <c r="C221" s="205" t="s">
        <v>348</v>
      </c>
      <c r="D221" s="207">
        <v>71.739961250000007</v>
      </c>
      <c r="E221" s="207">
        <v>10.77554859</v>
      </c>
      <c r="F221" s="207">
        <v>0</v>
      </c>
      <c r="G221" s="207">
        <v>5.1773687300000004</v>
      </c>
      <c r="H221" s="207">
        <v>55.787043930000003</v>
      </c>
      <c r="I221" s="207"/>
      <c r="J221" s="207">
        <v>10.740600863158502</v>
      </c>
      <c r="K221" s="207">
        <v>7.3686671262338246</v>
      </c>
      <c r="L221" s="207">
        <v>0</v>
      </c>
      <c r="M221" s="207">
        <v>3.16133372</v>
      </c>
      <c r="N221" s="207">
        <v>0.21060001692467728</v>
      </c>
      <c r="O221" s="200">
        <f t="shared" si="4"/>
        <v>-99.622492962364291</v>
      </c>
      <c r="P221" s="179">
        <v>4.6484440899999999</v>
      </c>
      <c r="Q221" s="179">
        <v>6.1271045000000006</v>
      </c>
      <c r="R221" s="179">
        <v>10.77554859</v>
      </c>
      <c r="S221" s="179">
        <v>2.9423917199999998</v>
      </c>
      <c r="T221" s="179">
        <v>4.4262754062338248</v>
      </c>
      <c r="U221" s="179">
        <v>7.3686671262338246</v>
      </c>
      <c r="V221" s="180"/>
    </row>
    <row r="222" spans="1:22" s="21" customFormat="1" ht="18" customHeight="1">
      <c r="A222" s="205">
        <v>258</v>
      </c>
      <c r="B222" s="206" t="s">
        <v>206</v>
      </c>
      <c r="C222" s="205" t="s">
        <v>349</v>
      </c>
      <c r="D222" s="207">
        <v>361.23416650000001</v>
      </c>
      <c r="E222" s="207">
        <v>0</v>
      </c>
      <c r="F222" s="207">
        <v>0</v>
      </c>
      <c r="G222" s="207">
        <v>0</v>
      </c>
      <c r="H222" s="207">
        <v>361.23416650000001</v>
      </c>
      <c r="I222" s="207"/>
      <c r="J222" s="207">
        <v>0</v>
      </c>
      <c r="K222" s="207">
        <v>0</v>
      </c>
      <c r="L222" s="207">
        <v>0</v>
      </c>
      <c r="M222" s="207">
        <v>0</v>
      </c>
      <c r="N222" s="207">
        <v>0</v>
      </c>
      <c r="O222" s="200" t="str">
        <f t="shared" si="4"/>
        <v>N.A.</v>
      </c>
      <c r="P222" s="179">
        <v>0</v>
      </c>
      <c r="Q222" s="179">
        <v>0</v>
      </c>
      <c r="R222" s="179">
        <v>0</v>
      </c>
      <c r="S222" s="179">
        <v>0</v>
      </c>
      <c r="T222" s="179">
        <v>0</v>
      </c>
      <c r="U222" s="179">
        <v>0</v>
      </c>
      <c r="V222" s="180"/>
    </row>
    <row r="223" spans="1:22" s="21" customFormat="1" ht="18" customHeight="1">
      <c r="A223" s="205">
        <v>259</v>
      </c>
      <c r="B223" s="206" t="s">
        <v>141</v>
      </c>
      <c r="C223" s="205" t="s">
        <v>350</v>
      </c>
      <c r="D223" s="207">
        <v>64.331328500000012</v>
      </c>
      <c r="E223" s="207">
        <v>14.545554270000002</v>
      </c>
      <c r="F223" s="207">
        <v>0</v>
      </c>
      <c r="G223" s="207">
        <v>8.3528383599999998</v>
      </c>
      <c r="H223" s="207">
        <v>41.432935870000009</v>
      </c>
      <c r="I223" s="207"/>
      <c r="J223" s="207">
        <v>21.241007371985617</v>
      </c>
      <c r="K223" s="207">
        <v>13.319150121358447</v>
      </c>
      <c r="L223" s="207">
        <v>0</v>
      </c>
      <c r="M223" s="207">
        <v>7.5053669100000011</v>
      </c>
      <c r="N223" s="207">
        <v>0.41649034062716994</v>
      </c>
      <c r="O223" s="200">
        <f t="shared" si="4"/>
        <v>-98.99478438618506</v>
      </c>
      <c r="P223" s="179">
        <v>9.3743415200000015</v>
      </c>
      <c r="Q223" s="179">
        <v>5.1712127499999996</v>
      </c>
      <c r="R223" s="179">
        <v>14.545554270000002</v>
      </c>
      <c r="S223" s="179">
        <v>9.3677044100000018</v>
      </c>
      <c r="T223" s="179">
        <v>3.9514457113584456</v>
      </c>
      <c r="U223" s="179">
        <v>13.319150121358447</v>
      </c>
      <c r="V223" s="180"/>
    </row>
    <row r="224" spans="1:22" s="21" customFormat="1" ht="18" customHeight="1">
      <c r="A224" s="205">
        <v>260</v>
      </c>
      <c r="B224" s="206" t="s">
        <v>141</v>
      </c>
      <c r="C224" s="205" t="s">
        <v>351</v>
      </c>
      <c r="D224" s="207">
        <v>20.509140500000001</v>
      </c>
      <c r="E224" s="207">
        <v>4.2522225200000001</v>
      </c>
      <c r="F224" s="207">
        <v>0</v>
      </c>
      <c r="G224" s="207">
        <v>4.8566505799999984</v>
      </c>
      <c r="H224" s="207">
        <v>11.400267400000004</v>
      </c>
      <c r="I224" s="207"/>
      <c r="J224" s="207">
        <v>7.5340393679579138</v>
      </c>
      <c r="K224" s="207">
        <v>2.8418143258410922</v>
      </c>
      <c r="L224" s="207">
        <v>0</v>
      </c>
      <c r="M224" s="207">
        <v>4.5444987799999996</v>
      </c>
      <c r="N224" s="207">
        <v>0.1477262621168226</v>
      </c>
      <c r="O224" s="200">
        <f t="shared" si="4"/>
        <v>-98.704185990261749</v>
      </c>
      <c r="P224" s="179">
        <v>1.3746270000000001E-2</v>
      </c>
      <c r="Q224" s="179">
        <v>4.2384762499999997</v>
      </c>
      <c r="R224" s="179">
        <v>4.2522225200000001</v>
      </c>
      <c r="S224" s="179">
        <v>1.3746270000000001E-2</v>
      </c>
      <c r="T224" s="179">
        <v>2.8280680558410918</v>
      </c>
      <c r="U224" s="179">
        <v>2.8418143258410922</v>
      </c>
      <c r="V224" s="180"/>
    </row>
    <row r="225" spans="1:22" s="21" customFormat="1" ht="18" customHeight="1">
      <c r="A225" s="205">
        <v>261</v>
      </c>
      <c r="B225" s="206" t="s">
        <v>193</v>
      </c>
      <c r="C225" s="205" t="s">
        <v>352</v>
      </c>
      <c r="D225" s="207">
        <v>738.01713599999994</v>
      </c>
      <c r="E225" s="207">
        <v>639.68270375999987</v>
      </c>
      <c r="F225" s="207">
        <v>0</v>
      </c>
      <c r="G225" s="207">
        <v>60.983960609999997</v>
      </c>
      <c r="H225" s="207">
        <v>37.350471630000015</v>
      </c>
      <c r="I225" s="207"/>
      <c r="J225" s="207">
        <v>1316.1252410799998</v>
      </c>
      <c r="K225" s="207">
        <v>2654.06669526</v>
      </c>
      <c r="L225" s="207">
        <v>0</v>
      </c>
      <c r="M225" s="207">
        <v>42.537805320000004</v>
      </c>
      <c r="N225" s="207">
        <v>-1380.4792594999999</v>
      </c>
      <c r="O225" s="200" t="str">
        <f t="shared" si="4"/>
        <v>&lt;-500</v>
      </c>
      <c r="P225" s="179">
        <v>190.17326326</v>
      </c>
      <c r="Q225" s="179">
        <v>449.50944049999998</v>
      </c>
      <c r="R225" s="179">
        <v>639.68270375999987</v>
      </c>
      <c r="S225" s="179">
        <v>190.17326326</v>
      </c>
      <c r="T225" s="179">
        <v>2463.8934319999998</v>
      </c>
      <c r="U225" s="179">
        <v>2654.06669526</v>
      </c>
      <c r="V225" s="180"/>
    </row>
    <row r="226" spans="1:22" s="21" customFormat="1" ht="18" customHeight="1">
      <c r="A226" s="205">
        <v>262</v>
      </c>
      <c r="B226" s="206" t="s">
        <v>229</v>
      </c>
      <c r="C226" s="205" t="s">
        <v>353</v>
      </c>
      <c r="D226" s="207">
        <v>46.277999999999999</v>
      </c>
      <c r="E226" s="207">
        <v>5.8857892899999991</v>
      </c>
      <c r="F226" s="207">
        <v>0</v>
      </c>
      <c r="G226" s="207">
        <v>2.8130604800000003</v>
      </c>
      <c r="H226" s="207">
        <v>37.579150229999996</v>
      </c>
      <c r="I226" s="207"/>
      <c r="J226" s="207">
        <v>6.4852969423397715</v>
      </c>
      <c r="K226" s="207">
        <v>4.4762907771958549</v>
      </c>
      <c r="L226" s="207">
        <v>0</v>
      </c>
      <c r="M226" s="207">
        <v>1.8818434800000001</v>
      </c>
      <c r="N226" s="207">
        <v>0.12716268514391621</v>
      </c>
      <c r="O226" s="200">
        <f t="shared" si="4"/>
        <v>-99.661613728981024</v>
      </c>
      <c r="P226" s="179">
        <v>1.20166179</v>
      </c>
      <c r="Q226" s="179">
        <v>4.6841274999999998</v>
      </c>
      <c r="R226" s="179">
        <v>5.8857892899999991</v>
      </c>
      <c r="S226" s="179">
        <v>1.20166179</v>
      </c>
      <c r="T226" s="179">
        <v>3.2746289871958547</v>
      </c>
      <c r="U226" s="179">
        <v>4.4762907771958549</v>
      </c>
      <c r="V226" s="180"/>
    </row>
    <row r="227" spans="1:22" s="21" customFormat="1" ht="18" customHeight="1">
      <c r="A227" s="205">
        <v>264</v>
      </c>
      <c r="B227" s="206" t="s">
        <v>127</v>
      </c>
      <c r="C227" s="205" t="s">
        <v>354</v>
      </c>
      <c r="D227" s="207">
        <v>422.94997799999999</v>
      </c>
      <c r="E227" s="207">
        <v>28.149837529999999</v>
      </c>
      <c r="F227" s="207">
        <v>0</v>
      </c>
      <c r="G227" s="207">
        <v>123.93375725</v>
      </c>
      <c r="H227" s="207">
        <v>270.86638321999999</v>
      </c>
      <c r="I227" s="207"/>
      <c r="J227" s="207">
        <v>0</v>
      </c>
      <c r="K227" s="207">
        <v>336.23488153</v>
      </c>
      <c r="L227" s="207">
        <v>0</v>
      </c>
      <c r="M227" s="207">
        <v>111.79945895</v>
      </c>
      <c r="N227" s="207">
        <v>-448.03434047999997</v>
      </c>
      <c r="O227" s="200">
        <f t="shared" si="4"/>
        <v>-265.40787939568816</v>
      </c>
      <c r="P227" s="179">
        <v>12.732486529999999</v>
      </c>
      <c r="Q227" s="179">
        <v>15.417351</v>
      </c>
      <c r="R227" s="179">
        <v>28.149837529999999</v>
      </c>
      <c r="S227" s="179">
        <v>12.732486529999999</v>
      </c>
      <c r="T227" s="179">
        <v>323.50239499999998</v>
      </c>
      <c r="U227" s="179">
        <v>336.23488153</v>
      </c>
      <c r="V227" s="180"/>
    </row>
    <row r="228" spans="1:22" s="21" customFormat="1" ht="18" customHeight="1">
      <c r="A228" s="205">
        <v>266</v>
      </c>
      <c r="B228" s="206" t="s">
        <v>229</v>
      </c>
      <c r="C228" s="205" t="s">
        <v>355</v>
      </c>
      <c r="D228" s="207">
        <v>237.03627774999998</v>
      </c>
      <c r="E228" s="207">
        <v>34.779181530000002</v>
      </c>
      <c r="F228" s="207">
        <v>0</v>
      </c>
      <c r="G228" s="207">
        <v>11.028809760000001</v>
      </c>
      <c r="H228" s="207">
        <v>191.22828645999999</v>
      </c>
      <c r="I228" s="207"/>
      <c r="J228" s="207">
        <v>38.904943586001025</v>
      </c>
      <c r="K228" s="207">
        <v>30.241066834902963</v>
      </c>
      <c r="L228" s="207">
        <v>0</v>
      </c>
      <c r="M228" s="207">
        <v>7.9010347200000002</v>
      </c>
      <c r="N228" s="207">
        <v>0.76284203109806148</v>
      </c>
      <c r="O228" s="200">
        <f t="shared" si="4"/>
        <v>-99.601083058777689</v>
      </c>
      <c r="P228" s="179">
        <v>27.557448279999999</v>
      </c>
      <c r="Q228" s="179">
        <v>7.2217332499999998</v>
      </c>
      <c r="R228" s="179">
        <v>34.779181530000002</v>
      </c>
      <c r="S228" s="179">
        <v>27.55337965</v>
      </c>
      <c r="T228" s="179">
        <v>2.6876871849029613</v>
      </c>
      <c r="U228" s="179">
        <v>30.241066834902963</v>
      </c>
      <c r="V228" s="180"/>
    </row>
    <row r="229" spans="1:22" s="21" customFormat="1" ht="18" customHeight="1">
      <c r="A229" s="205">
        <v>267</v>
      </c>
      <c r="B229" s="206" t="s">
        <v>229</v>
      </c>
      <c r="C229" s="205" t="s">
        <v>356</v>
      </c>
      <c r="D229" s="207">
        <v>43.7562</v>
      </c>
      <c r="E229" s="207">
        <v>21.350077199999998</v>
      </c>
      <c r="F229" s="207">
        <v>0</v>
      </c>
      <c r="G229" s="207">
        <v>3.2434172100000005</v>
      </c>
      <c r="H229" s="207">
        <v>19.162705590000002</v>
      </c>
      <c r="I229" s="207"/>
      <c r="J229" s="207">
        <v>23.505523759822704</v>
      </c>
      <c r="K229" s="207">
        <v>20.94106029708108</v>
      </c>
      <c r="L229" s="207">
        <v>0</v>
      </c>
      <c r="M229" s="207">
        <v>2.1035708399999997</v>
      </c>
      <c r="N229" s="207">
        <v>0.46089262274162357</v>
      </c>
      <c r="O229" s="200">
        <f t="shared" si="4"/>
        <v>-97.594845776986006</v>
      </c>
      <c r="P229" s="179">
        <v>19.276477200000002</v>
      </c>
      <c r="Q229" s="179">
        <v>2.0735999999999999</v>
      </c>
      <c r="R229" s="179">
        <v>21.350077199999998</v>
      </c>
      <c r="S229" s="179">
        <v>19.276477199999999</v>
      </c>
      <c r="T229" s="179">
        <v>1.6645830970810833</v>
      </c>
      <c r="U229" s="179">
        <v>20.94106029708108</v>
      </c>
      <c r="V229" s="180"/>
    </row>
    <row r="230" spans="1:22" s="21" customFormat="1" ht="18" customHeight="1">
      <c r="A230" s="205">
        <v>268</v>
      </c>
      <c r="B230" s="206" t="s">
        <v>129</v>
      </c>
      <c r="C230" s="205" t="s">
        <v>357</v>
      </c>
      <c r="D230" s="207">
        <v>42.133240749999999</v>
      </c>
      <c r="E230" s="207">
        <v>19.647224999999999</v>
      </c>
      <c r="F230" s="207">
        <v>0</v>
      </c>
      <c r="G230" s="207">
        <v>0</v>
      </c>
      <c r="H230" s="207">
        <v>22.48601575</v>
      </c>
      <c r="I230" s="207"/>
      <c r="J230" s="207">
        <v>0</v>
      </c>
      <c r="K230" s="207">
        <v>0</v>
      </c>
      <c r="L230" s="207">
        <v>0</v>
      </c>
      <c r="M230" s="207">
        <v>0</v>
      </c>
      <c r="N230" s="207">
        <v>0</v>
      </c>
      <c r="O230" s="200" t="str">
        <f t="shared" si="4"/>
        <v>N.A.</v>
      </c>
      <c r="P230" s="179">
        <v>0</v>
      </c>
      <c r="Q230" s="179">
        <v>19.647224999999999</v>
      </c>
      <c r="R230" s="179">
        <v>19.647224999999999</v>
      </c>
      <c r="S230" s="179">
        <v>0</v>
      </c>
      <c r="T230" s="179">
        <v>0</v>
      </c>
      <c r="U230" s="179">
        <v>0</v>
      </c>
      <c r="V230" s="180"/>
    </row>
    <row r="231" spans="1:22" s="21" customFormat="1" ht="18" customHeight="1">
      <c r="A231" s="205">
        <v>269</v>
      </c>
      <c r="B231" s="206" t="s">
        <v>137</v>
      </c>
      <c r="C231" s="205" t="s">
        <v>358</v>
      </c>
      <c r="D231" s="207">
        <v>6.3066925000000005</v>
      </c>
      <c r="E231" s="207">
        <v>2.8315692899999996</v>
      </c>
      <c r="F231" s="207">
        <v>0</v>
      </c>
      <c r="G231" s="207">
        <v>0.39249328000000006</v>
      </c>
      <c r="H231" s="207">
        <v>3.0826299300000009</v>
      </c>
      <c r="I231" s="207"/>
      <c r="J231" s="207">
        <v>3.0398537398996281</v>
      </c>
      <c r="K231" s="207">
        <v>2.7256908746074786</v>
      </c>
      <c r="L231" s="207">
        <v>0</v>
      </c>
      <c r="M231" s="207">
        <v>0.25455789000000001</v>
      </c>
      <c r="N231" s="207">
        <v>5.9604975292149628E-2</v>
      </c>
      <c r="O231" s="200">
        <f t="shared" si="4"/>
        <v>-98.066424558067226</v>
      </c>
      <c r="P231" s="179">
        <v>2.3326902899999995</v>
      </c>
      <c r="Q231" s="179">
        <v>0.49887899999999996</v>
      </c>
      <c r="R231" s="179">
        <v>2.8315692899999996</v>
      </c>
      <c r="S231" s="179">
        <v>2.3326902899999995</v>
      </c>
      <c r="T231" s="179">
        <v>0.39300058460747911</v>
      </c>
      <c r="U231" s="179">
        <v>2.7256908746074786</v>
      </c>
      <c r="V231" s="180"/>
    </row>
    <row r="232" spans="1:22" s="21" customFormat="1" ht="18" customHeight="1">
      <c r="A232" s="205">
        <v>273</v>
      </c>
      <c r="B232" s="206" t="s">
        <v>141</v>
      </c>
      <c r="C232" s="205" t="s">
        <v>359</v>
      </c>
      <c r="D232" s="207">
        <v>106.09959949999998</v>
      </c>
      <c r="E232" s="207">
        <v>24.3545053446</v>
      </c>
      <c r="F232" s="207">
        <v>0</v>
      </c>
      <c r="G232" s="207">
        <v>13.061794132638882</v>
      </c>
      <c r="H232" s="207">
        <v>68.683300022761102</v>
      </c>
      <c r="I232" s="207"/>
      <c r="J232" s="207">
        <v>20.757387221276115</v>
      </c>
      <c r="K232" s="207">
        <v>14.804250818702073</v>
      </c>
      <c r="L232" s="207">
        <v>0</v>
      </c>
      <c r="M232" s="207">
        <v>5.546128809999999</v>
      </c>
      <c r="N232" s="207">
        <v>0.4070075925740424</v>
      </c>
      <c r="O232" s="200">
        <f t="shared" si="4"/>
        <v>-99.407414040328334</v>
      </c>
      <c r="P232" s="179">
        <v>15.4245685946</v>
      </c>
      <c r="Q232" s="179">
        <v>8.9299367500000013</v>
      </c>
      <c r="R232" s="179">
        <v>24.3545053446</v>
      </c>
      <c r="S232" s="179">
        <v>8.2105887200000005</v>
      </c>
      <c r="T232" s="179">
        <v>6.5936620987020742</v>
      </c>
      <c r="U232" s="179">
        <v>14.804250818702073</v>
      </c>
      <c r="V232" s="180"/>
    </row>
    <row r="233" spans="1:22" s="21" customFormat="1" ht="18" customHeight="1">
      <c r="A233" s="205">
        <v>274</v>
      </c>
      <c r="B233" s="206" t="s">
        <v>141</v>
      </c>
      <c r="C233" s="205" t="s">
        <v>360</v>
      </c>
      <c r="D233" s="207">
        <v>282.48866649999997</v>
      </c>
      <c r="E233" s="207">
        <v>74.874954599999995</v>
      </c>
      <c r="F233" s="207">
        <v>0</v>
      </c>
      <c r="G233" s="207">
        <v>16.123324270000005</v>
      </c>
      <c r="H233" s="207">
        <v>191.49038762999999</v>
      </c>
      <c r="I233" s="207"/>
      <c r="J233" s="207">
        <v>71.276760295129932</v>
      </c>
      <c r="K233" s="207">
        <v>58.453240919931304</v>
      </c>
      <c r="L233" s="207">
        <v>0</v>
      </c>
      <c r="M233" s="207">
        <v>11.425935840000001</v>
      </c>
      <c r="N233" s="207">
        <v>1.3975835351986157</v>
      </c>
      <c r="O233" s="200">
        <f t="shared" si="4"/>
        <v>-99.270154730743442</v>
      </c>
      <c r="P233" s="179">
        <v>41.287813100000001</v>
      </c>
      <c r="Q233" s="179">
        <v>33.587141500000001</v>
      </c>
      <c r="R233" s="179">
        <v>74.874954599999995</v>
      </c>
      <c r="S233" s="179">
        <v>39.704213100000004</v>
      </c>
      <c r="T233" s="179">
        <v>18.749027819931303</v>
      </c>
      <c r="U233" s="179">
        <v>58.453240919931304</v>
      </c>
      <c r="V233" s="180"/>
    </row>
    <row r="234" spans="1:22" s="21" customFormat="1" ht="18" customHeight="1">
      <c r="A234" s="205">
        <v>275</v>
      </c>
      <c r="B234" s="206" t="s">
        <v>125</v>
      </c>
      <c r="C234" s="205" t="s">
        <v>361</v>
      </c>
      <c r="D234" s="207">
        <v>66.110893250000004</v>
      </c>
      <c r="E234" s="207">
        <v>69.166255970000009</v>
      </c>
      <c r="F234" s="207">
        <v>0</v>
      </c>
      <c r="G234" s="207">
        <v>9.57427633</v>
      </c>
      <c r="H234" s="207">
        <v>-12.629639050000009</v>
      </c>
      <c r="I234" s="207"/>
      <c r="J234" s="207">
        <v>49.260042025442516</v>
      </c>
      <c r="K234" s="207">
        <v>70.60929247</v>
      </c>
      <c r="L234" s="207">
        <v>0</v>
      </c>
      <c r="M234" s="207">
        <v>6.2095522200000008</v>
      </c>
      <c r="N234" s="207">
        <v>-27.558802664557479</v>
      </c>
      <c r="O234" s="200">
        <f t="shared" si="4"/>
        <v>118.20736566938909</v>
      </c>
      <c r="P234" s="179">
        <v>56.902429470000008</v>
      </c>
      <c r="Q234" s="179">
        <v>12.263826499999999</v>
      </c>
      <c r="R234" s="179">
        <v>69.166255970000009</v>
      </c>
      <c r="S234" s="179">
        <v>56.902429470000008</v>
      </c>
      <c r="T234" s="179">
        <v>13.706862999999998</v>
      </c>
      <c r="U234" s="179">
        <v>70.60929247</v>
      </c>
      <c r="V234" s="180"/>
    </row>
    <row r="235" spans="1:22" s="21" customFormat="1" ht="18" customHeight="1">
      <c r="A235" s="205">
        <v>278</v>
      </c>
      <c r="B235" s="206" t="s">
        <v>206</v>
      </c>
      <c r="C235" s="205" t="s">
        <v>362</v>
      </c>
      <c r="D235" s="207">
        <v>153.56073425</v>
      </c>
      <c r="E235" s="207">
        <v>130.28592517140001</v>
      </c>
      <c r="F235" s="207">
        <v>0</v>
      </c>
      <c r="G235" s="207">
        <v>100.69957833912</v>
      </c>
      <c r="H235" s="207">
        <v>-77.424769260519994</v>
      </c>
      <c r="I235" s="207"/>
      <c r="J235" s="207">
        <v>2048.6691659945627</v>
      </c>
      <c r="K235" s="207">
        <v>126.70574402000001</v>
      </c>
      <c r="L235" s="207">
        <v>0</v>
      </c>
      <c r="M235" s="207">
        <v>89.869391050000019</v>
      </c>
      <c r="N235" s="207">
        <v>1832.094030924563</v>
      </c>
      <c r="O235" s="200" t="str">
        <f t="shared" si="4"/>
        <v>&lt;-500</v>
      </c>
      <c r="P235" s="179">
        <v>130.28592517140001</v>
      </c>
      <c r="Q235" s="179">
        <v>0</v>
      </c>
      <c r="R235" s="179">
        <v>130.28592517140001</v>
      </c>
      <c r="S235" s="179">
        <v>126.70574402000001</v>
      </c>
      <c r="T235" s="179">
        <v>0</v>
      </c>
      <c r="U235" s="179">
        <v>126.70574402000001</v>
      </c>
      <c r="V235" s="180"/>
    </row>
    <row r="236" spans="1:22" s="21" customFormat="1" ht="18" customHeight="1">
      <c r="A236" s="205">
        <v>280</v>
      </c>
      <c r="B236" s="206" t="s">
        <v>229</v>
      </c>
      <c r="C236" s="205" t="s">
        <v>363</v>
      </c>
      <c r="D236" s="207">
        <v>65.295347499999991</v>
      </c>
      <c r="E236" s="207">
        <v>18.759886290600001</v>
      </c>
      <c r="F236" s="207">
        <v>0</v>
      </c>
      <c r="G236" s="207">
        <v>10.284593932480002</v>
      </c>
      <c r="H236" s="207">
        <v>36.250867276919998</v>
      </c>
      <c r="I236" s="207"/>
      <c r="J236" s="207">
        <v>16.953392749274812</v>
      </c>
      <c r="K236" s="207">
        <v>11.567198193602756</v>
      </c>
      <c r="L236" s="207">
        <v>0</v>
      </c>
      <c r="M236" s="207">
        <v>5.0537750900000002</v>
      </c>
      <c r="N236" s="207">
        <v>0.33241946567205521</v>
      </c>
      <c r="O236" s="200">
        <f t="shared" si="4"/>
        <v>-99.083002723403268</v>
      </c>
      <c r="P236" s="179">
        <v>10.864006290600003</v>
      </c>
      <c r="Q236" s="179">
        <v>7.89588</v>
      </c>
      <c r="R236" s="179">
        <v>18.759886290600001</v>
      </c>
      <c r="S236" s="179">
        <v>5.2246246000000003</v>
      </c>
      <c r="T236" s="179">
        <v>6.3425735936027543</v>
      </c>
      <c r="U236" s="179">
        <v>11.567198193602756</v>
      </c>
      <c r="V236" s="180"/>
    </row>
    <row r="237" spans="1:22" s="21" customFormat="1" ht="18" customHeight="1">
      <c r="A237" s="205">
        <v>281</v>
      </c>
      <c r="B237" s="206" t="s">
        <v>137</v>
      </c>
      <c r="C237" s="205" t="s">
        <v>364</v>
      </c>
      <c r="D237" s="207">
        <v>116.25877075</v>
      </c>
      <c r="E237" s="207">
        <v>44.681592219999999</v>
      </c>
      <c r="F237" s="207">
        <v>0</v>
      </c>
      <c r="G237" s="207">
        <v>26.549429689999997</v>
      </c>
      <c r="H237" s="207">
        <v>45.027748840000008</v>
      </c>
      <c r="I237" s="207"/>
      <c r="J237" s="207">
        <v>60.394291231757236</v>
      </c>
      <c r="K237" s="207">
        <v>41.444145612899256</v>
      </c>
      <c r="L237" s="207">
        <v>0</v>
      </c>
      <c r="M237" s="207">
        <v>17.765943830000001</v>
      </c>
      <c r="N237" s="207">
        <v>1.1842017888579872</v>
      </c>
      <c r="O237" s="200">
        <f t="shared" si="4"/>
        <v>-97.370062196389412</v>
      </c>
      <c r="P237" s="179">
        <v>40.223422469999996</v>
      </c>
      <c r="Q237" s="179">
        <v>4.4581697499999997</v>
      </c>
      <c r="R237" s="179">
        <v>44.681592219999999</v>
      </c>
      <c r="S237" s="179">
        <v>40.223422469999996</v>
      </c>
      <c r="T237" s="179">
        <v>1.2207231428992502</v>
      </c>
      <c r="U237" s="179">
        <v>41.444145612899256</v>
      </c>
      <c r="V237" s="180"/>
    </row>
    <row r="238" spans="1:22" s="21" customFormat="1" ht="18" customHeight="1">
      <c r="A238" s="205">
        <v>282</v>
      </c>
      <c r="B238" s="206" t="s">
        <v>229</v>
      </c>
      <c r="C238" s="205" t="s">
        <v>365</v>
      </c>
      <c r="D238" s="207">
        <v>171.1944665</v>
      </c>
      <c r="E238" s="207">
        <v>9.2851183599999985</v>
      </c>
      <c r="F238" s="207">
        <v>0</v>
      </c>
      <c r="G238" s="207">
        <v>6.30712808</v>
      </c>
      <c r="H238" s="207">
        <v>155.60222006000001</v>
      </c>
      <c r="I238" s="207"/>
      <c r="J238" s="207">
        <v>18.796209144675018</v>
      </c>
      <c r="K238" s="207">
        <v>12.133112574191198</v>
      </c>
      <c r="L238" s="207">
        <v>0</v>
      </c>
      <c r="M238" s="207">
        <v>6.2945434499999999</v>
      </c>
      <c r="N238" s="207">
        <v>0.36855312048382094</v>
      </c>
      <c r="O238" s="200">
        <f t="shared" si="4"/>
        <v>-99.763144047468145</v>
      </c>
      <c r="P238" s="179">
        <v>9.0101828599999987</v>
      </c>
      <c r="Q238" s="179">
        <v>0.2749355</v>
      </c>
      <c r="R238" s="179">
        <v>9.2851183599999985</v>
      </c>
      <c r="S238" s="179">
        <v>8.9922048000000014</v>
      </c>
      <c r="T238" s="179">
        <v>3.1409077741911977</v>
      </c>
      <c r="U238" s="179">
        <v>12.133112574191198</v>
      </c>
      <c r="V238" s="180"/>
    </row>
    <row r="239" spans="1:22" s="21" customFormat="1" ht="18" customHeight="1">
      <c r="A239" s="205">
        <v>283</v>
      </c>
      <c r="B239" s="206" t="s">
        <v>137</v>
      </c>
      <c r="C239" s="205" t="s">
        <v>366</v>
      </c>
      <c r="D239" s="207">
        <v>28.892435500000005</v>
      </c>
      <c r="E239" s="207">
        <v>20.402963659999994</v>
      </c>
      <c r="F239" s="207">
        <v>0</v>
      </c>
      <c r="G239" s="207">
        <v>7.2480295199999993</v>
      </c>
      <c r="H239" s="207">
        <v>1.241442320000008</v>
      </c>
      <c r="I239" s="207"/>
      <c r="J239" s="207">
        <v>25.591230729564675</v>
      </c>
      <c r="K239" s="207">
        <v>20.340256841730078</v>
      </c>
      <c r="L239" s="207">
        <v>0</v>
      </c>
      <c r="M239" s="207">
        <v>4.7491850499999986</v>
      </c>
      <c r="N239" s="207">
        <v>0.50178883783459738</v>
      </c>
      <c r="O239" s="200">
        <f t="shared" si="4"/>
        <v>-59.5801730172535</v>
      </c>
      <c r="P239" s="179">
        <v>20.079498159999996</v>
      </c>
      <c r="Q239" s="179">
        <v>0.32346549999999996</v>
      </c>
      <c r="R239" s="179">
        <v>20.402963659999994</v>
      </c>
      <c r="S239" s="179">
        <v>20.079498159999996</v>
      </c>
      <c r="T239" s="179">
        <v>0.26075868173008088</v>
      </c>
      <c r="U239" s="179">
        <v>20.340256841730078</v>
      </c>
      <c r="V239" s="180"/>
    </row>
    <row r="240" spans="1:22" s="21" customFormat="1" ht="18" customHeight="1">
      <c r="A240" s="205">
        <v>284</v>
      </c>
      <c r="B240" s="206" t="s">
        <v>125</v>
      </c>
      <c r="C240" s="205" t="s">
        <v>367</v>
      </c>
      <c r="D240" s="207">
        <v>210.70195749999999</v>
      </c>
      <c r="E240" s="207">
        <v>7.6008565000000008</v>
      </c>
      <c r="F240" s="207">
        <v>0</v>
      </c>
      <c r="G240" s="207">
        <v>0</v>
      </c>
      <c r="H240" s="207">
        <v>203.101101</v>
      </c>
      <c r="I240" s="207"/>
      <c r="J240" s="207">
        <v>55.820334747305068</v>
      </c>
      <c r="K240" s="207">
        <v>0</v>
      </c>
      <c r="L240" s="207">
        <v>0</v>
      </c>
      <c r="M240" s="207">
        <v>0</v>
      </c>
      <c r="N240" s="207">
        <v>55.820334747305068</v>
      </c>
      <c r="O240" s="200">
        <f t="shared" si="4"/>
        <v>-72.515986140663486</v>
      </c>
      <c r="P240" s="179">
        <v>0</v>
      </c>
      <c r="Q240" s="179">
        <v>7.6008565000000008</v>
      </c>
      <c r="R240" s="179">
        <v>7.6008565000000008</v>
      </c>
      <c r="S240" s="179">
        <v>0</v>
      </c>
      <c r="T240" s="179">
        <v>0</v>
      </c>
      <c r="U240" s="179">
        <v>0</v>
      </c>
      <c r="V240" s="180"/>
    </row>
    <row r="241" spans="1:22" s="21" customFormat="1" ht="18" customHeight="1">
      <c r="A241" s="205">
        <v>286</v>
      </c>
      <c r="B241" s="206" t="s">
        <v>129</v>
      </c>
      <c r="C241" s="205" t="s">
        <v>368</v>
      </c>
      <c r="D241" s="207">
        <v>161.78017149999999</v>
      </c>
      <c r="E241" s="207">
        <v>78.803215249999994</v>
      </c>
      <c r="F241" s="207">
        <v>0</v>
      </c>
      <c r="G241" s="207">
        <v>19.987125349999999</v>
      </c>
      <c r="H241" s="207">
        <v>62.989830900000001</v>
      </c>
      <c r="I241" s="207"/>
      <c r="J241" s="207">
        <v>71.833397617046003</v>
      </c>
      <c r="K241" s="207">
        <v>122.7763932</v>
      </c>
      <c r="L241" s="207">
        <v>0</v>
      </c>
      <c r="M241" s="207">
        <v>14.710117240000001</v>
      </c>
      <c r="N241" s="207">
        <v>-65.653112822954029</v>
      </c>
      <c r="O241" s="200">
        <f t="shared" si="4"/>
        <v>-204.22811410175422</v>
      </c>
      <c r="P241" s="179">
        <v>0</v>
      </c>
      <c r="Q241" s="179">
        <v>78.803215249999994</v>
      </c>
      <c r="R241" s="179">
        <v>78.803215249999994</v>
      </c>
      <c r="S241" s="179">
        <v>0</v>
      </c>
      <c r="T241" s="179">
        <v>122.7763932</v>
      </c>
      <c r="U241" s="179">
        <v>122.7763932</v>
      </c>
      <c r="V241" s="180"/>
    </row>
    <row r="242" spans="1:22" s="21" customFormat="1" ht="18" customHeight="1">
      <c r="A242" s="205">
        <v>288</v>
      </c>
      <c r="B242" s="206" t="s">
        <v>229</v>
      </c>
      <c r="C242" s="205" t="s">
        <v>369</v>
      </c>
      <c r="D242" s="207">
        <v>68.292552499999999</v>
      </c>
      <c r="E242" s="207">
        <v>16.625075720000002</v>
      </c>
      <c r="F242" s="207">
        <v>0</v>
      </c>
      <c r="G242" s="207">
        <v>7.80349541</v>
      </c>
      <c r="H242" s="207">
        <v>43.863981369999998</v>
      </c>
      <c r="I242" s="207"/>
      <c r="J242" s="207">
        <v>20.081361955292198</v>
      </c>
      <c r="K242" s="207">
        <v>13.25584205009039</v>
      </c>
      <c r="L242" s="207">
        <v>0</v>
      </c>
      <c r="M242" s="207">
        <v>6.4317677100000008</v>
      </c>
      <c r="N242" s="207">
        <v>0.39375219520180677</v>
      </c>
      <c r="O242" s="200">
        <f t="shared" si="4"/>
        <v>-99.102333662144247</v>
      </c>
      <c r="P242" s="179">
        <v>11.17615172</v>
      </c>
      <c r="Q242" s="179">
        <v>5.4489239999999999</v>
      </c>
      <c r="R242" s="179">
        <v>16.625075720000002</v>
      </c>
      <c r="S242" s="179">
        <v>11.167491219999999</v>
      </c>
      <c r="T242" s="179">
        <v>2.0883508300903912</v>
      </c>
      <c r="U242" s="179">
        <v>13.25584205009039</v>
      </c>
      <c r="V242" s="180"/>
    </row>
    <row r="243" spans="1:22" s="21" customFormat="1" ht="18" customHeight="1">
      <c r="A243" s="205">
        <v>289</v>
      </c>
      <c r="B243" s="206" t="s">
        <v>156</v>
      </c>
      <c r="C243" s="205" t="s">
        <v>370</v>
      </c>
      <c r="D243" s="207">
        <v>0</v>
      </c>
      <c r="E243" s="207">
        <v>0</v>
      </c>
      <c r="F243" s="207">
        <v>0</v>
      </c>
      <c r="G243" s="207">
        <v>0</v>
      </c>
      <c r="H243" s="207">
        <v>0</v>
      </c>
      <c r="I243" s="207"/>
      <c r="J243" s="207">
        <v>0</v>
      </c>
      <c r="K243" s="207">
        <v>0</v>
      </c>
      <c r="L243" s="207">
        <v>0</v>
      </c>
      <c r="M243" s="207">
        <v>0</v>
      </c>
      <c r="N243" s="207">
        <v>0</v>
      </c>
      <c r="O243" s="200" t="str">
        <f t="shared" si="4"/>
        <v>N.A.</v>
      </c>
      <c r="P243" s="179">
        <v>0</v>
      </c>
      <c r="Q243" s="179">
        <v>0</v>
      </c>
      <c r="R243" s="179">
        <v>0</v>
      </c>
      <c r="S243" s="179">
        <v>0</v>
      </c>
      <c r="T243" s="179">
        <v>0</v>
      </c>
      <c r="U243" s="179">
        <v>0</v>
      </c>
      <c r="V243" s="180"/>
    </row>
    <row r="244" spans="1:22" s="21" customFormat="1" ht="18" customHeight="1">
      <c r="A244" s="205">
        <v>290</v>
      </c>
      <c r="B244" s="206" t="s">
        <v>137</v>
      </c>
      <c r="C244" s="205" t="s">
        <v>371</v>
      </c>
      <c r="D244" s="207">
        <v>0</v>
      </c>
      <c r="E244" s="207">
        <v>0</v>
      </c>
      <c r="F244" s="207">
        <v>0</v>
      </c>
      <c r="G244" s="207">
        <v>0</v>
      </c>
      <c r="H244" s="207">
        <v>0</v>
      </c>
      <c r="I244" s="207"/>
      <c r="J244" s="207">
        <v>0</v>
      </c>
      <c r="K244" s="207">
        <v>0</v>
      </c>
      <c r="L244" s="207">
        <v>0</v>
      </c>
      <c r="M244" s="207">
        <v>0</v>
      </c>
      <c r="N244" s="207">
        <v>0</v>
      </c>
      <c r="O244" s="200" t="str">
        <f t="shared" si="4"/>
        <v>N.A.</v>
      </c>
      <c r="P244" s="179">
        <v>0</v>
      </c>
      <c r="Q244" s="179">
        <v>0</v>
      </c>
      <c r="R244" s="179">
        <v>0</v>
      </c>
      <c r="S244" s="179">
        <v>0</v>
      </c>
      <c r="T244" s="179">
        <v>0</v>
      </c>
      <c r="U244" s="179">
        <v>0</v>
      </c>
      <c r="V244" s="180"/>
    </row>
    <row r="245" spans="1:22" s="21" customFormat="1" ht="18" customHeight="1">
      <c r="A245" s="205">
        <v>292</v>
      </c>
      <c r="B245" s="206" t="s">
        <v>141</v>
      </c>
      <c r="C245" s="205" t="s">
        <v>372</v>
      </c>
      <c r="D245" s="207">
        <v>105.25866300000001</v>
      </c>
      <c r="E245" s="207">
        <v>7.8429059999999993</v>
      </c>
      <c r="F245" s="207">
        <v>0</v>
      </c>
      <c r="G245" s="207">
        <v>20.430171280000003</v>
      </c>
      <c r="H245" s="207">
        <v>76.985585719999989</v>
      </c>
      <c r="I245" s="207"/>
      <c r="J245" s="207">
        <v>24.963904719595874</v>
      </c>
      <c r="K245" s="207">
        <v>0</v>
      </c>
      <c r="L245" s="207">
        <v>0</v>
      </c>
      <c r="M245" s="207">
        <v>18.416709869999995</v>
      </c>
      <c r="N245" s="207">
        <v>6.5471948495958774</v>
      </c>
      <c r="O245" s="200">
        <f t="shared" si="4"/>
        <v>-91.495557527602216</v>
      </c>
      <c r="P245" s="179">
        <v>0</v>
      </c>
      <c r="Q245" s="179">
        <v>7.8429059999999993</v>
      </c>
      <c r="R245" s="179">
        <v>7.8429059999999993</v>
      </c>
      <c r="S245" s="179">
        <v>0</v>
      </c>
      <c r="T245" s="179">
        <v>0</v>
      </c>
      <c r="U245" s="179">
        <v>0</v>
      </c>
      <c r="V245" s="180"/>
    </row>
    <row r="246" spans="1:22" s="21" customFormat="1" ht="18" customHeight="1">
      <c r="A246" s="205">
        <v>293</v>
      </c>
      <c r="B246" s="206" t="s">
        <v>229</v>
      </c>
      <c r="C246" s="205" t="s">
        <v>373</v>
      </c>
      <c r="D246" s="207">
        <v>146.98259999999999</v>
      </c>
      <c r="E246" s="207">
        <v>78.398744809999997</v>
      </c>
      <c r="F246" s="207">
        <v>0</v>
      </c>
      <c r="G246" s="207">
        <v>9.4341706400000032</v>
      </c>
      <c r="H246" s="207">
        <v>59.149684550000003</v>
      </c>
      <c r="I246" s="207"/>
      <c r="J246" s="207">
        <v>78.640292924474906</v>
      </c>
      <c r="K246" s="207">
        <v>70.979641986544038</v>
      </c>
      <c r="L246" s="207">
        <v>0</v>
      </c>
      <c r="M246" s="207">
        <v>6.1186844099999993</v>
      </c>
      <c r="N246" s="207">
        <v>1.5419665279308701</v>
      </c>
      <c r="O246" s="200">
        <f t="shared" si="4"/>
        <v>-97.393111155770541</v>
      </c>
      <c r="P246" s="179">
        <v>56.069744809999996</v>
      </c>
      <c r="Q246" s="179">
        <v>22.329000000000001</v>
      </c>
      <c r="R246" s="179">
        <v>78.398744809999997</v>
      </c>
      <c r="S246" s="179">
        <v>56.069744809999996</v>
      </c>
      <c r="T246" s="179">
        <v>14.909897176544037</v>
      </c>
      <c r="U246" s="179">
        <v>70.979641986544038</v>
      </c>
      <c r="V246" s="180"/>
    </row>
    <row r="247" spans="1:22" s="21" customFormat="1" ht="18" customHeight="1">
      <c r="A247" s="205">
        <v>294</v>
      </c>
      <c r="B247" s="206" t="s">
        <v>229</v>
      </c>
      <c r="C247" s="205" t="s">
        <v>374</v>
      </c>
      <c r="D247" s="207">
        <v>91.870199999999997</v>
      </c>
      <c r="E247" s="207">
        <v>42.658540430000009</v>
      </c>
      <c r="F247" s="207">
        <v>0</v>
      </c>
      <c r="G247" s="207">
        <v>5.8761682700000009</v>
      </c>
      <c r="H247" s="207">
        <v>43.335491300000001</v>
      </c>
      <c r="I247" s="207"/>
      <c r="J247" s="207">
        <v>43.950663197311542</v>
      </c>
      <c r="K247" s="207">
        <v>39.308829627560335</v>
      </c>
      <c r="L247" s="207">
        <v>0</v>
      </c>
      <c r="M247" s="207">
        <v>3.7800558600000005</v>
      </c>
      <c r="N247" s="207">
        <v>0.86177770975120804</v>
      </c>
      <c r="O247" s="200">
        <f t="shared" si="4"/>
        <v>-98.011381239950992</v>
      </c>
      <c r="P247" s="179">
        <v>31.774111430000005</v>
      </c>
      <c r="Q247" s="179">
        <v>10.884429000000001</v>
      </c>
      <c r="R247" s="179">
        <v>42.658540430000009</v>
      </c>
      <c r="S247" s="179">
        <v>31.774111429999998</v>
      </c>
      <c r="T247" s="179">
        <v>7.534718197560335</v>
      </c>
      <c r="U247" s="179">
        <v>39.308829627560335</v>
      </c>
      <c r="V247" s="180"/>
    </row>
    <row r="248" spans="1:22" s="21" customFormat="1" ht="18" customHeight="1">
      <c r="A248" s="205">
        <v>295</v>
      </c>
      <c r="B248" s="206" t="s">
        <v>229</v>
      </c>
      <c r="C248" s="205" t="s">
        <v>375</v>
      </c>
      <c r="D248" s="207">
        <v>32.767200000000003</v>
      </c>
      <c r="E248" s="207">
        <v>14.89748908</v>
      </c>
      <c r="F248" s="207">
        <v>0</v>
      </c>
      <c r="G248" s="207">
        <v>2.6741139200000004</v>
      </c>
      <c r="H248" s="207">
        <v>15.195596999999999</v>
      </c>
      <c r="I248" s="207"/>
      <c r="J248" s="207">
        <v>16.428967671084656</v>
      </c>
      <c r="K248" s="207">
        <v>14.400359650082995</v>
      </c>
      <c r="L248" s="207">
        <v>0</v>
      </c>
      <c r="M248" s="207">
        <v>1.7064714000000003</v>
      </c>
      <c r="N248" s="207">
        <v>0.32213662100166057</v>
      </c>
      <c r="O248" s="200">
        <f t="shared" si="4"/>
        <v>-97.880066041487794</v>
      </c>
      <c r="P248" s="179">
        <v>13.066889080000001</v>
      </c>
      <c r="Q248" s="179">
        <v>1.8306</v>
      </c>
      <c r="R248" s="179">
        <v>14.89748908</v>
      </c>
      <c r="S248" s="179">
        <v>13.066889080000001</v>
      </c>
      <c r="T248" s="179">
        <v>1.3334705700829965</v>
      </c>
      <c r="U248" s="179">
        <v>14.400359650082995</v>
      </c>
      <c r="V248" s="180"/>
    </row>
    <row r="249" spans="1:22" s="21" customFormat="1" ht="18" customHeight="1">
      <c r="A249" s="205">
        <v>296</v>
      </c>
      <c r="B249" s="206" t="s">
        <v>127</v>
      </c>
      <c r="C249" s="205" t="s">
        <v>376</v>
      </c>
      <c r="D249" s="207">
        <v>829.34513824999999</v>
      </c>
      <c r="E249" s="207">
        <v>616.88537656979997</v>
      </c>
      <c r="F249" s="207">
        <v>0</v>
      </c>
      <c r="G249" s="207">
        <v>124.29528836584004</v>
      </c>
      <c r="H249" s="207">
        <v>88.164473314360038</v>
      </c>
      <c r="I249" s="207"/>
      <c r="J249" s="207">
        <v>701.26750927000001</v>
      </c>
      <c r="K249" s="207">
        <v>366.69969800000001</v>
      </c>
      <c r="L249" s="207">
        <v>0</v>
      </c>
      <c r="M249" s="207">
        <v>82.407299409999993</v>
      </c>
      <c r="N249" s="207">
        <v>252.16051186000004</v>
      </c>
      <c r="O249" s="200">
        <f t="shared" si="4"/>
        <v>186.01147648315694</v>
      </c>
      <c r="P249" s="179">
        <v>252.89451006979999</v>
      </c>
      <c r="Q249" s="179">
        <v>363.99086649999998</v>
      </c>
      <c r="R249" s="179">
        <v>616.88537656979997</v>
      </c>
      <c r="S249" s="179">
        <v>233.914897</v>
      </c>
      <c r="T249" s="179">
        <v>132.78480099999999</v>
      </c>
      <c r="U249" s="179">
        <v>366.69969800000001</v>
      </c>
      <c r="V249" s="180"/>
    </row>
    <row r="250" spans="1:22" s="21" customFormat="1" ht="18" customHeight="1">
      <c r="A250" s="205">
        <v>297</v>
      </c>
      <c r="B250" s="206" t="s">
        <v>137</v>
      </c>
      <c r="C250" s="205" t="s">
        <v>377</v>
      </c>
      <c r="D250" s="207">
        <v>154.18116175</v>
      </c>
      <c r="E250" s="207">
        <v>9.52164389</v>
      </c>
      <c r="F250" s="207">
        <v>0</v>
      </c>
      <c r="G250" s="207">
        <v>41.059618060000005</v>
      </c>
      <c r="H250" s="207">
        <v>103.59989979999999</v>
      </c>
      <c r="I250" s="207"/>
      <c r="J250" s="207">
        <v>44.71099350815917</v>
      </c>
      <c r="K250" s="207">
        <v>6.16137743094035</v>
      </c>
      <c r="L250" s="207">
        <v>0</v>
      </c>
      <c r="M250" s="207">
        <v>37.672929929999995</v>
      </c>
      <c r="N250" s="207">
        <v>0.87668614721882798</v>
      </c>
      <c r="O250" s="200">
        <f t="shared" si="4"/>
        <v>-99.153777031723706</v>
      </c>
      <c r="P250" s="179">
        <v>1.2568791400000001</v>
      </c>
      <c r="Q250" s="179">
        <v>8.2647647500000012</v>
      </c>
      <c r="R250" s="179">
        <v>9.52164389</v>
      </c>
      <c r="S250" s="179">
        <v>1.2568791400000001</v>
      </c>
      <c r="T250" s="179">
        <v>4.9044982909403494</v>
      </c>
      <c r="U250" s="179">
        <v>6.16137743094035</v>
      </c>
      <c r="V250" s="180"/>
    </row>
    <row r="251" spans="1:22" s="21" customFormat="1" ht="18" customHeight="1">
      <c r="A251" s="205">
        <v>298</v>
      </c>
      <c r="B251" s="206" t="s">
        <v>127</v>
      </c>
      <c r="C251" s="205" t="s">
        <v>378</v>
      </c>
      <c r="D251" s="207">
        <v>2680.0546734999998</v>
      </c>
      <c r="E251" s="207">
        <v>1452.0804617792801</v>
      </c>
      <c r="F251" s="207">
        <v>0</v>
      </c>
      <c r="G251" s="207">
        <v>83.085463623423976</v>
      </c>
      <c r="H251" s="207">
        <v>1144.888748097296</v>
      </c>
      <c r="I251" s="207"/>
      <c r="J251" s="207">
        <v>1366.1967544399997</v>
      </c>
      <c r="K251" s="207">
        <v>0</v>
      </c>
      <c r="L251" s="207">
        <v>0</v>
      </c>
      <c r="M251" s="207">
        <v>0</v>
      </c>
      <c r="N251" s="207">
        <v>1366.1967544399997</v>
      </c>
      <c r="O251" s="200">
        <f t="shared" si="4"/>
        <v>19.330088334827124</v>
      </c>
      <c r="P251" s="179">
        <v>103.85682952928001</v>
      </c>
      <c r="Q251" s="179">
        <v>1348.22363225</v>
      </c>
      <c r="R251" s="179">
        <v>1452.0804617792801</v>
      </c>
      <c r="S251" s="179">
        <v>0</v>
      </c>
      <c r="T251" s="179">
        <v>0</v>
      </c>
      <c r="U251" s="179">
        <v>0</v>
      </c>
      <c r="V251" s="180"/>
    </row>
    <row r="252" spans="1:22" s="21" customFormat="1" ht="18" customHeight="1">
      <c r="A252" s="205">
        <v>300</v>
      </c>
      <c r="B252" s="206" t="s">
        <v>137</v>
      </c>
      <c r="C252" s="205" t="s">
        <v>379</v>
      </c>
      <c r="D252" s="207">
        <v>33.175040500000001</v>
      </c>
      <c r="E252" s="207">
        <v>28.964084439999997</v>
      </c>
      <c r="F252" s="207">
        <v>0</v>
      </c>
      <c r="G252" s="207">
        <v>8.8961725600000001</v>
      </c>
      <c r="H252" s="207">
        <v>-4.6852164999999992</v>
      </c>
      <c r="I252" s="207"/>
      <c r="J252" s="207">
        <v>34.070141052444335</v>
      </c>
      <c r="K252" s="207">
        <v>27.572987911023862</v>
      </c>
      <c r="L252" s="207">
        <v>0</v>
      </c>
      <c r="M252" s="207">
        <v>5.8291111600000001</v>
      </c>
      <c r="N252" s="207">
        <v>0.66804198142047988</v>
      </c>
      <c r="O252" s="200">
        <f t="shared" si="4"/>
        <v>-114.25850825507166</v>
      </c>
      <c r="P252" s="179">
        <v>24.645412939999996</v>
      </c>
      <c r="Q252" s="179">
        <v>4.3186714999999998</v>
      </c>
      <c r="R252" s="179">
        <v>28.964084439999997</v>
      </c>
      <c r="S252" s="179">
        <v>24.645412939999996</v>
      </c>
      <c r="T252" s="179">
        <v>2.9275749710238648</v>
      </c>
      <c r="U252" s="179">
        <v>27.572987911023862</v>
      </c>
      <c r="V252" s="180"/>
    </row>
    <row r="253" spans="1:22" s="21" customFormat="1" ht="18" customHeight="1">
      <c r="A253" s="205">
        <v>304</v>
      </c>
      <c r="B253" s="206" t="s">
        <v>137</v>
      </c>
      <c r="C253" s="205" t="s">
        <v>380</v>
      </c>
      <c r="D253" s="207">
        <v>490.84030624999991</v>
      </c>
      <c r="E253" s="207">
        <v>9.659725250000001</v>
      </c>
      <c r="F253" s="207">
        <v>0</v>
      </c>
      <c r="G253" s="207">
        <v>0</v>
      </c>
      <c r="H253" s="207">
        <v>481.18058099999996</v>
      </c>
      <c r="I253" s="207"/>
      <c r="J253" s="207">
        <v>0</v>
      </c>
      <c r="K253" s="207">
        <v>0</v>
      </c>
      <c r="L253" s="207">
        <v>0</v>
      </c>
      <c r="M253" s="207">
        <v>0</v>
      </c>
      <c r="N253" s="207">
        <v>0</v>
      </c>
      <c r="O253" s="200" t="str">
        <f t="shared" si="4"/>
        <v>N.A.</v>
      </c>
      <c r="P253" s="179">
        <v>0</v>
      </c>
      <c r="Q253" s="179">
        <v>9.659725250000001</v>
      </c>
      <c r="R253" s="179">
        <v>9.659725250000001</v>
      </c>
      <c r="S253" s="179">
        <v>0</v>
      </c>
      <c r="T253" s="179">
        <v>0</v>
      </c>
      <c r="U253" s="179">
        <v>0</v>
      </c>
      <c r="V253" s="180"/>
    </row>
    <row r="254" spans="1:22" s="21" customFormat="1" ht="18" customHeight="1">
      <c r="A254" s="205">
        <v>305</v>
      </c>
      <c r="B254" s="206" t="s">
        <v>141</v>
      </c>
      <c r="C254" s="205" t="s">
        <v>381</v>
      </c>
      <c r="D254" s="207">
        <v>21.130200000000002</v>
      </c>
      <c r="E254" s="207">
        <v>10.289907920000001</v>
      </c>
      <c r="F254" s="207">
        <v>0</v>
      </c>
      <c r="G254" s="207">
        <v>1.09170832</v>
      </c>
      <c r="H254" s="207">
        <v>9.7485837600000007</v>
      </c>
      <c r="I254" s="207"/>
      <c r="J254" s="207">
        <v>10.407386836535178</v>
      </c>
      <c r="K254" s="207">
        <v>9.4952752979756614</v>
      </c>
      <c r="L254" s="207">
        <v>0</v>
      </c>
      <c r="M254" s="207">
        <v>0.70804513000000002</v>
      </c>
      <c r="N254" s="207">
        <v>0.20406640855951608</v>
      </c>
      <c r="O254" s="200">
        <f t="shared" si="4"/>
        <v>-97.906707132200751</v>
      </c>
      <c r="P254" s="179">
        <v>6.4883079200000005</v>
      </c>
      <c r="Q254" s="179">
        <v>3.8016000000000005</v>
      </c>
      <c r="R254" s="179">
        <v>10.289907920000001</v>
      </c>
      <c r="S254" s="179">
        <v>6.4883079199999996</v>
      </c>
      <c r="T254" s="179">
        <v>3.0069673779756614</v>
      </c>
      <c r="U254" s="179">
        <v>9.4952752979756614</v>
      </c>
      <c r="V254" s="180"/>
    </row>
    <row r="255" spans="1:22" s="21" customFormat="1" ht="18" customHeight="1">
      <c r="A255" s="205">
        <v>306</v>
      </c>
      <c r="B255" s="206" t="s">
        <v>141</v>
      </c>
      <c r="C255" s="205" t="s">
        <v>382</v>
      </c>
      <c r="D255" s="207">
        <v>132.7833</v>
      </c>
      <c r="E255" s="207">
        <v>17.766807179999997</v>
      </c>
      <c r="F255" s="207">
        <v>0</v>
      </c>
      <c r="G255" s="207">
        <v>19.455960094999998</v>
      </c>
      <c r="H255" s="207">
        <v>95.560532725000002</v>
      </c>
      <c r="I255" s="207"/>
      <c r="J255" s="207">
        <v>30.005841389344347</v>
      </c>
      <c r="K255" s="207">
        <v>12.992476718180731</v>
      </c>
      <c r="L255" s="207">
        <v>0</v>
      </c>
      <c r="M255" s="207">
        <v>16.425014839999999</v>
      </c>
      <c r="N255" s="207">
        <v>0.58834983116361328</v>
      </c>
      <c r="O255" s="200">
        <f t="shared" si="4"/>
        <v>-99.384317129272674</v>
      </c>
      <c r="P255" s="179">
        <v>1.7774071799999998</v>
      </c>
      <c r="Q255" s="179">
        <v>15.9894</v>
      </c>
      <c r="R255" s="179">
        <v>17.766807179999997</v>
      </c>
      <c r="S255" s="179">
        <v>1.7774071800000002</v>
      </c>
      <c r="T255" s="179">
        <v>11.21506953818073</v>
      </c>
      <c r="U255" s="179">
        <v>12.992476718180731</v>
      </c>
      <c r="V255" s="180"/>
    </row>
    <row r="256" spans="1:22" s="21" customFormat="1" ht="18" customHeight="1">
      <c r="A256" s="205">
        <v>307</v>
      </c>
      <c r="B256" s="206" t="s">
        <v>229</v>
      </c>
      <c r="C256" s="205" t="s">
        <v>383</v>
      </c>
      <c r="D256" s="207">
        <v>129.3078385</v>
      </c>
      <c r="E256" s="207">
        <v>12.538300549999999</v>
      </c>
      <c r="F256" s="207">
        <v>0</v>
      </c>
      <c r="G256" s="207">
        <v>26.757194974999994</v>
      </c>
      <c r="H256" s="207">
        <v>90.012342975000024</v>
      </c>
      <c r="I256" s="207"/>
      <c r="J256" s="207">
        <v>28.7873951276216</v>
      </c>
      <c r="K256" s="207">
        <v>8.1009058696290168</v>
      </c>
      <c r="L256" s="207">
        <v>0</v>
      </c>
      <c r="M256" s="207">
        <v>20.122030530000004</v>
      </c>
      <c r="N256" s="207">
        <v>0.56445872799258012</v>
      </c>
      <c r="O256" s="200">
        <f t="shared" si="4"/>
        <v>-99.372909637349011</v>
      </c>
      <c r="P256" s="179">
        <v>1.8749098000000002</v>
      </c>
      <c r="Q256" s="179">
        <v>10.66339075</v>
      </c>
      <c r="R256" s="179">
        <v>12.538300549999999</v>
      </c>
      <c r="S256" s="179">
        <v>1.8749098000000002</v>
      </c>
      <c r="T256" s="179">
        <v>6.2259960696290175</v>
      </c>
      <c r="U256" s="179">
        <v>8.1009058696290168</v>
      </c>
      <c r="V256" s="180"/>
    </row>
    <row r="257" spans="1:22" s="21" customFormat="1" ht="18" customHeight="1">
      <c r="A257" s="205">
        <v>308</v>
      </c>
      <c r="B257" s="206" t="s">
        <v>229</v>
      </c>
      <c r="C257" s="205" t="s">
        <v>384</v>
      </c>
      <c r="D257" s="207">
        <v>125.4528</v>
      </c>
      <c r="E257" s="207">
        <v>14.532025429999999</v>
      </c>
      <c r="F257" s="207">
        <v>0</v>
      </c>
      <c r="G257" s="207">
        <v>2.9885570399999999</v>
      </c>
      <c r="H257" s="207">
        <v>107.93221753</v>
      </c>
      <c r="I257" s="207"/>
      <c r="J257" s="207">
        <v>12.379448535552843</v>
      </c>
      <c r="K257" s="207">
        <v>9.9818653905420049</v>
      </c>
      <c r="L257" s="207">
        <v>0</v>
      </c>
      <c r="M257" s="207">
        <v>2.1548488599999995</v>
      </c>
      <c r="N257" s="207">
        <v>0.24273428501083916</v>
      </c>
      <c r="O257" s="200">
        <f t="shared" si="4"/>
        <v>-99.775104884745488</v>
      </c>
      <c r="P257" s="179">
        <v>0.47582542999999999</v>
      </c>
      <c r="Q257" s="179">
        <v>14.056199999999999</v>
      </c>
      <c r="R257" s="179">
        <v>14.532025429999999</v>
      </c>
      <c r="S257" s="179">
        <v>0.47582542999999999</v>
      </c>
      <c r="T257" s="179">
        <v>9.5060399605420045</v>
      </c>
      <c r="U257" s="179">
        <v>9.9818653905420049</v>
      </c>
      <c r="V257" s="180"/>
    </row>
    <row r="258" spans="1:22" s="21" customFormat="1" ht="18" customHeight="1">
      <c r="A258" s="205">
        <v>309</v>
      </c>
      <c r="B258" s="206" t="s">
        <v>229</v>
      </c>
      <c r="C258" s="205" t="s">
        <v>385</v>
      </c>
      <c r="D258" s="207">
        <v>64.691513999999998</v>
      </c>
      <c r="E258" s="207">
        <v>79.792448879999995</v>
      </c>
      <c r="F258" s="207">
        <v>0</v>
      </c>
      <c r="G258" s="207">
        <v>21.721308820000001</v>
      </c>
      <c r="H258" s="207">
        <v>-36.822243700000001</v>
      </c>
      <c r="I258" s="207"/>
      <c r="J258" s="207">
        <v>56.662715823529908</v>
      </c>
      <c r="K258" s="207">
        <v>36.109449589931288</v>
      </c>
      <c r="L258" s="207">
        <v>0</v>
      </c>
      <c r="M258" s="207">
        <v>19.442232590000003</v>
      </c>
      <c r="N258" s="207">
        <v>1.111033643598621</v>
      </c>
      <c r="O258" s="200">
        <f t="shared" si="4"/>
        <v>-103.0172893663148</v>
      </c>
      <c r="P258" s="179">
        <v>46.285384130000004</v>
      </c>
      <c r="Q258" s="179">
        <v>33.507064750000005</v>
      </c>
      <c r="R258" s="179">
        <v>79.792448879999995</v>
      </c>
      <c r="S258" s="179">
        <v>30.236833220000005</v>
      </c>
      <c r="T258" s="179">
        <v>5.872616369931281</v>
      </c>
      <c r="U258" s="179">
        <v>36.109449589931288</v>
      </c>
      <c r="V258" s="180"/>
    </row>
    <row r="259" spans="1:22" s="21" customFormat="1" ht="18" customHeight="1">
      <c r="A259" s="205">
        <v>310</v>
      </c>
      <c r="B259" s="206" t="s">
        <v>229</v>
      </c>
      <c r="C259" s="205" t="s">
        <v>386</v>
      </c>
      <c r="D259" s="207">
        <v>85.651533000000001</v>
      </c>
      <c r="E259" s="207">
        <v>20.078733568499999</v>
      </c>
      <c r="F259" s="207">
        <v>0</v>
      </c>
      <c r="G259" s="207">
        <v>10.644688468800004</v>
      </c>
      <c r="H259" s="207">
        <v>54.928110962700003</v>
      </c>
      <c r="I259" s="207"/>
      <c r="J259" s="207">
        <v>13.497197712381091</v>
      </c>
      <c r="K259" s="207">
        <v>3.6187200000000006E-3</v>
      </c>
      <c r="L259" s="207">
        <v>0</v>
      </c>
      <c r="M259" s="207">
        <v>5.8546989899999993</v>
      </c>
      <c r="N259" s="207">
        <v>7.6388800023810912</v>
      </c>
      <c r="O259" s="200">
        <f t="shared" si="4"/>
        <v>-86.092949732845497</v>
      </c>
      <c r="P259" s="179">
        <v>7.1674793184999999</v>
      </c>
      <c r="Q259" s="179">
        <v>12.911254249999999</v>
      </c>
      <c r="R259" s="179">
        <v>20.078733568499999</v>
      </c>
      <c r="S259" s="179">
        <v>3.6187200000000006E-3</v>
      </c>
      <c r="T259" s="179">
        <v>0</v>
      </c>
      <c r="U259" s="179">
        <v>3.6187200000000006E-3</v>
      </c>
      <c r="V259" s="180"/>
    </row>
    <row r="260" spans="1:22" s="21" customFormat="1" ht="18" customHeight="1">
      <c r="A260" s="205">
        <v>311</v>
      </c>
      <c r="B260" s="206" t="s">
        <v>206</v>
      </c>
      <c r="C260" s="205" t="s">
        <v>387</v>
      </c>
      <c r="D260" s="207">
        <v>301.26860275000001</v>
      </c>
      <c r="E260" s="207">
        <v>186.93804493989995</v>
      </c>
      <c r="F260" s="207">
        <v>0</v>
      </c>
      <c r="G260" s="207">
        <v>34.052640287583998</v>
      </c>
      <c r="H260" s="207">
        <v>80.277917522516034</v>
      </c>
      <c r="I260" s="207"/>
      <c r="J260" s="207">
        <v>1970.3119511800001</v>
      </c>
      <c r="K260" s="207">
        <v>51.211704550000007</v>
      </c>
      <c r="L260" s="207">
        <v>0</v>
      </c>
      <c r="M260" s="207">
        <v>80.594108590000005</v>
      </c>
      <c r="N260" s="207">
        <v>1838.50613804</v>
      </c>
      <c r="O260" s="200" t="str">
        <f t="shared" si="4"/>
        <v>500&lt;</v>
      </c>
      <c r="P260" s="179">
        <v>186.93804493989995</v>
      </c>
      <c r="Q260" s="179">
        <v>0</v>
      </c>
      <c r="R260" s="179">
        <v>186.93804493989995</v>
      </c>
      <c r="S260" s="179">
        <v>51.211704550000007</v>
      </c>
      <c r="T260" s="179">
        <v>0</v>
      </c>
      <c r="U260" s="179">
        <v>51.211704550000007</v>
      </c>
      <c r="V260" s="180"/>
    </row>
    <row r="261" spans="1:22" s="21" customFormat="1" ht="18" customHeight="1">
      <c r="A261" s="205">
        <v>312</v>
      </c>
      <c r="B261" s="206" t="s">
        <v>206</v>
      </c>
      <c r="C261" s="205" t="s">
        <v>388</v>
      </c>
      <c r="D261" s="207">
        <v>46.592819999999996</v>
      </c>
      <c r="E261" s="207">
        <v>19.929858249999999</v>
      </c>
      <c r="F261" s="207">
        <v>0</v>
      </c>
      <c r="G261" s="207">
        <v>10.24539966</v>
      </c>
      <c r="H261" s="207">
        <v>16.417562089999997</v>
      </c>
      <c r="I261" s="207"/>
      <c r="J261" s="207">
        <v>160.55818271014198</v>
      </c>
      <c r="K261" s="207">
        <v>15.680959089999998</v>
      </c>
      <c r="L261" s="207">
        <v>0</v>
      </c>
      <c r="M261" s="207">
        <v>9.0438922899999987</v>
      </c>
      <c r="N261" s="207">
        <v>135.83333133014196</v>
      </c>
      <c r="O261" s="200" t="str">
        <f t="shared" si="4"/>
        <v>500&lt;</v>
      </c>
      <c r="P261" s="179">
        <v>19.929858249999999</v>
      </c>
      <c r="Q261" s="179">
        <v>0</v>
      </c>
      <c r="R261" s="179">
        <v>19.929858249999999</v>
      </c>
      <c r="S261" s="179">
        <v>15.680959089999998</v>
      </c>
      <c r="T261" s="179">
        <v>0</v>
      </c>
      <c r="U261" s="179">
        <v>15.680959089999998</v>
      </c>
      <c r="V261" s="180"/>
    </row>
    <row r="262" spans="1:22" s="21" customFormat="1" ht="18" customHeight="1">
      <c r="A262" s="205">
        <v>313</v>
      </c>
      <c r="B262" s="206" t="s">
        <v>127</v>
      </c>
      <c r="C262" s="205" t="s">
        <v>389</v>
      </c>
      <c r="D262" s="207">
        <v>1955.0796660000001</v>
      </c>
      <c r="E262" s="207">
        <v>1335.91158109</v>
      </c>
      <c r="F262" s="207">
        <v>0</v>
      </c>
      <c r="G262" s="207">
        <v>223.10587387200002</v>
      </c>
      <c r="H262" s="207">
        <v>396.06221103799987</v>
      </c>
      <c r="I262" s="207"/>
      <c r="J262" s="207">
        <v>1823.2863165700003</v>
      </c>
      <c r="K262" s="207">
        <v>0</v>
      </c>
      <c r="L262" s="207">
        <v>0</v>
      </c>
      <c r="M262" s="207">
        <v>195.74729944000001</v>
      </c>
      <c r="N262" s="207">
        <v>1627.5390171300003</v>
      </c>
      <c r="O262" s="200">
        <f t="shared" si="4"/>
        <v>310.93014475290283</v>
      </c>
      <c r="P262" s="179">
        <v>21.76103084</v>
      </c>
      <c r="Q262" s="179">
        <v>1314.1505502500002</v>
      </c>
      <c r="R262" s="179">
        <v>1335.91158109</v>
      </c>
      <c r="S262" s="179">
        <v>0</v>
      </c>
      <c r="T262" s="179">
        <v>0</v>
      </c>
      <c r="U262" s="179">
        <v>0</v>
      </c>
      <c r="V262" s="180"/>
    </row>
    <row r="263" spans="1:22" s="21" customFormat="1" ht="18" customHeight="1">
      <c r="A263" s="205">
        <v>314</v>
      </c>
      <c r="B263" s="206" t="s">
        <v>137</v>
      </c>
      <c r="C263" s="205" t="s">
        <v>390</v>
      </c>
      <c r="D263" s="207">
        <v>150.8815835</v>
      </c>
      <c r="E263" s="207">
        <v>29.537630300000004</v>
      </c>
      <c r="F263" s="207">
        <v>0</v>
      </c>
      <c r="G263" s="207">
        <v>46.368013089999998</v>
      </c>
      <c r="H263" s="207">
        <v>74.975940109999996</v>
      </c>
      <c r="I263" s="207"/>
      <c r="J263" s="207">
        <v>67.111584874653687</v>
      </c>
      <c r="K263" s="207">
        <v>22.882362105738903</v>
      </c>
      <c r="L263" s="207">
        <v>0</v>
      </c>
      <c r="M263" s="207">
        <v>42.913309339999998</v>
      </c>
      <c r="N263" s="207">
        <v>1.3159134289147878</v>
      </c>
      <c r="O263" s="200">
        <f t="shared" si="4"/>
        <v>-98.244885723361179</v>
      </c>
      <c r="P263" s="179">
        <v>1.2928655500000001</v>
      </c>
      <c r="Q263" s="179">
        <v>28.244764750000002</v>
      </c>
      <c r="R263" s="179">
        <v>29.537630300000004</v>
      </c>
      <c r="S263" s="179">
        <v>1.2920451000000002</v>
      </c>
      <c r="T263" s="179">
        <v>21.590317005738903</v>
      </c>
      <c r="U263" s="179">
        <v>22.882362105738903</v>
      </c>
      <c r="V263" s="180"/>
    </row>
    <row r="264" spans="1:22" s="21" customFormat="1" ht="18" customHeight="1">
      <c r="A264" s="205">
        <v>316</v>
      </c>
      <c r="B264" s="206" t="s">
        <v>141</v>
      </c>
      <c r="C264" s="205" t="s">
        <v>391</v>
      </c>
      <c r="D264" s="207">
        <v>37.674887500000004</v>
      </c>
      <c r="E264" s="207">
        <v>5.2153524999999998</v>
      </c>
      <c r="F264" s="207">
        <v>0</v>
      </c>
      <c r="G264" s="207">
        <v>6.1344651299999988</v>
      </c>
      <c r="H264" s="207">
        <v>26.32506987</v>
      </c>
      <c r="I264" s="207"/>
      <c r="J264" s="207">
        <v>11.604732654591439</v>
      </c>
      <c r="K264" s="207">
        <v>5.7905816070504308</v>
      </c>
      <c r="L264" s="207">
        <v>0</v>
      </c>
      <c r="M264" s="207">
        <v>5.5866072700000009</v>
      </c>
      <c r="N264" s="207">
        <v>0.22754377754100735</v>
      </c>
      <c r="O264" s="200">
        <f t="shared" si="4"/>
        <v>-99.135638466812509</v>
      </c>
      <c r="P264" s="179">
        <v>0</v>
      </c>
      <c r="Q264" s="179">
        <v>5.2153524999999998</v>
      </c>
      <c r="R264" s="179">
        <v>5.2153524999999998</v>
      </c>
      <c r="S264" s="179">
        <v>0</v>
      </c>
      <c r="T264" s="179">
        <v>5.7905816070504308</v>
      </c>
      <c r="U264" s="179">
        <v>5.7905816070504308</v>
      </c>
      <c r="V264" s="180"/>
    </row>
    <row r="265" spans="1:22" s="21" customFormat="1" ht="18" customHeight="1">
      <c r="A265" s="205">
        <v>317</v>
      </c>
      <c r="B265" s="206" t="s">
        <v>229</v>
      </c>
      <c r="C265" s="205" t="s">
        <v>392</v>
      </c>
      <c r="D265" s="207">
        <v>143.69109475000002</v>
      </c>
      <c r="E265" s="207">
        <v>24.650352000000002</v>
      </c>
      <c r="F265" s="207">
        <v>0</v>
      </c>
      <c r="G265" s="207">
        <v>21.469399309999996</v>
      </c>
      <c r="H265" s="207">
        <v>97.571343440000021</v>
      </c>
      <c r="I265" s="207"/>
      <c r="J265" s="207">
        <v>39.836661391842327</v>
      </c>
      <c r="K265" s="207">
        <v>19.651659644159139</v>
      </c>
      <c r="L265" s="207">
        <v>0</v>
      </c>
      <c r="M265" s="207">
        <v>19.403890740000001</v>
      </c>
      <c r="N265" s="207">
        <v>0.78111100768318842</v>
      </c>
      <c r="O265" s="200">
        <f t="shared" si="4"/>
        <v>-99.199446292175395</v>
      </c>
      <c r="P265" s="179">
        <v>0</v>
      </c>
      <c r="Q265" s="179">
        <v>24.650352000000002</v>
      </c>
      <c r="R265" s="179">
        <v>24.650352000000002</v>
      </c>
      <c r="S265" s="179">
        <v>0</v>
      </c>
      <c r="T265" s="179">
        <v>19.651659644159139</v>
      </c>
      <c r="U265" s="179">
        <v>19.651659644159139</v>
      </c>
      <c r="V265" s="180"/>
    </row>
    <row r="266" spans="1:22" s="21" customFormat="1" ht="18" customHeight="1">
      <c r="A266" s="205">
        <v>318</v>
      </c>
      <c r="B266" s="206" t="s">
        <v>141</v>
      </c>
      <c r="C266" s="205" t="s">
        <v>393</v>
      </c>
      <c r="D266" s="207">
        <v>43.847999999999999</v>
      </c>
      <c r="E266" s="207">
        <v>10.3086</v>
      </c>
      <c r="F266" s="207">
        <v>0</v>
      </c>
      <c r="G266" s="207">
        <v>0.87304738000000004</v>
      </c>
      <c r="H266" s="207">
        <v>32.666352619999998</v>
      </c>
      <c r="I266" s="207"/>
      <c r="J266" s="207">
        <v>10.001233278990943</v>
      </c>
      <c r="K266" s="207">
        <v>9.1625855656773947</v>
      </c>
      <c r="L266" s="207">
        <v>0</v>
      </c>
      <c r="M266" s="207">
        <v>0.64254509999999998</v>
      </c>
      <c r="N266" s="207">
        <v>0.19610261331354906</v>
      </c>
      <c r="O266" s="200">
        <f t="shared" si="4"/>
        <v>-99.399680106332141</v>
      </c>
      <c r="P266" s="179">
        <v>0</v>
      </c>
      <c r="Q266" s="179">
        <v>10.3086</v>
      </c>
      <c r="R266" s="179">
        <v>10.3086</v>
      </c>
      <c r="S266" s="179">
        <v>0</v>
      </c>
      <c r="T266" s="179">
        <v>9.1625855656773947</v>
      </c>
      <c r="U266" s="179">
        <v>9.1625855656773947</v>
      </c>
      <c r="V266" s="180"/>
    </row>
    <row r="267" spans="1:22" s="21" customFormat="1" ht="18" customHeight="1">
      <c r="A267" s="205">
        <v>319</v>
      </c>
      <c r="B267" s="206" t="s">
        <v>229</v>
      </c>
      <c r="C267" s="205" t="s">
        <v>394</v>
      </c>
      <c r="D267" s="207">
        <v>97.496810999999994</v>
      </c>
      <c r="E267" s="207">
        <v>9.3068784999999998</v>
      </c>
      <c r="F267" s="207">
        <v>0</v>
      </c>
      <c r="G267" s="207">
        <v>9.2907628199999994</v>
      </c>
      <c r="H267" s="207">
        <v>78.89916968</v>
      </c>
      <c r="I267" s="207"/>
      <c r="J267" s="207">
        <v>13.096277314256362</v>
      </c>
      <c r="K267" s="207">
        <v>6.2439627229964341</v>
      </c>
      <c r="L267" s="207">
        <v>0</v>
      </c>
      <c r="M267" s="207">
        <v>6.5955248399999995</v>
      </c>
      <c r="N267" s="207">
        <v>0.25678975125992798</v>
      </c>
      <c r="O267" s="200">
        <f t="shared" si="4"/>
        <v>-99.67453427925615</v>
      </c>
      <c r="P267" s="179">
        <v>0</v>
      </c>
      <c r="Q267" s="179">
        <v>9.3068784999999998</v>
      </c>
      <c r="R267" s="179">
        <v>9.3068784999999998</v>
      </c>
      <c r="S267" s="179">
        <v>0</v>
      </c>
      <c r="T267" s="179">
        <v>6.2439627229964341</v>
      </c>
      <c r="U267" s="179">
        <v>6.2439627229964341</v>
      </c>
      <c r="V267" s="180"/>
    </row>
    <row r="268" spans="1:22" s="21" customFormat="1" ht="18" customHeight="1">
      <c r="A268" s="205">
        <v>320</v>
      </c>
      <c r="B268" s="206" t="s">
        <v>137</v>
      </c>
      <c r="C268" s="205" t="s">
        <v>395</v>
      </c>
      <c r="D268" s="207">
        <v>96.9084</v>
      </c>
      <c r="E268" s="207">
        <v>8.3513815299999994</v>
      </c>
      <c r="F268" s="207">
        <v>0</v>
      </c>
      <c r="G268" s="207">
        <v>21.597318649999995</v>
      </c>
      <c r="H268" s="207">
        <v>66.959699819999997</v>
      </c>
      <c r="I268" s="207"/>
      <c r="J268" s="207">
        <v>26.257626156748092</v>
      </c>
      <c r="K268" s="207">
        <v>5.8953881119098872</v>
      </c>
      <c r="L268" s="207">
        <v>0</v>
      </c>
      <c r="M268" s="207">
        <v>19.847382630000002</v>
      </c>
      <c r="N268" s="207">
        <v>0.51485541483820096</v>
      </c>
      <c r="O268" s="200">
        <f t="shared" si="4"/>
        <v>-99.231096590602675</v>
      </c>
      <c r="P268" s="179">
        <v>0.20818153</v>
      </c>
      <c r="Q268" s="179">
        <v>8.1432000000000002</v>
      </c>
      <c r="R268" s="179">
        <v>8.3513815299999994</v>
      </c>
      <c r="S268" s="179">
        <v>0.20818153</v>
      </c>
      <c r="T268" s="179">
        <v>5.6872065819098871</v>
      </c>
      <c r="U268" s="179">
        <v>5.8953881119098872</v>
      </c>
      <c r="V268" s="180"/>
    </row>
    <row r="269" spans="1:22" s="21" customFormat="1" ht="18" customHeight="1">
      <c r="A269" s="205">
        <v>321</v>
      </c>
      <c r="B269" s="206" t="s">
        <v>229</v>
      </c>
      <c r="C269" s="205" t="s">
        <v>396</v>
      </c>
      <c r="D269" s="207">
        <v>48.716272750000002</v>
      </c>
      <c r="E269" s="207">
        <v>36.407568659999995</v>
      </c>
      <c r="F269" s="207">
        <v>0</v>
      </c>
      <c r="G269" s="207">
        <v>12.565328109999998</v>
      </c>
      <c r="H269" s="207">
        <v>-0.25662401999999185</v>
      </c>
      <c r="I269" s="207"/>
      <c r="J269" s="207">
        <v>31.863571180869855</v>
      </c>
      <c r="K269" s="207">
        <v>20.777406225362604</v>
      </c>
      <c r="L269" s="207">
        <v>0</v>
      </c>
      <c r="M269" s="207">
        <v>10.461389049999998</v>
      </c>
      <c r="N269" s="207">
        <v>0.62477590550725459</v>
      </c>
      <c r="O269" s="200">
        <f t="shared" si="4"/>
        <v>-343.45963620524469</v>
      </c>
      <c r="P269" s="179">
        <v>15.790060910000001</v>
      </c>
      <c r="Q269" s="179">
        <v>20.617507749999998</v>
      </c>
      <c r="R269" s="179">
        <v>36.407568659999995</v>
      </c>
      <c r="S269" s="179">
        <v>15.611084109999997</v>
      </c>
      <c r="T269" s="179">
        <v>5.1663221153626058</v>
      </c>
      <c r="U269" s="179">
        <v>20.777406225362604</v>
      </c>
      <c r="V269" s="180"/>
    </row>
    <row r="270" spans="1:22" s="21" customFormat="1" ht="18" customHeight="1">
      <c r="A270" s="205">
        <v>322</v>
      </c>
      <c r="B270" s="206" t="s">
        <v>229</v>
      </c>
      <c r="C270" s="205" t="s">
        <v>397</v>
      </c>
      <c r="D270" s="207">
        <v>525.65313424999999</v>
      </c>
      <c r="E270" s="207">
        <v>98.784720730000004</v>
      </c>
      <c r="F270" s="207">
        <v>0</v>
      </c>
      <c r="G270" s="207">
        <v>151.46822386999997</v>
      </c>
      <c r="H270" s="207">
        <v>275.4001896499999</v>
      </c>
      <c r="I270" s="207"/>
      <c r="J270" s="207">
        <v>245.53677666853764</v>
      </c>
      <c r="K270" s="207">
        <v>93.252448547193808</v>
      </c>
      <c r="L270" s="207">
        <v>0</v>
      </c>
      <c r="M270" s="207">
        <v>147.46988151999997</v>
      </c>
      <c r="N270" s="207">
        <v>4.814446601343862</v>
      </c>
      <c r="O270" s="200">
        <f t="shared" si="4"/>
        <v>-98.251836134367792</v>
      </c>
      <c r="P270" s="179">
        <v>72.794266980000003</v>
      </c>
      <c r="Q270" s="179">
        <v>25.99045375</v>
      </c>
      <c r="R270" s="179">
        <v>98.784720730000004</v>
      </c>
      <c r="S270" s="179">
        <v>72.649020209999989</v>
      </c>
      <c r="T270" s="179">
        <v>20.603428337193819</v>
      </c>
      <c r="U270" s="179">
        <v>93.252448547193808</v>
      </c>
      <c r="V270" s="180"/>
    </row>
    <row r="271" spans="1:22" s="21" customFormat="1" ht="18" customHeight="1">
      <c r="A271" s="205">
        <v>327</v>
      </c>
      <c r="B271" s="206" t="s">
        <v>125</v>
      </c>
      <c r="C271" s="205" t="s">
        <v>398</v>
      </c>
      <c r="D271" s="207">
        <v>86.018274000000005</v>
      </c>
      <c r="E271" s="207">
        <v>0</v>
      </c>
      <c r="F271" s="207">
        <v>0</v>
      </c>
      <c r="G271" s="207">
        <v>25.56073911</v>
      </c>
      <c r="H271" s="207">
        <v>60.457534890000005</v>
      </c>
      <c r="I271" s="207"/>
      <c r="J271" s="207">
        <v>36.084534803593733</v>
      </c>
      <c r="K271" s="207">
        <v>0</v>
      </c>
      <c r="L271" s="207">
        <v>0</v>
      </c>
      <c r="M271" s="207">
        <v>15.520773220000001</v>
      </c>
      <c r="N271" s="207">
        <v>20.563761583593731</v>
      </c>
      <c r="O271" s="200">
        <f t="shared" si="4"/>
        <v>-65.986437222409663</v>
      </c>
      <c r="P271" s="179">
        <v>0</v>
      </c>
      <c r="Q271" s="179">
        <v>0</v>
      </c>
      <c r="R271" s="179">
        <v>0</v>
      </c>
      <c r="S271" s="179">
        <v>0</v>
      </c>
      <c r="T271" s="179">
        <v>0</v>
      </c>
      <c r="U271" s="179">
        <v>0</v>
      </c>
      <c r="V271" s="180"/>
    </row>
    <row r="272" spans="1:22" s="21" customFormat="1" ht="18" customHeight="1">
      <c r="A272" s="205">
        <v>328</v>
      </c>
      <c r="B272" s="206" t="s">
        <v>137</v>
      </c>
      <c r="C272" s="205" t="s">
        <v>399</v>
      </c>
      <c r="D272" s="207">
        <v>69.717439749999997</v>
      </c>
      <c r="E272" s="207">
        <v>49.433275800000004</v>
      </c>
      <c r="F272" s="207">
        <v>0</v>
      </c>
      <c r="G272" s="207">
        <v>2.31535454</v>
      </c>
      <c r="H272" s="207">
        <v>17.968809410000002</v>
      </c>
      <c r="I272" s="207"/>
      <c r="J272" s="207">
        <v>5.603560860055758</v>
      </c>
      <c r="K272" s="207">
        <v>3.2603333377017236</v>
      </c>
      <c r="L272" s="207">
        <v>0</v>
      </c>
      <c r="M272" s="207">
        <v>2.2333537800000003</v>
      </c>
      <c r="N272" s="207">
        <v>0.1098737423540339</v>
      </c>
      <c r="O272" s="200">
        <f t="shared" si="4"/>
        <v>-99.388530759901741</v>
      </c>
      <c r="P272" s="179">
        <v>3.2412763</v>
      </c>
      <c r="Q272" s="179">
        <v>46.191999499999994</v>
      </c>
      <c r="R272" s="179">
        <v>49.433275800000004</v>
      </c>
      <c r="S272" s="179">
        <v>3.1847133199999997</v>
      </c>
      <c r="T272" s="179">
        <v>7.5620017701723455E-2</v>
      </c>
      <c r="U272" s="179">
        <v>3.2603333377017236</v>
      </c>
      <c r="V272" s="180"/>
    </row>
    <row r="273" spans="1:22" s="21" customFormat="1" ht="18" customHeight="1">
      <c r="A273" s="205">
        <v>330</v>
      </c>
      <c r="B273" s="206" t="s">
        <v>156</v>
      </c>
      <c r="C273" s="205" t="s">
        <v>400</v>
      </c>
      <c r="D273" s="207">
        <v>0</v>
      </c>
      <c r="E273" s="207">
        <v>0</v>
      </c>
      <c r="F273" s="207">
        <v>0</v>
      </c>
      <c r="G273" s="207">
        <v>0</v>
      </c>
      <c r="H273" s="207">
        <v>0</v>
      </c>
      <c r="I273" s="207"/>
      <c r="J273" s="207">
        <v>0</v>
      </c>
      <c r="K273" s="207">
        <v>0</v>
      </c>
      <c r="L273" s="207">
        <v>0</v>
      </c>
      <c r="M273" s="207">
        <v>0</v>
      </c>
      <c r="N273" s="207">
        <v>0</v>
      </c>
      <c r="O273" s="200" t="str">
        <f t="shared" ref="O273:O282" si="5">IF(OR(H273=0,N273=0),"N.A.",IF((((N273-H273)/H273))*100&gt;=500,"500&lt;",IF((((N273-H273)/H273))*100&lt;=-500,"&lt;-500",(((N273-H273)/H273))*100)))</f>
        <v>N.A.</v>
      </c>
      <c r="P273" s="179">
        <v>0</v>
      </c>
      <c r="Q273" s="179">
        <v>0</v>
      </c>
      <c r="R273" s="179">
        <v>0</v>
      </c>
      <c r="S273" s="179">
        <v>0</v>
      </c>
      <c r="T273" s="179">
        <v>0</v>
      </c>
      <c r="U273" s="179">
        <v>0</v>
      </c>
      <c r="V273" s="180"/>
    </row>
    <row r="274" spans="1:22" s="21" customFormat="1" ht="18" customHeight="1">
      <c r="A274" s="205">
        <v>331</v>
      </c>
      <c r="B274" s="206" t="s">
        <v>137</v>
      </c>
      <c r="C274" s="205" t="s">
        <v>401</v>
      </c>
      <c r="D274" s="207">
        <v>0</v>
      </c>
      <c r="E274" s="207">
        <v>0</v>
      </c>
      <c r="F274" s="207">
        <v>0</v>
      </c>
      <c r="G274" s="207">
        <v>0</v>
      </c>
      <c r="H274" s="207">
        <v>0</v>
      </c>
      <c r="I274" s="207"/>
      <c r="J274" s="207">
        <v>0</v>
      </c>
      <c r="K274" s="207">
        <v>0</v>
      </c>
      <c r="L274" s="207">
        <v>0</v>
      </c>
      <c r="M274" s="207">
        <v>0</v>
      </c>
      <c r="N274" s="207">
        <v>0</v>
      </c>
      <c r="O274" s="200" t="str">
        <f t="shared" si="5"/>
        <v>N.A.</v>
      </c>
      <c r="P274" s="179">
        <v>0</v>
      </c>
      <c r="Q274" s="179">
        <v>0</v>
      </c>
      <c r="R274" s="179">
        <v>0</v>
      </c>
      <c r="S274" s="179">
        <v>0</v>
      </c>
      <c r="T274" s="179">
        <v>0</v>
      </c>
      <c r="U274" s="179">
        <v>0</v>
      </c>
      <c r="V274" s="180"/>
    </row>
    <row r="275" spans="1:22" s="21" customFormat="1" ht="18" customHeight="1">
      <c r="A275" s="205">
        <v>332</v>
      </c>
      <c r="B275" s="206" t="s">
        <v>255</v>
      </c>
      <c r="C275" s="205" t="s">
        <v>402</v>
      </c>
      <c r="D275" s="207">
        <v>0</v>
      </c>
      <c r="E275" s="207">
        <v>0</v>
      </c>
      <c r="F275" s="207">
        <v>0</v>
      </c>
      <c r="G275" s="207">
        <v>0</v>
      </c>
      <c r="H275" s="207">
        <v>0</v>
      </c>
      <c r="I275" s="207"/>
      <c r="J275" s="207">
        <v>0</v>
      </c>
      <c r="K275" s="207">
        <v>0</v>
      </c>
      <c r="L275" s="207">
        <v>0</v>
      </c>
      <c r="M275" s="207">
        <v>0</v>
      </c>
      <c r="N275" s="207">
        <v>0</v>
      </c>
      <c r="O275" s="200" t="str">
        <f t="shared" si="5"/>
        <v>N.A.</v>
      </c>
      <c r="P275" s="179">
        <v>0</v>
      </c>
      <c r="Q275" s="179">
        <v>0</v>
      </c>
      <c r="R275" s="179">
        <v>0</v>
      </c>
      <c r="S275" s="179">
        <v>0</v>
      </c>
      <c r="T275" s="179">
        <v>0</v>
      </c>
      <c r="U275" s="179">
        <v>0</v>
      </c>
      <c r="V275" s="180"/>
    </row>
    <row r="276" spans="1:22" s="21" customFormat="1" ht="18" customHeight="1">
      <c r="A276" s="205">
        <v>336</v>
      </c>
      <c r="B276" s="206" t="s">
        <v>229</v>
      </c>
      <c r="C276" s="205" t="s">
        <v>403</v>
      </c>
      <c r="D276" s="207">
        <v>304.60485249999999</v>
      </c>
      <c r="E276" s="207">
        <v>30.470686059999998</v>
      </c>
      <c r="F276" s="207">
        <v>0</v>
      </c>
      <c r="G276" s="207">
        <v>27.706969710000003</v>
      </c>
      <c r="H276" s="207">
        <v>246.42719672999999</v>
      </c>
      <c r="I276" s="207"/>
      <c r="J276" s="207">
        <v>64.278970420669523</v>
      </c>
      <c r="K276" s="207">
        <v>39.629397561636786</v>
      </c>
      <c r="L276" s="207">
        <v>0</v>
      </c>
      <c r="M276" s="207">
        <v>23.389200890000001</v>
      </c>
      <c r="N276" s="207">
        <v>1.260371969032736</v>
      </c>
      <c r="O276" s="200">
        <f t="shared" si="5"/>
        <v>-99.488541855055999</v>
      </c>
      <c r="P276" s="179">
        <v>25.472824060000001</v>
      </c>
      <c r="Q276" s="179">
        <v>4.9978619999999996</v>
      </c>
      <c r="R276" s="179">
        <v>30.470686059999998</v>
      </c>
      <c r="S276" s="179">
        <v>25.458730849999998</v>
      </c>
      <c r="T276" s="179">
        <v>14.170666711636786</v>
      </c>
      <c r="U276" s="179">
        <v>39.629397561636786</v>
      </c>
      <c r="V276" s="180"/>
    </row>
    <row r="277" spans="1:22" s="21" customFormat="1" ht="18" customHeight="1">
      <c r="A277" s="205">
        <v>337</v>
      </c>
      <c r="B277" s="206" t="s">
        <v>229</v>
      </c>
      <c r="C277" s="205" t="s">
        <v>404</v>
      </c>
      <c r="D277" s="207">
        <v>315.77956374999997</v>
      </c>
      <c r="E277" s="207">
        <v>62.338179042100002</v>
      </c>
      <c r="F277" s="207">
        <v>0</v>
      </c>
      <c r="G277" s="207">
        <v>31.979754639679996</v>
      </c>
      <c r="H277" s="207">
        <v>221.46163006821996</v>
      </c>
      <c r="I277" s="207"/>
      <c r="J277" s="207">
        <v>86.586583365630986</v>
      </c>
      <c r="K277" s="207">
        <v>58.107528011206838</v>
      </c>
      <c r="L277" s="207">
        <v>0</v>
      </c>
      <c r="M277" s="207">
        <v>26.781279210000001</v>
      </c>
      <c r="N277" s="207">
        <v>1.6977761444241544</v>
      </c>
      <c r="O277" s="200">
        <f t="shared" si="5"/>
        <v>-99.233376840989933</v>
      </c>
      <c r="P277" s="179">
        <v>56.345977292100002</v>
      </c>
      <c r="Q277" s="179">
        <v>5.9922017499999995</v>
      </c>
      <c r="R277" s="179">
        <v>62.338179042100002</v>
      </c>
      <c r="S277" s="179">
        <v>55.18018438</v>
      </c>
      <c r="T277" s="179">
        <v>2.9273436312068357</v>
      </c>
      <c r="U277" s="179">
        <v>58.107528011206838</v>
      </c>
      <c r="V277" s="180"/>
    </row>
    <row r="278" spans="1:22" s="21" customFormat="1" ht="18" customHeight="1">
      <c r="A278" s="205">
        <v>338</v>
      </c>
      <c r="B278" s="206" t="s">
        <v>229</v>
      </c>
      <c r="C278" s="205" t="s">
        <v>405</v>
      </c>
      <c r="D278" s="207">
        <v>82.735133499999989</v>
      </c>
      <c r="E278" s="207">
        <v>26.468885607099999</v>
      </c>
      <c r="F278" s="207">
        <v>0</v>
      </c>
      <c r="G278" s="207">
        <v>16.58000719568</v>
      </c>
      <c r="H278" s="207">
        <v>39.686240697220001</v>
      </c>
      <c r="I278" s="207"/>
      <c r="J278" s="207">
        <v>37.4717819684966</v>
      </c>
      <c r="K278" s="207">
        <v>27.960037245584893</v>
      </c>
      <c r="L278" s="207">
        <v>0</v>
      </c>
      <c r="M278" s="207">
        <v>8.7770038999999986</v>
      </c>
      <c r="N278" s="207">
        <v>0.73474082291170495</v>
      </c>
      <c r="O278" s="200">
        <f t="shared" si="5"/>
        <v>-98.148625795732841</v>
      </c>
      <c r="P278" s="179">
        <v>26.445352357099999</v>
      </c>
      <c r="Q278" s="179">
        <v>2.3533249999999999E-2</v>
      </c>
      <c r="R278" s="179">
        <v>26.468885607099999</v>
      </c>
      <c r="S278" s="179">
        <v>17.96441664</v>
      </c>
      <c r="T278" s="179">
        <v>9.9956206055848966</v>
      </c>
      <c r="U278" s="179">
        <v>27.960037245584893</v>
      </c>
      <c r="V278" s="180"/>
    </row>
    <row r="279" spans="1:22" s="21" customFormat="1" ht="18" customHeight="1">
      <c r="A279" s="205">
        <v>339</v>
      </c>
      <c r="B279" s="206" t="s">
        <v>229</v>
      </c>
      <c r="C279" s="205" t="s">
        <v>406</v>
      </c>
      <c r="D279" s="207">
        <v>760.91270399999996</v>
      </c>
      <c r="E279" s="207">
        <v>242.48402520849999</v>
      </c>
      <c r="F279" s="207">
        <v>0</v>
      </c>
      <c r="G279" s="207">
        <v>201.4391890908</v>
      </c>
      <c r="H279" s="207">
        <v>316.98948970070001</v>
      </c>
      <c r="I279" s="207"/>
      <c r="J279" s="207">
        <v>429.77940712507728</v>
      </c>
      <c r="K279" s="207">
        <v>231.58701323654634</v>
      </c>
      <c r="L279" s="207">
        <v>0</v>
      </c>
      <c r="M279" s="207">
        <v>189.76534668999997</v>
      </c>
      <c r="N279" s="207">
        <v>8.4270471985309658</v>
      </c>
      <c r="O279" s="200">
        <f t="shared" si="5"/>
        <v>-97.341537346715285</v>
      </c>
      <c r="P279" s="179">
        <v>197.65010945849997</v>
      </c>
      <c r="Q279" s="179">
        <v>44.833915750000003</v>
      </c>
      <c r="R279" s="179">
        <v>242.48402520849999</v>
      </c>
      <c r="S279" s="179">
        <v>196.01907027999999</v>
      </c>
      <c r="T279" s="179">
        <v>35.567942956546332</v>
      </c>
      <c r="U279" s="179">
        <v>231.58701323654634</v>
      </c>
      <c r="V279" s="180"/>
    </row>
    <row r="280" spans="1:22" s="21" customFormat="1" ht="18" customHeight="1">
      <c r="A280" s="205">
        <v>348</v>
      </c>
      <c r="B280" s="206" t="s">
        <v>141</v>
      </c>
      <c r="C280" s="205" t="s">
        <v>407</v>
      </c>
      <c r="D280" s="207">
        <v>49.828278499999996</v>
      </c>
      <c r="E280" s="207">
        <v>6.8472834440969983</v>
      </c>
      <c r="F280" s="207">
        <v>0</v>
      </c>
      <c r="G280" s="207">
        <v>5.1322051552776005</v>
      </c>
      <c r="H280" s="207">
        <v>37.848789900625391</v>
      </c>
      <c r="I280" s="207"/>
      <c r="J280" s="207">
        <v>0</v>
      </c>
      <c r="K280" s="207">
        <v>0</v>
      </c>
      <c r="L280" s="207">
        <v>0</v>
      </c>
      <c r="M280" s="207">
        <v>0</v>
      </c>
      <c r="N280" s="207">
        <v>0</v>
      </c>
      <c r="O280" s="200" t="str">
        <f t="shared" si="5"/>
        <v>N.A.</v>
      </c>
      <c r="P280" s="179">
        <v>6.4152564440969995</v>
      </c>
      <c r="Q280" s="179">
        <v>0.43202699999999999</v>
      </c>
      <c r="R280" s="179">
        <v>6.8472834440969983</v>
      </c>
      <c r="S280" s="179">
        <v>0</v>
      </c>
      <c r="T280" s="179">
        <v>0</v>
      </c>
      <c r="U280" s="179">
        <v>0</v>
      </c>
      <c r="V280" s="180"/>
    </row>
    <row r="281" spans="1:22" s="21" customFormat="1" ht="18" customHeight="1">
      <c r="A281" s="205">
        <v>349</v>
      </c>
      <c r="B281" s="206" t="s">
        <v>229</v>
      </c>
      <c r="C281" s="205" t="s">
        <v>408</v>
      </c>
      <c r="D281" s="207">
        <v>38.603001499999998</v>
      </c>
      <c r="E281" s="207">
        <v>6.8208730300000067</v>
      </c>
      <c r="F281" s="207">
        <v>0</v>
      </c>
      <c r="G281" s="207">
        <v>2.7785782310127329</v>
      </c>
      <c r="H281" s="207">
        <v>29.003550238987259</v>
      </c>
      <c r="I281" s="207"/>
      <c r="J281" s="207">
        <v>9.0495288737443857</v>
      </c>
      <c r="K281" s="207">
        <v>5.9086706611219491</v>
      </c>
      <c r="L281" s="207">
        <v>0</v>
      </c>
      <c r="M281" s="207">
        <v>2.9634164700000003</v>
      </c>
      <c r="N281" s="207">
        <v>0.1774417426224375</v>
      </c>
      <c r="O281" s="200">
        <f t="shared" si="5"/>
        <v>-99.388206818957229</v>
      </c>
      <c r="P281" s="179">
        <v>3.5724545300000066</v>
      </c>
      <c r="Q281" s="179">
        <v>3.2484185000000005</v>
      </c>
      <c r="R281" s="179">
        <v>6.8208730300000067</v>
      </c>
      <c r="S281" s="179">
        <v>4.2323648499999997</v>
      </c>
      <c r="T281" s="179">
        <v>1.6763058111219484</v>
      </c>
      <c r="U281" s="179">
        <v>5.9086706611219491</v>
      </c>
      <c r="V281" s="180"/>
    </row>
    <row r="282" spans="1:22" s="21" customFormat="1" ht="18" customHeight="1" thickBot="1">
      <c r="A282" s="208">
        <v>350</v>
      </c>
      <c r="B282" s="209" t="s">
        <v>229</v>
      </c>
      <c r="C282" s="208" t="s">
        <v>409</v>
      </c>
      <c r="D282" s="210">
        <v>156.41903524999998</v>
      </c>
      <c r="E282" s="210">
        <v>56.757110430000004</v>
      </c>
      <c r="F282" s="210">
        <v>0</v>
      </c>
      <c r="G282" s="210">
        <v>36.611626670000007</v>
      </c>
      <c r="H282" s="210">
        <v>63.050298149999982</v>
      </c>
      <c r="I282" s="210"/>
      <c r="J282" s="210">
        <v>94.397710628803267</v>
      </c>
      <c r="K282" s="210">
        <v>56.008363516277711</v>
      </c>
      <c r="L282" s="210">
        <v>0</v>
      </c>
      <c r="M282" s="210">
        <v>36.538411610000004</v>
      </c>
      <c r="N282" s="210">
        <v>1.8509355025255445</v>
      </c>
      <c r="O282" s="211">
        <f t="shared" si="5"/>
        <v>-97.064350912152591</v>
      </c>
      <c r="P282" s="179">
        <v>52.302850180000007</v>
      </c>
      <c r="Q282" s="179">
        <v>4.4542602499999999</v>
      </c>
      <c r="R282" s="179">
        <v>56.757110430000004</v>
      </c>
      <c r="S282" s="179">
        <v>52.19849292</v>
      </c>
      <c r="T282" s="179">
        <v>3.809870596277718</v>
      </c>
      <c r="U282" s="179">
        <v>56.008363516277711</v>
      </c>
      <c r="V282" s="180"/>
    </row>
    <row r="283" spans="1:22" s="21" customFormat="1" ht="14.25">
      <c r="A283" s="112" t="s">
        <v>907</v>
      </c>
      <c r="B283" s="112"/>
      <c r="C283" s="112"/>
      <c r="D283" s="112"/>
      <c r="E283" s="112"/>
      <c r="F283" s="112"/>
      <c r="G283" s="112"/>
      <c r="H283" s="112"/>
      <c r="I283" s="112"/>
      <c r="J283" s="112"/>
      <c r="K283" s="112"/>
      <c r="L283" s="112"/>
      <c r="M283" s="112"/>
      <c r="N283" s="112"/>
      <c r="O283" s="112"/>
      <c r="P283" s="112"/>
      <c r="Q283" s="112"/>
      <c r="R283" s="112"/>
      <c r="S283" s="112"/>
      <c r="T283" s="112"/>
      <c r="U283" s="112"/>
      <c r="V283" s="112"/>
    </row>
    <row r="284" spans="1:22">
      <c r="A284" s="181" t="s">
        <v>410</v>
      </c>
      <c r="B284" s="182"/>
      <c r="C284" s="112"/>
      <c r="D284" s="112"/>
      <c r="E284" s="112"/>
      <c r="F284" s="112"/>
      <c r="G284" s="112"/>
      <c r="H284" s="112"/>
      <c r="I284" s="112"/>
      <c r="J284" s="112"/>
      <c r="K284" s="112"/>
      <c r="L284" s="112"/>
      <c r="M284" s="112"/>
      <c r="N284" s="112"/>
      <c r="O284" s="112"/>
      <c r="P284" s="112"/>
      <c r="Q284" s="112"/>
      <c r="R284" s="112"/>
      <c r="S284" s="112"/>
      <c r="T284" s="112"/>
      <c r="U284" s="112"/>
      <c r="V284" s="112"/>
    </row>
    <row r="285" spans="1:22" ht="15.75" customHeight="1">
      <c r="A285" s="183" t="s">
        <v>908</v>
      </c>
      <c r="B285" s="158"/>
      <c r="C285" s="112"/>
      <c r="D285" s="112"/>
      <c r="E285" s="112"/>
      <c r="F285" s="112"/>
      <c r="G285" s="112"/>
      <c r="H285" s="112"/>
      <c r="I285" s="112"/>
      <c r="J285" s="112"/>
      <c r="K285" s="112"/>
      <c r="L285" s="112"/>
      <c r="M285" s="112"/>
      <c r="N285" s="112"/>
      <c r="O285" s="112"/>
      <c r="P285" s="112"/>
      <c r="Q285" s="112"/>
      <c r="R285" s="112"/>
      <c r="S285" s="112"/>
      <c r="T285" s="112"/>
      <c r="U285" s="112"/>
      <c r="V285" s="112"/>
    </row>
    <row r="286" spans="1:22">
      <c r="A286" s="181" t="s">
        <v>906</v>
      </c>
      <c r="B286" s="182"/>
      <c r="C286" s="112"/>
      <c r="D286" s="112"/>
      <c r="E286" s="112"/>
      <c r="F286" s="112"/>
      <c r="G286" s="112"/>
      <c r="H286" s="112"/>
      <c r="I286" s="112"/>
      <c r="J286" s="112"/>
      <c r="K286" s="112"/>
      <c r="L286" s="112"/>
      <c r="M286" s="112"/>
      <c r="N286" s="112"/>
      <c r="O286" s="112"/>
      <c r="P286" s="112"/>
      <c r="Q286" s="112"/>
      <c r="R286" s="112"/>
      <c r="S286" s="112"/>
      <c r="T286" s="112"/>
      <c r="U286" s="112"/>
      <c r="V286" s="112"/>
    </row>
    <row r="287" spans="1:22">
      <c r="A287" s="181" t="s">
        <v>909</v>
      </c>
      <c r="B287" s="182"/>
      <c r="C287" s="112"/>
      <c r="D287" s="112"/>
      <c r="E287" s="112"/>
      <c r="F287" s="112"/>
      <c r="G287" s="112"/>
      <c r="H287" s="112"/>
      <c r="I287" s="112"/>
      <c r="J287" s="112"/>
      <c r="K287" s="112"/>
      <c r="L287" s="112"/>
      <c r="M287" s="112"/>
      <c r="N287" s="112"/>
      <c r="O287" s="112"/>
      <c r="P287" s="112"/>
      <c r="Q287" s="112"/>
      <c r="R287" s="112"/>
      <c r="S287" s="112"/>
      <c r="T287" s="112"/>
      <c r="U287" s="112"/>
      <c r="V287" s="112"/>
    </row>
    <row r="288" spans="1:22">
      <c r="A288" s="184" t="s">
        <v>411</v>
      </c>
      <c r="B288" s="185"/>
      <c r="C288" s="112"/>
      <c r="D288" s="112"/>
      <c r="E288" s="112"/>
      <c r="F288" s="112"/>
      <c r="G288" s="112"/>
      <c r="H288" s="112"/>
      <c r="I288" s="112"/>
      <c r="J288" s="112"/>
      <c r="K288" s="112"/>
      <c r="L288" s="112"/>
      <c r="M288" s="112"/>
      <c r="N288" s="112"/>
      <c r="O288" s="112"/>
      <c r="P288" s="112"/>
      <c r="Q288" s="112"/>
      <c r="R288" s="112"/>
      <c r="S288" s="112"/>
      <c r="T288" s="112"/>
      <c r="U288" s="112"/>
      <c r="V288" s="112"/>
    </row>
  </sheetData>
  <mergeCells count="26">
    <mergeCell ref="S10:S13"/>
    <mergeCell ref="T10:T13"/>
    <mergeCell ref="U10:U13"/>
    <mergeCell ref="A1:D1"/>
    <mergeCell ref="E1:O1"/>
    <mergeCell ref="A2:O2"/>
    <mergeCell ref="A3:F3"/>
    <mergeCell ref="G3:L3"/>
    <mergeCell ref="M3:O3"/>
    <mergeCell ref="P9:R9"/>
    <mergeCell ref="D10:D13"/>
    <mergeCell ref="H10:H13"/>
    <mergeCell ref="J10:J13"/>
    <mergeCell ref="N10:N13"/>
    <mergeCell ref="O10:O13"/>
    <mergeCell ref="P10:P13"/>
    <mergeCell ref="Q10:Q13"/>
    <mergeCell ref="R10:R13"/>
    <mergeCell ref="A4:M4"/>
    <mergeCell ref="A5:M5"/>
    <mergeCell ref="A6:M6"/>
    <mergeCell ref="A7:M7"/>
    <mergeCell ref="A8:M8"/>
    <mergeCell ref="A9:C14"/>
    <mergeCell ref="E9:G9"/>
    <mergeCell ref="K9:M9"/>
  </mergeCells>
  <printOptions horizontalCentered="1"/>
  <pageMargins left="0.39370078740157483" right="0.39370078740157483" top="0.59055118110236227" bottom="0.39370078740157483" header="0" footer="0"/>
  <pageSetup scale="54" orientation="landscape" verticalDpi="0" r:id="rId1"/>
  <colBreaks count="1" manualBreakCount="1">
    <brk id="21" max="1048575" man="1"/>
  </colBreaks>
  <ignoredErrors>
    <ignoredError sqref="J14:L14 D14:H14 M14:V14" numberStoredAsText="1"/>
    <ignoredError sqref="O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EA2B-C0E2-4F75-A7BD-31E339748100}">
  <dimension ref="A1:N54"/>
  <sheetViews>
    <sheetView showGridLines="0" topLeftCell="B1" workbookViewId="0">
      <selection activeCell="C31" sqref="C31"/>
    </sheetView>
  </sheetViews>
  <sheetFormatPr baseColWidth="10" defaultColWidth="11.42578125" defaultRowHeight="14.25"/>
  <cols>
    <col min="1" max="1" width="11.42578125" style="22" hidden="1" customWidth="1"/>
    <col min="2" max="2" width="4.5703125" style="22" customWidth="1"/>
    <col min="3" max="3" width="60.140625" style="22" customWidth="1"/>
    <col min="4" max="4" width="15.7109375" style="22" customWidth="1"/>
    <col min="5" max="5" width="14.140625" style="22" customWidth="1"/>
    <col min="6" max="6" width="14.5703125" style="22" customWidth="1"/>
    <col min="7" max="7" width="17.140625" style="22" bestFit="1" customWidth="1"/>
    <col min="8" max="8" width="1" style="22" customWidth="1"/>
    <col min="9" max="9" width="15.140625" style="22" customWidth="1"/>
    <col min="10" max="10" width="13.7109375" style="22" customWidth="1"/>
    <col min="11" max="11" width="14.28515625" style="22" customWidth="1"/>
    <col min="12" max="13" width="13.85546875" style="22" customWidth="1"/>
    <col min="14" max="15" width="19.7109375" style="22" bestFit="1" customWidth="1"/>
    <col min="16" max="16384" width="11.42578125" style="22"/>
  </cols>
  <sheetData>
    <row r="1" spans="1:14" s="216" customFormat="1" ht="48" customHeight="1">
      <c r="A1" s="92" t="s">
        <v>917</v>
      </c>
      <c r="B1" s="92"/>
      <c r="C1" s="92"/>
      <c r="D1" s="92"/>
      <c r="E1" s="155" t="s">
        <v>919</v>
      </c>
      <c r="F1" s="155"/>
      <c r="G1" s="155"/>
      <c r="H1" s="155"/>
      <c r="I1" s="155"/>
      <c r="J1" s="155"/>
      <c r="K1" s="155"/>
      <c r="L1" s="155"/>
      <c r="M1" s="155"/>
    </row>
    <row r="2" spans="1:14" s="1" customFormat="1" ht="36" customHeight="1" thickBot="1">
      <c r="A2" s="156" t="s">
        <v>918</v>
      </c>
      <c r="B2" s="156"/>
      <c r="C2" s="156"/>
      <c r="D2" s="156"/>
      <c r="E2" s="156"/>
      <c r="F2" s="156"/>
      <c r="G2" s="156"/>
      <c r="H2" s="156"/>
      <c r="I2" s="156"/>
      <c r="J2" s="156"/>
      <c r="K2" s="156"/>
      <c r="L2" s="156"/>
      <c r="M2" s="156"/>
    </row>
    <row r="3" spans="1:14" customFormat="1" ht="6" customHeight="1">
      <c r="A3" s="97"/>
      <c r="B3" s="97"/>
      <c r="C3" s="97"/>
      <c r="D3" s="97"/>
      <c r="E3" s="97"/>
      <c r="F3" s="97"/>
      <c r="G3" s="97"/>
      <c r="H3" s="97"/>
      <c r="I3" s="97"/>
      <c r="J3" s="97"/>
      <c r="K3" s="97"/>
      <c r="L3" s="97"/>
      <c r="M3" s="217"/>
    </row>
    <row r="4" spans="1:14" ht="15.75">
      <c r="B4" s="240" t="s">
        <v>412</v>
      </c>
      <c r="C4" s="240"/>
      <c r="D4" s="240"/>
      <c r="E4" s="240"/>
      <c r="F4" s="240"/>
      <c r="G4" s="240"/>
      <c r="H4" s="240"/>
      <c r="I4" s="240"/>
      <c r="J4" s="240"/>
      <c r="K4" s="240"/>
      <c r="L4" s="240"/>
      <c r="M4" s="240"/>
      <c r="N4" s="218"/>
    </row>
    <row r="5" spans="1:14" ht="15.75">
      <c r="A5" s="23" t="s">
        <v>413</v>
      </c>
      <c r="B5" s="240" t="s">
        <v>414</v>
      </c>
      <c r="C5" s="240"/>
      <c r="D5" s="240"/>
      <c r="E5" s="240"/>
      <c r="F5" s="240"/>
      <c r="G5" s="240"/>
      <c r="H5" s="240"/>
      <c r="I5" s="240"/>
      <c r="J5" s="240"/>
      <c r="K5" s="240"/>
      <c r="L5" s="240"/>
      <c r="M5" s="240"/>
      <c r="N5" s="218"/>
    </row>
    <row r="6" spans="1:14" ht="15.75">
      <c r="B6" s="240" t="s">
        <v>2</v>
      </c>
      <c r="C6" s="240"/>
      <c r="D6" s="240"/>
      <c r="E6" s="240"/>
      <c r="F6" s="240"/>
      <c r="G6" s="240"/>
      <c r="H6" s="240"/>
      <c r="I6" s="240"/>
      <c r="J6" s="240"/>
      <c r="K6" s="240"/>
      <c r="L6" s="240"/>
      <c r="M6" s="240"/>
      <c r="N6" s="219"/>
    </row>
    <row r="7" spans="1:14" ht="15.75">
      <c r="B7" s="240" t="s">
        <v>3</v>
      </c>
      <c r="C7" s="240"/>
      <c r="D7" s="240"/>
      <c r="E7" s="240"/>
      <c r="F7" s="240"/>
      <c r="G7" s="240"/>
      <c r="H7" s="240"/>
      <c r="I7" s="240"/>
      <c r="J7" s="240"/>
      <c r="K7" s="240"/>
      <c r="L7" s="240"/>
      <c r="M7" s="240"/>
      <c r="N7" s="220"/>
    </row>
    <row r="8" spans="1:14" ht="15.75">
      <c r="B8" s="240" t="s">
        <v>905</v>
      </c>
      <c r="C8" s="240"/>
      <c r="D8" s="240"/>
      <c r="E8" s="240"/>
      <c r="F8" s="240"/>
      <c r="G8" s="240"/>
      <c r="H8" s="240"/>
      <c r="I8" s="240"/>
      <c r="J8" s="240"/>
      <c r="K8" s="240"/>
      <c r="L8" s="240"/>
      <c r="M8" s="240"/>
      <c r="N8" s="220"/>
    </row>
    <row r="9" spans="1:14">
      <c r="B9" s="221" t="s">
        <v>415</v>
      </c>
      <c r="C9" s="221" t="s">
        <v>5</v>
      </c>
      <c r="D9" s="221" t="s">
        <v>416</v>
      </c>
      <c r="E9" s="221"/>
      <c r="F9" s="221"/>
      <c r="G9" s="221"/>
      <c r="H9" s="222"/>
      <c r="I9" s="221" t="s">
        <v>93</v>
      </c>
      <c r="J9" s="221"/>
      <c r="K9" s="221"/>
      <c r="L9" s="221"/>
      <c r="M9" s="218"/>
      <c r="N9" s="218"/>
    </row>
    <row r="10" spans="1:14">
      <c r="B10" s="221"/>
      <c r="C10" s="221"/>
      <c r="D10" s="222"/>
      <c r="E10" s="223" t="s">
        <v>417</v>
      </c>
      <c r="F10" s="223"/>
      <c r="G10" s="222"/>
      <c r="H10" s="222"/>
      <c r="I10" s="222"/>
      <c r="J10" s="223" t="s">
        <v>417</v>
      </c>
      <c r="K10" s="223"/>
      <c r="L10" s="222"/>
      <c r="M10" s="218"/>
      <c r="N10" s="218"/>
    </row>
    <row r="11" spans="1:14">
      <c r="B11" s="221"/>
      <c r="C11" s="221"/>
      <c r="D11" s="224" t="s">
        <v>418</v>
      </c>
      <c r="E11" s="225" t="s">
        <v>419</v>
      </c>
      <c r="F11" s="226" t="s">
        <v>420</v>
      </c>
      <c r="G11" s="227" t="s">
        <v>421</v>
      </c>
      <c r="H11" s="228"/>
      <c r="I11" s="224" t="s">
        <v>95</v>
      </c>
      <c r="J11" s="225" t="s">
        <v>419</v>
      </c>
      <c r="K11" s="226" t="s">
        <v>420</v>
      </c>
      <c r="L11" s="227" t="s">
        <v>422</v>
      </c>
      <c r="M11" s="224" t="s">
        <v>423</v>
      </c>
      <c r="N11" s="218"/>
    </row>
    <row r="12" spans="1:14">
      <c r="B12" s="221"/>
      <c r="C12" s="221"/>
      <c r="D12" s="224"/>
      <c r="E12" s="229"/>
      <c r="F12" s="224"/>
      <c r="G12" s="221"/>
      <c r="H12" s="222"/>
      <c r="I12" s="224"/>
      <c r="J12" s="229"/>
      <c r="K12" s="224"/>
      <c r="L12" s="221"/>
      <c r="M12" s="224"/>
      <c r="N12" s="218"/>
    </row>
    <row r="13" spans="1:14" ht="15" thickBot="1">
      <c r="B13" s="218"/>
      <c r="C13" s="218"/>
      <c r="D13" s="230" t="s">
        <v>14</v>
      </c>
      <c r="E13" s="230" t="s">
        <v>15</v>
      </c>
      <c r="F13" s="230" t="s">
        <v>16</v>
      </c>
      <c r="G13" s="230" t="s">
        <v>424</v>
      </c>
      <c r="H13" s="230"/>
      <c r="I13" s="230" t="s">
        <v>425</v>
      </c>
      <c r="J13" s="230" t="s">
        <v>426</v>
      </c>
      <c r="K13" s="230" t="s">
        <v>427</v>
      </c>
      <c r="L13" s="106" t="s">
        <v>428</v>
      </c>
      <c r="M13" s="230" t="s">
        <v>429</v>
      </c>
      <c r="N13" s="218"/>
    </row>
    <row r="14" spans="1:14" s="241" customFormat="1" ht="5.25" customHeight="1" thickBot="1">
      <c r="B14" s="242"/>
      <c r="C14" s="242"/>
      <c r="D14" s="243"/>
      <c r="E14" s="243"/>
      <c r="F14" s="243"/>
      <c r="G14" s="243"/>
      <c r="H14" s="243"/>
      <c r="I14" s="243"/>
      <c r="J14" s="243"/>
      <c r="K14" s="244"/>
      <c r="L14" s="243"/>
      <c r="M14" s="245"/>
    </row>
    <row r="15" spans="1:14">
      <c r="B15" s="247"/>
      <c r="C15" s="248" t="s">
        <v>101</v>
      </c>
      <c r="D15" s="249">
        <f>SUM(D16:D50)</f>
        <v>32011.700024000002</v>
      </c>
      <c r="E15" s="249">
        <f t="shared" ref="E15:L15" si="0">SUM(E16:E50)</f>
        <v>8990.1146719999997</v>
      </c>
      <c r="F15" s="249">
        <f t="shared" si="0"/>
        <v>10585.898747999998</v>
      </c>
      <c r="G15" s="249">
        <f t="shared" si="0"/>
        <v>12435.686604</v>
      </c>
      <c r="H15" s="249"/>
      <c r="I15" s="249">
        <f t="shared" si="0"/>
        <v>68413.433190254989</v>
      </c>
      <c r="J15" s="249">
        <f t="shared" si="0"/>
        <v>8750.6384529999996</v>
      </c>
      <c r="K15" s="249">
        <f t="shared" si="0"/>
        <v>42792.246388999993</v>
      </c>
      <c r="L15" s="249">
        <f t="shared" si="0"/>
        <v>16870.548348255004</v>
      </c>
      <c r="M15" s="250">
        <f>IF(OR(G15=0,L15=0),"N.A.",IF((((L15-G15)/G15))*100&gt;=ABS(500),"&gt;500",(((L15-G15)/G15))*100))</f>
        <v>35.662379452603034</v>
      </c>
      <c r="N15" s="106" t="s">
        <v>430</v>
      </c>
    </row>
    <row r="16" spans="1:14">
      <c r="B16" s="251">
        <v>1</v>
      </c>
      <c r="C16" s="252" t="s">
        <v>431</v>
      </c>
      <c r="D16" s="253">
        <v>160.66340274999999</v>
      </c>
      <c r="E16" s="253">
        <v>68.721252000000007</v>
      </c>
      <c r="F16" s="253">
        <v>6.6057579999999998</v>
      </c>
      <c r="G16" s="135">
        <f t="shared" ref="G16:G50" si="1">D16-E16-F16</f>
        <v>85.336392749999987</v>
      </c>
      <c r="H16" s="135"/>
      <c r="I16" s="253">
        <v>164.47854141000002</v>
      </c>
      <c r="J16" s="135">
        <v>160.36030700000001</v>
      </c>
      <c r="K16" s="135">
        <v>2.4897339999999999</v>
      </c>
      <c r="L16" s="135">
        <f t="shared" ref="L16:L50" si="2">I16-J16-K16</f>
        <v>1.6285004100000138</v>
      </c>
      <c r="M16" s="246">
        <f t="shared" ref="M16:M50" si="3">IF(((L16-G16)/G16)*100&lt;-500,"&lt;-500",IF(((L16-G16)/G16)*100&gt;500,"&gt;500",(((L16-G16)/G16)*100)))</f>
        <v>-98.091669500525015</v>
      </c>
      <c r="N16" s="234"/>
    </row>
    <row r="17" spans="2:14">
      <c r="B17" s="251">
        <v>2</v>
      </c>
      <c r="C17" s="252" t="s">
        <v>432</v>
      </c>
      <c r="D17" s="253">
        <v>802.34839450000004</v>
      </c>
      <c r="E17" s="253">
        <v>123.17497299999999</v>
      </c>
      <c r="F17" s="253">
        <v>400.64461</v>
      </c>
      <c r="G17" s="135">
        <f t="shared" si="1"/>
        <v>278.52881150000002</v>
      </c>
      <c r="H17" s="135"/>
      <c r="I17" s="253">
        <v>2493.2989609000001</v>
      </c>
      <c r="J17" s="135">
        <v>89.020932000000002</v>
      </c>
      <c r="K17" s="135">
        <v>1576.705359</v>
      </c>
      <c r="L17" s="135">
        <f t="shared" si="2"/>
        <v>827.57266990000016</v>
      </c>
      <c r="M17" s="246">
        <f t="shared" si="3"/>
        <v>197.12282382679109</v>
      </c>
      <c r="N17" s="234"/>
    </row>
    <row r="18" spans="2:14">
      <c r="B18" s="251">
        <v>3</v>
      </c>
      <c r="C18" s="252" t="s">
        <v>433</v>
      </c>
      <c r="D18" s="253">
        <v>1330.3151585000001</v>
      </c>
      <c r="E18" s="253">
        <v>158.74500900000001</v>
      </c>
      <c r="F18" s="253">
        <v>702.70136500000001</v>
      </c>
      <c r="G18" s="135">
        <f t="shared" si="1"/>
        <v>468.86878450000006</v>
      </c>
      <c r="H18" s="135"/>
      <c r="I18" s="253">
        <v>2517.3205233019999</v>
      </c>
      <c r="J18" s="135">
        <v>159.46906999999999</v>
      </c>
      <c r="K18" s="135">
        <v>1526.633511</v>
      </c>
      <c r="L18" s="135">
        <f t="shared" si="2"/>
        <v>831.21794230199976</v>
      </c>
      <c r="M18" s="246">
        <f t="shared" si="3"/>
        <v>77.281569978775082</v>
      </c>
      <c r="N18" s="234"/>
    </row>
    <row r="19" spans="2:14">
      <c r="B19" s="251">
        <v>4</v>
      </c>
      <c r="C19" s="252" t="s">
        <v>434</v>
      </c>
      <c r="D19" s="253">
        <v>413.73936550000002</v>
      </c>
      <c r="E19" s="253">
        <v>109.002054</v>
      </c>
      <c r="F19" s="253">
        <v>187.74624499999999</v>
      </c>
      <c r="G19" s="135">
        <f t="shared" si="1"/>
        <v>116.99106650000004</v>
      </c>
      <c r="H19" s="135"/>
      <c r="I19" s="253">
        <v>284.81944898699999</v>
      </c>
      <c r="J19" s="135">
        <v>76.099721000000002</v>
      </c>
      <c r="K19" s="135">
        <v>139.07334</v>
      </c>
      <c r="L19" s="135">
        <f t="shared" si="2"/>
        <v>69.646387986999997</v>
      </c>
      <c r="M19" s="246">
        <f t="shared" si="3"/>
        <v>-40.468627160519162</v>
      </c>
      <c r="N19" s="234"/>
    </row>
    <row r="20" spans="2:14">
      <c r="B20" s="251">
        <v>5</v>
      </c>
      <c r="C20" s="252" t="s">
        <v>435</v>
      </c>
      <c r="D20" s="253">
        <v>456.4020385</v>
      </c>
      <c r="E20" s="253">
        <v>129.811937</v>
      </c>
      <c r="F20" s="253">
        <v>99.324460000000002</v>
      </c>
      <c r="G20" s="135">
        <f t="shared" si="1"/>
        <v>227.26564150000002</v>
      </c>
      <c r="H20" s="135"/>
      <c r="I20" s="253">
        <v>518.10929448299999</v>
      </c>
      <c r="J20" s="135">
        <v>112.780449</v>
      </c>
      <c r="K20" s="135">
        <v>174.83342099999999</v>
      </c>
      <c r="L20" s="135">
        <f t="shared" si="2"/>
        <v>230.49542448300002</v>
      </c>
      <c r="M20" s="246">
        <f t="shared" si="3"/>
        <v>1.4211488202452314</v>
      </c>
      <c r="N20" s="234"/>
    </row>
    <row r="21" spans="2:14">
      <c r="B21" s="251">
        <v>6</v>
      </c>
      <c r="C21" s="252" t="s">
        <v>436</v>
      </c>
      <c r="D21" s="253">
        <v>545.82414849999998</v>
      </c>
      <c r="E21" s="253">
        <v>74.908955000000006</v>
      </c>
      <c r="F21" s="253">
        <v>324.66303799999997</v>
      </c>
      <c r="G21" s="135">
        <f t="shared" si="1"/>
        <v>146.25215550000001</v>
      </c>
      <c r="H21" s="135"/>
      <c r="I21" s="253">
        <v>1811.908539301</v>
      </c>
      <c r="J21" s="135">
        <v>69.787296999999995</v>
      </c>
      <c r="K21" s="135">
        <v>1106.012968</v>
      </c>
      <c r="L21" s="135">
        <f t="shared" si="2"/>
        <v>636.10827430099994</v>
      </c>
      <c r="M21" s="246">
        <f t="shared" si="3"/>
        <v>334.93941824399292</v>
      </c>
      <c r="N21" s="234"/>
    </row>
    <row r="22" spans="2:14">
      <c r="B22" s="251">
        <v>7</v>
      </c>
      <c r="C22" s="252" t="s">
        <v>437</v>
      </c>
      <c r="D22" s="253">
        <v>583.53854224999998</v>
      </c>
      <c r="E22" s="253">
        <v>143.13795099999999</v>
      </c>
      <c r="F22" s="253">
        <v>302.338909</v>
      </c>
      <c r="G22" s="135">
        <f t="shared" si="1"/>
        <v>138.06168224999999</v>
      </c>
      <c r="H22" s="135"/>
      <c r="I22" s="253">
        <v>2241.7298033480001</v>
      </c>
      <c r="J22" s="135">
        <v>126.634254</v>
      </c>
      <c r="K22" s="135">
        <v>1803.57565</v>
      </c>
      <c r="L22" s="135">
        <f t="shared" si="2"/>
        <v>311.51989934800008</v>
      </c>
      <c r="M22" s="246">
        <f t="shared" si="3"/>
        <v>125.63820335312488</v>
      </c>
      <c r="N22" s="234"/>
    </row>
    <row r="23" spans="2:14">
      <c r="B23" s="251">
        <v>8</v>
      </c>
      <c r="C23" s="252" t="s">
        <v>438</v>
      </c>
      <c r="D23" s="253">
        <v>488.12992200000002</v>
      </c>
      <c r="E23" s="253">
        <v>215.88024100000001</v>
      </c>
      <c r="F23" s="253">
        <v>153.50529299999999</v>
      </c>
      <c r="G23" s="135">
        <f t="shared" si="1"/>
        <v>118.74438800000001</v>
      </c>
      <c r="H23" s="135"/>
      <c r="I23" s="253">
        <v>687.026551928</v>
      </c>
      <c r="J23" s="135">
        <v>198.91882100000001</v>
      </c>
      <c r="K23" s="135">
        <v>277.59013900000002</v>
      </c>
      <c r="L23" s="135">
        <f t="shared" si="2"/>
        <v>210.517591928</v>
      </c>
      <c r="M23" s="246">
        <f t="shared" si="3"/>
        <v>77.286350516202901</v>
      </c>
      <c r="N23" s="234"/>
    </row>
    <row r="24" spans="2:14">
      <c r="B24" s="251">
        <v>9</v>
      </c>
      <c r="C24" s="252" t="s">
        <v>439</v>
      </c>
      <c r="D24" s="253">
        <v>938.89227600000004</v>
      </c>
      <c r="E24" s="253">
        <v>366.50888400000002</v>
      </c>
      <c r="F24" s="253">
        <v>353.92593199999999</v>
      </c>
      <c r="G24" s="135">
        <f t="shared" si="1"/>
        <v>218.45745999999997</v>
      </c>
      <c r="H24" s="135"/>
      <c r="I24" s="253">
        <v>865.05489300200009</v>
      </c>
      <c r="J24" s="135">
        <v>309.416314</v>
      </c>
      <c r="K24" s="135">
        <v>193.195458</v>
      </c>
      <c r="L24" s="135">
        <f t="shared" si="2"/>
        <v>362.44312100200011</v>
      </c>
      <c r="M24" s="246">
        <f t="shared" si="3"/>
        <v>65.910159809603286</v>
      </c>
      <c r="N24" s="234"/>
    </row>
    <row r="25" spans="2:14">
      <c r="B25" s="251">
        <v>10</v>
      </c>
      <c r="C25" s="252" t="s">
        <v>440</v>
      </c>
      <c r="D25" s="253">
        <v>1004.16870175</v>
      </c>
      <c r="E25" s="253">
        <v>48.818469</v>
      </c>
      <c r="F25" s="253">
        <v>513.18737299999998</v>
      </c>
      <c r="G25" s="135">
        <f t="shared" si="1"/>
        <v>442.16285974999994</v>
      </c>
      <c r="H25" s="135"/>
      <c r="I25" s="253">
        <v>1779.964232351</v>
      </c>
      <c r="J25" s="135">
        <v>42.086365999999998</v>
      </c>
      <c r="K25" s="135">
        <v>1050.587659</v>
      </c>
      <c r="L25" s="135">
        <f t="shared" si="2"/>
        <v>687.29020735099994</v>
      </c>
      <c r="M25" s="246">
        <f t="shared" si="3"/>
        <v>55.438249096632774</v>
      </c>
      <c r="N25" s="234"/>
    </row>
    <row r="26" spans="2:14">
      <c r="B26" s="251">
        <v>11</v>
      </c>
      <c r="C26" s="252" t="s">
        <v>441</v>
      </c>
      <c r="D26" s="253">
        <v>357.34247275000001</v>
      </c>
      <c r="E26" s="253">
        <v>215.34322800000001</v>
      </c>
      <c r="F26" s="253">
        <v>56.690119000000003</v>
      </c>
      <c r="G26" s="135">
        <f t="shared" si="1"/>
        <v>85.309125749999993</v>
      </c>
      <c r="H26" s="135"/>
      <c r="I26" s="253">
        <v>493.62119443799997</v>
      </c>
      <c r="J26" s="135">
        <v>193.442589</v>
      </c>
      <c r="K26" s="135">
        <v>137.92342500000001</v>
      </c>
      <c r="L26" s="135">
        <f t="shared" si="2"/>
        <v>162.25518043799997</v>
      </c>
      <c r="M26" s="246">
        <f t="shared" si="3"/>
        <v>90.196745086207827</v>
      </c>
      <c r="N26" s="234"/>
    </row>
    <row r="27" spans="2:14">
      <c r="B27" s="251">
        <v>12</v>
      </c>
      <c r="C27" s="252" t="s">
        <v>442</v>
      </c>
      <c r="D27" s="253">
        <v>1075.5923580000001</v>
      </c>
      <c r="E27" s="253">
        <v>189.275476</v>
      </c>
      <c r="F27" s="253">
        <v>433.00239299999998</v>
      </c>
      <c r="G27" s="135">
        <f t="shared" si="1"/>
        <v>453.31448900000009</v>
      </c>
      <c r="H27" s="135"/>
      <c r="I27" s="253">
        <v>574.44184793199997</v>
      </c>
      <c r="J27" s="135">
        <v>169.91882200000001</v>
      </c>
      <c r="K27" s="135">
        <v>354.55142699999999</v>
      </c>
      <c r="L27" s="135">
        <f t="shared" si="2"/>
        <v>49.971598932000006</v>
      </c>
      <c r="M27" s="246">
        <f t="shared" si="3"/>
        <v>-88.976394943334796</v>
      </c>
      <c r="N27" s="234"/>
    </row>
    <row r="28" spans="2:14">
      <c r="B28" s="251">
        <v>13</v>
      </c>
      <c r="C28" s="252" t="s">
        <v>443</v>
      </c>
      <c r="D28" s="253">
        <v>131.80028949999999</v>
      </c>
      <c r="E28" s="253">
        <v>45.755319</v>
      </c>
      <c r="F28" s="253">
        <v>7.0912920000000002</v>
      </c>
      <c r="G28" s="135">
        <f t="shared" si="1"/>
        <v>78.953678499999995</v>
      </c>
      <c r="H28" s="135"/>
      <c r="I28" s="253">
        <v>52.126396939999999</v>
      </c>
      <c r="J28" s="135">
        <v>5.3048209999999996</v>
      </c>
      <c r="K28" s="135">
        <v>41.747095999999999</v>
      </c>
      <c r="L28" s="135">
        <f t="shared" si="2"/>
        <v>5.0744799400000034</v>
      </c>
      <c r="M28" s="246">
        <f t="shared" si="3"/>
        <v>-93.572839117305975</v>
      </c>
      <c r="N28" s="234"/>
    </row>
    <row r="29" spans="2:14">
      <c r="B29" s="251">
        <v>15</v>
      </c>
      <c r="C29" s="252" t="s">
        <v>444</v>
      </c>
      <c r="D29" s="253">
        <v>2178.2429657500002</v>
      </c>
      <c r="E29" s="253">
        <v>259.961028</v>
      </c>
      <c r="F29" s="253">
        <v>597.71117600000002</v>
      </c>
      <c r="G29" s="135">
        <f t="shared" si="1"/>
        <v>1320.5707617500002</v>
      </c>
      <c r="H29" s="135"/>
      <c r="I29" s="253">
        <v>7210.9278232259994</v>
      </c>
      <c r="J29" s="135">
        <v>255.163883</v>
      </c>
      <c r="K29" s="135">
        <v>5622.3015939999996</v>
      </c>
      <c r="L29" s="135">
        <f t="shared" si="2"/>
        <v>1333.4623462259997</v>
      </c>
      <c r="M29" s="246">
        <f t="shared" si="3"/>
        <v>0.97621307766315746</v>
      </c>
      <c r="N29" s="234"/>
    </row>
    <row r="30" spans="2:14">
      <c r="B30" s="251">
        <v>16</v>
      </c>
      <c r="C30" s="252" t="s">
        <v>445</v>
      </c>
      <c r="D30" s="253">
        <v>420.28516975000002</v>
      </c>
      <c r="E30" s="253">
        <v>190.741173</v>
      </c>
      <c r="F30" s="253">
        <v>226.67063999999999</v>
      </c>
      <c r="G30" s="135">
        <f t="shared" si="1"/>
        <v>2.8733567500000277</v>
      </c>
      <c r="H30" s="135"/>
      <c r="I30" s="253">
        <v>1093.5354372349998</v>
      </c>
      <c r="J30" s="135">
        <v>190.19681399999999</v>
      </c>
      <c r="K30" s="135">
        <v>557.18330000000003</v>
      </c>
      <c r="L30" s="135">
        <f t="shared" si="2"/>
        <v>346.15532323499974</v>
      </c>
      <c r="M30" s="246" t="str">
        <f t="shared" si="3"/>
        <v>&gt;500</v>
      </c>
      <c r="N30" s="234"/>
    </row>
    <row r="31" spans="2:14">
      <c r="B31" s="251">
        <v>17</v>
      </c>
      <c r="C31" s="252" t="s">
        <v>446</v>
      </c>
      <c r="D31" s="253">
        <v>1131.58389425</v>
      </c>
      <c r="E31" s="253">
        <v>474.96059100000002</v>
      </c>
      <c r="F31" s="253">
        <v>273.19735300000002</v>
      </c>
      <c r="G31" s="135">
        <f t="shared" si="1"/>
        <v>383.42595024999991</v>
      </c>
      <c r="H31" s="135"/>
      <c r="I31" s="253">
        <v>3708.5372580959997</v>
      </c>
      <c r="J31" s="135">
        <v>462.36189400000001</v>
      </c>
      <c r="K31" s="135">
        <v>2843.6316889999998</v>
      </c>
      <c r="L31" s="135">
        <f t="shared" si="2"/>
        <v>402.54367509599979</v>
      </c>
      <c r="M31" s="246">
        <f t="shared" si="3"/>
        <v>4.9860278975731323</v>
      </c>
      <c r="N31" s="234"/>
    </row>
    <row r="32" spans="2:14">
      <c r="B32" s="251">
        <v>18</v>
      </c>
      <c r="C32" s="252" t="s">
        <v>447</v>
      </c>
      <c r="D32" s="253">
        <v>937.99510925000004</v>
      </c>
      <c r="E32" s="253">
        <v>194.18270799999999</v>
      </c>
      <c r="F32" s="253">
        <v>279.59813800000001</v>
      </c>
      <c r="G32" s="135">
        <f t="shared" si="1"/>
        <v>464.21426324999999</v>
      </c>
      <c r="H32" s="135"/>
      <c r="I32" s="253">
        <v>1497.7884730599999</v>
      </c>
      <c r="J32" s="135">
        <v>177.58518900000001</v>
      </c>
      <c r="K32" s="135">
        <v>836.71286499999997</v>
      </c>
      <c r="L32" s="135">
        <f t="shared" si="2"/>
        <v>483.49041906000002</v>
      </c>
      <c r="M32" s="246">
        <f t="shared" si="3"/>
        <v>4.1524264409814071</v>
      </c>
      <c r="N32" s="234"/>
    </row>
    <row r="33" spans="2:14">
      <c r="B33" s="251">
        <v>19</v>
      </c>
      <c r="C33" s="252" t="s">
        <v>448</v>
      </c>
      <c r="D33" s="253">
        <v>2455.75730875</v>
      </c>
      <c r="E33" s="253">
        <v>1231.165017</v>
      </c>
      <c r="F33" s="253">
        <v>536.83269399999995</v>
      </c>
      <c r="G33" s="135">
        <f t="shared" si="1"/>
        <v>687.75959775000001</v>
      </c>
      <c r="H33" s="135"/>
      <c r="I33" s="253">
        <v>7474.0101561670008</v>
      </c>
      <c r="J33" s="135">
        <v>1182.35527</v>
      </c>
      <c r="K33" s="135">
        <v>4882.4616319999996</v>
      </c>
      <c r="L33" s="135">
        <f t="shared" si="2"/>
        <v>1409.1932541670012</v>
      </c>
      <c r="M33" s="246">
        <f t="shared" si="3"/>
        <v>104.89619610939135</v>
      </c>
      <c r="N33" s="234"/>
    </row>
    <row r="34" spans="2:14">
      <c r="B34" s="251">
        <v>20</v>
      </c>
      <c r="C34" s="252" t="s">
        <v>449</v>
      </c>
      <c r="D34" s="253">
        <v>2365.912503</v>
      </c>
      <c r="E34" s="253">
        <v>824.25921100000005</v>
      </c>
      <c r="F34" s="253">
        <v>284.70469100000003</v>
      </c>
      <c r="G34" s="135">
        <f t="shared" si="1"/>
        <v>1256.9486010000001</v>
      </c>
      <c r="H34" s="135"/>
      <c r="I34" s="253">
        <v>7546.8002076049997</v>
      </c>
      <c r="J34" s="135">
        <v>897.58063700000002</v>
      </c>
      <c r="K34" s="135">
        <v>5328.8330889999997</v>
      </c>
      <c r="L34" s="135">
        <f t="shared" si="2"/>
        <v>1320.386481605</v>
      </c>
      <c r="M34" s="246">
        <f t="shared" si="3"/>
        <v>5.046974916438919</v>
      </c>
      <c r="N34" s="234"/>
    </row>
    <row r="35" spans="2:14">
      <c r="B35" s="251">
        <v>21</v>
      </c>
      <c r="C35" s="252" t="s">
        <v>450</v>
      </c>
      <c r="D35" s="253">
        <v>2674.3250305000001</v>
      </c>
      <c r="E35" s="253">
        <v>760.99375499999996</v>
      </c>
      <c r="F35" s="253">
        <v>744.94394999999997</v>
      </c>
      <c r="G35" s="135">
        <f t="shared" si="1"/>
        <v>1168.3873255000003</v>
      </c>
      <c r="H35" s="135"/>
      <c r="I35" s="253">
        <v>1395.3510249449998</v>
      </c>
      <c r="J35" s="135">
        <v>772.26638200000002</v>
      </c>
      <c r="K35" s="135">
        <v>255.73246399999999</v>
      </c>
      <c r="L35" s="135">
        <f t="shared" si="2"/>
        <v>367.35217894499982</v>
      </c>
      <c r="M35" s="246">
        <f t="shared" si="3"/>
        <v>-68.559041087869133</v>
      </c>
      <c r="N35" s="234"/>
    </row>
    <row r="36" spans="2:14">
      <c r="B36" s="251">
        <v>24</v>
      </c>
      <c r="C36" s="252" t="s">
        <v>451</v>
      </c>
      <c r="D36" s="253">
        <v>1044.46010525</v>
      </c>
      <c r="E36" s="253">
        <v>105.789738</v>
      </c>
      <c r="F36" s="253">
        <v>317.34497800000003</v>
      </c>
      <c r="G36" s="135">
        <f t="shared" si="1"/>
        <v>621.32538924999994</v>
      </c>
      <c r="H36" s="135"/>
      <c r="I36" s="253">
        <v>1693.5470829609999</v>
      </c>
      <c r="J36" s="135">
        <v>86.601337000000001</v>
      </c>
      <c r="K36" s="135">
        <v>1104.360148</v>
      </c>
      <c r="L36" s="135">
        <f t="shared" si="2"/>
        <v>502.58559796099985</v>
      </c>
      <c r="M36" s="246">
        <f t="shared" si="3"/>
        <v>-19.110725771617115</v>
      </c>
      <c r="N36" s="234"/>
    </row>
    <row r="37" spans="2:14">
      <c r="B37" s="251">
        <v>25</v>
      </c>
      <c r="C37" s="252" t="s">
        <v>452</v>
      </c>
      <c r="D37" s="253">
        <v>1121.45111825</v>
      </c>
      <c r="E37" s="253">
        <v>175.45457200000001</v>
      </c>
      <c r="F37" s="253">
        <v>269.39837399999999</v>
      </c>
      <c r="G37" s="135">
        <f t="shared" si="1"/>
        <v>676.59817225000006</v>
      </c>
      <c r="H37" s="135"/>
      <c r="I37" s="253">
        <v>3159.7759164760005</v>
      </c>
      <c r="J37" s="135">
        <v>121.75301899999999</v>
      </c>
      <c r="K37" s="135">
        <v>2138.460012</v>
      </c>
      <c r="L37" s="135">
        <f t="shared" si="2"/>
        <v>899.56288547600025</v>
      </c>
      <c r="M37" s="246">
        <f t="shared" si="3"/>
        <v>32.953785920606315</v>
      </c>
      <c r="N37" s="234"/>
    </row>
    <row r="38" spans="2:14">
      <c r="B38" s="251">
        <v>26</v>
      </c>
      <c r="C38" s="252" t="s">
        <v>453</v>
      </c>
      <c r="D38" s="253">
        <v>1547.4026214999999</v>
      </c>
      <c r="E38" s="253">
        <v>386.81014399999998</v>
      </c>
      <c r="F38" s="253">
        <v>175.34378100000001</v>
      </c>
      <c r="G38" s="135">
        <f t="shared" si="1"/>
        <v>985.24869649999982</v>
      </c>
      <c r="H38" s="135"/>
      <c r="I38" s="253">
        <v>3309.4688622839999</v>
      </c>
      <c r="J38" s="135">
        <v>496.041586</v>
      </c>
      <c r="K38" s="135">
        <v>2058.1545959999999</v>
      </c>
      <c r="L38" s="135">
        <f t="shared" si="2"/>
        <v>755.27268028400022</v>
      </c>
      <c r="M38" s="246">
        <f t="shared" si="3"/>
        <v>-23.341925448160147</v>
      </c>
      <c r="N38" s="234"/>
    </row>
    <row r="39" spans="2:14">
      <c r="B39" s="251">
        <v>28</v>
      </c>
      <c r="C39" s="252" t="s">
        <v>454</v>
      </c>
      <c r="D39" s="253">
        <v>825.65404375000003</v>
      </c>
      <c r="E39" s="253">
        <v>353.43219900000003</v>
      </c>
      <c r="F39" s="253">
        <v>281.26837599999999</v>
      </c>
      <c r="G39" s="135">
        <f t="shared" si="1"/>
        <v>190.95346875000001</v>
      </c>
      <c r="H39" s="135"/>
      <c r="I39" s="253">
        <v>1933.1827635729999</v>
      </c>
      <c r="J39" s="135">
        <v>338.26925499999999</v>
      </c>
      <c r="K39" s="135">
        <v>995.64300900000001</v>
      </c>
      <c r="L39" s="135">
        <f t="shared" si="2"/>
        <v>599.27049957299994</v>
      </c>
      <c r="M39" s="246">
        <f t="shared" si="3"/>
        <v>213.83064340013456</v>
      </c>
      <c r="N39" s="234"/>
    </row>
    <row r="40" spans="2:14">
      <c r="B40" s="251">
        <v>29</v>
      </c>
      <c r="C40" s="252" t="s">
        <v>455</v>
      </c>
      <c r="D40" s="253">
        <v>1086.3367217499999</v>
      </c>
      <c r="E40" s="253">
        <v>489.22475700000001</v>
      </c>
      <c r="F40" s="253">
        <v>246.009536</v>
      </c>
      <c r="G40" s="135">
        <f t="shared" si="1"/>
        <v>351.10242874999994</v>
      </c>
      <c r="H40" s="135"/>
      <c r="I40" s="253">
        <v>3133.141177038</v>
      </c>
      <c r="J40" s="135">
        <v>485.57165700000002</v>
      </c>
      <c r="K40" s="135">
        <v>1924.963935</v>
      </c>
      <c r="L40" s="135">
        <f t="shared" si="2"/>
        <v>722.60558503800007</v>
      </c>
      <c r="M40" s="246">
        <f t="shared" si="3"/>
        <v>105.81047747537127</v>
      </c>
      <c r="N40" s="234"/>
    </row>
    <row r="41" spans="2:14">
      <c r="B41" s="251">
        <v>31</v>
      </c>
      <c r="C41" s="252" t="s">
        <v>456</v>
      </c>
      <c r="D41" s="253">
        <v>403.97882750000002</v>
      </c>
      <c r="E41" s="253">
        <v>0</v>
      </c>
      <c r="F41" s="253">
        <v>166.93560400000001</v>
      </c>
      <c r="G41" s="135">
        <f t="shared" si="1"/>
        <v>237.04322350000001</v>
      </c>
      <c r="H41" s="135"/>
      <c r="I41" s="253">
        <v>443.40109617200005</v>
      </c>
      <c r="J41" s="135">
        <v>0</v>
      </c>
      <c r="K41" s="135">
        <v>211.39225999999999</v>
      </c>
      <c r="L41" s="135">
        <f t="shared" si="2"/>
        <v>232.00883617200006</v>
      </c>
      <c r="M41" s="246">
        <f t="shared" si="3"/>
        <v>-2.1238267239476478</v>
      </c>
      <c r="N41" s="234"/>
    </row>
    <row r="42" spans="2:14">
      <c r="B42" s="251">
        <v>33</v>
      </c>
      <c r="C42" s="252" t="s">
        <v>457</v>
      </c>
      <c r="D42" s="253">
        <v>179.00539375</v>
      </c>
      <c r="E42" s="253">
        <v>0</v>
      </c>
      <c r="F42" s="253">
        <v>85.667444000000003</v>
      </c>
      <c r="G42" s="135">
        <f t="shared" si="1"/>
        <v>93.337949749999993</v>
      </c>
      <c r="H42" s="135"/>
      <c r="I42" s="253">
        <v>166.26120342500002</v>
      </c>
      <c r="J42" s="135">
        <v>0</v>
      </c>
      <c r="K42" s="135">
        <v>165.86770000000001</v>
      </c>
      <c r="L42" s="135">
        <f t="shared" si="2"/>
        <v>0.39350342500000579</v>
      </c>
      <c r="M42" s="246">
        <f t="shared" si="3"/>
        <v>-99.578410040016976</v>
      </c>
      <c r="N42" s="234"/>
    </row>
    <row r="43" spans="2:14">
      <c r="B43" s="251">
        <v>34</v>
      </c>
      <c r="C43" s="252" t="s">
        <v>458</v>
      </c>
      <c r="D43" s="253">
        <v>711.54440275000002</v>
      </c>
      <c r="E43" s="253">
        <v>0</v>
      </c>
      <c r="F43" s="253">
        <v>296.81490200000002</v>
      </c>
      <c r="G43" s="135">
        <f t="shared" si="1"/>
        <v>414.72950075</v>
      </c>
      <c r="H43" s="135"/>
      <c r="I43" s="253">
        <v>873.37620260900007</v>
      </c>
      <c r="J43" s="135">
        <v>0</v>
      </c>
      <c r="K43" s="135">
        <v>629.64519199999995</v>
      </c>
      <c r="L43" s="135">
        <f t="shared" si="2"/>
        <v>243.73101060900012</v>
      </c>
      <c r="M43" s="246">
        <f t="shared" si="3"/>
        <v>-41.231330260269623</v>
      </c>
      <c r="N43" s="234"/>
    </row>
    <row r="44" spans="2:14">
      <c r="B44" s="251">
        <v>36</v>
      </c>
      <c r="C44" s="252" t="s">
        <v>459</v>
      </c>
      <c r="D44" s="253">
        <v>597.11549749999995</v>
      </c>
      <c r="E44" s="253">
        <v>16.145157000000001</v>
      </c>
      <c r="F44" s="253">
        <v>193.44653400000001</v>
      </c>
      <c r="G44" s="135">
        <f t="shared" si="1"/>
        <v>387.52380649999986</v>
      </c>
      <c r="H44" s="135"/>
      <c r="I44" s="253">
        <v>1164.6429656570001</v>
      </c>
      <c r="J44" s="135">
        <v>17.963221000000001</v>
      </c>
      <c r="K44" s="135">
        <v>539.59120399999995</v>
      </c>
      <c r="L44" s="135">
        <f t="shared" si="2"/>
        <v>607.08854065700018</v>
      </c>
      <c r="M44" s="246">
        <f t="shared" si="3"/>
        <v>56.658386007312401</v>
      </c>
      <c r="N44" s="234"/>
    </row>
    <row r="45" spans="2:14">
      <c r="B45" s="251">
        <v>38</v>
      </c>
      <c r="C45" s="252" t="s">
        <v>460</v>
      </c>
      <c r="D45" s="253">
        <v>962.54842325000004</v>
      </c>
      <c r="E45" s="253">
        <v>0</v>
      </c>
      <c r="F45" s="253">
        <v>0</v>
      </c>
      <c r="G45" s="135">
        <f t="shared" si="1"/>
        <v>962.54842325000004</v>
      </c>
      <c r="H45" s="135"/>
      <c r="I45" s="253">
        <v>2481.3097873599995</v>
      </c>
      <c r="J45" s="135">
        <v>396.153412</v>
      </c>
      <c r="K45" s="135">
        <v>1272.8724810000001</v>
      </c>
      <c r="L45" s="135">
        <f t="shared" si="2"/>
        <v>812.28389435999929</v>
      </c>
      <c r="M45" s="246">
        <f t="shared" si="3"/>
        <v>-15.611113712351171</v>
      </c>
      <c r="N45" s="234"/>
    </row>
    <row r="46" spans="2:14">
      <c r="B46" s="251">
        <v>40</v>
      </c>
      <c r="C46" s="252" t="s">
        <v>461</v>
      </c>
      <c r="D46" s="253">
        <v>216.27895325</v>
      </c>
      <c r="E46" s="253">
        <v>0</v>
      </c>
      <c r="F46" s="253">
        <v>84.950716</v>
      </c>
      <c r="G46" s="135">
        <f t="shared" si="1"/>
        <v>131.32823725</v>
      </c>
      <c r="H46" s="135"/>
      <c r="I46" s="253">
        <v>368.40560554799998</v>
      </c>
      <c r="J46" s="135">
        <v>0</v>
      </c>
      <c r="K46" s="135">
        <v>130.19981000000001</v>
      </c>
      <c r="L46" s="135">
        <f t="shared" si="2"/>
        <v>238.20579554799997</v>
      </c>
      <c r="M46" s="246">
        <f t="shared" si="3"/>
        <v>81.382009334782239</v>
      </c>
      <c r="N46" s="234"/>
    </row>
    <row r="47" spans="2:14">
      <c r="B47" s="251">
        <v>42</v>
      </c>
      <c r="C47" s="252" t="s">
        <v>462</v>
      </c>
      <c r="D47" s="253">
        <v>1027.20913025</v>
      </c>
      <c r="E47" s="253">
        <v>0</v>
      </c>
      <c r="F47" s="253">
        <v>0</v>
      </c>
      <c r="G47" s="135">
        <f t="shared" si="1"/>
        <v>1027.20913025</v>
      </c>
      <c r="H47" s="135"/>
      <c r="I47" s="253">
        <v>2788.8292707729997</v>
      </c>
      <c r="J47" s="135">
        <v>547.31589799999995</v>
      </c>
      <c r="K47" s="135">
        <v>1552.9123199999999</v>
      </c>
      <c r="L47" s="135">
        <f t="shared" si="2"/>
        <v>688.60105277299999</v>
      </c>
      <c r="M47" s="246">
        <f t="shared" si="3"/>
        <v>-32.963888998396101</v>
      </c>
      <c r="N47" s="234"/>
    </row>
    <row r="48" spans="2:14">
      <c r="B48" s="251">
        <v>43</v>
      </c>
      <c r="C48" s="252" t="s">
        <v>463</v>
      </c>
      <c r="D48" s="253">
        <v>1223.1528659999999</v>
      </c>
      <c r="E48" s="253">
        <v>1637.9108739999999</v>
      </c>
      <c r="F48" s="253">
        <v>1983.6330740000001</v>
      </c>
      <c r="G48" s="135">
        <f t="shared" si="1"/>
        <v>-2398.3910820000001</v>
      </c>
      <c r="H48" s="135"/>
      <c r="I48" s="253">
        <v>2487.2406477230002</v>
      </c>
      <c r="J48" s="135">
        <v>610.21923600000002</v>
      </c>
      <c r="K48" s="135">
        <v>1356.4079019999999</v>
      </c>
      <c r="L48" s="135">
        <f t="shared" si="2"/>
        <v>520.61350972300033</v>
      </c>
      <c r="M48" s="246">
        <f t="shared" si="3"/>
        <v>-121.70678141818576</v>
      </c>
      <c r="N48" s="234"/>
    </row>
    <row r="49" spans="2:14" ht="15" thickBot="1">
      <c r="B49" s="254">
        <v>45</v>
      </c>
      <c r="C49" s="255" t="s">
        <v>464</v>
      </c>
      <c r="D49" s="256">
        <v>612.70286750000002</v>
      </c>
      <c r="E49" s="256">
        <v>0</v>
      </c>
      <c r="F49" s="256">
        <v>0</v>
      </c>
      <c r="G49" s="152">
        <f t="shared" si="1"/>
        <v>612.70286750000002</v>
      </c>
      <c r="H49" s="152"/>
      <c r="I49" s="256">
        <v>0</v>
      </c>
      <c r="J49" s="152">
        <v>0</v>
      </c>
      <c r="K49" s="152">
        <v>0</v>
      </c>
      <c r="L49" s="152">
        <f t="shared" si="2"/>
        <v>0</v>
      </c>
      <c r="M49" s="257">
        <f t="shared" si="3"/>
        <v>-100</v>
      </c>
      <c r="N49" s="234"/>
    </row>
    <row r="50" spans="2:14" hidden="1">
      <c r="B50" s="231">
        <v>49</v>
      </c>
      <c r="C50" s="218" t="s">
        <v>85</v>
      </c>
      <c r="D50" s="232">
        <v>0</v>
      </c>
      <c r="E50" s="232">
        <v>0</v>
      </c>
      <c r="F50" s="232">
        <v>0</v>
      </c>
      <c r="G50" s="111">
        <f t="shared" si="1"/>
        <v>0</v>
      </c>
      <c r="H50" s="111"/>
      <c r="I50" s="232">
        <v>0</v>
      </c>
      <c r="J50" s="111">
        <v>0</v>
      </c>
      <c r="K50" s="111">
        <v>0</v>
      </c>
      <c r="L50" s="111">
        <f t="shared" si="2"/>
        <v>0</v>
      </c>
      <c r="M50" s="233" t="e">
        <f t="shared" si="3"/>
        <v>#DIV/0!</v>
      </c>
      <c r="N50" s="234"/>
    </row>
    <row r="51" spans="2:14" s="24" customFormat="1" ht="12">
      <c r="B51" s="116" t="s">
        <v>907</v>
      </c>
      <c r="C51" s="218"/>
      <c r="D51" s="235"/>
      <c r="E51" s="111"/>
      <c r="F51" s="236"/>
      <c r="G51" s="237"/>
      <c r="H51" s="237"/>
      <c r="I51" s="237"/>
      <c r="J51" s="237"/>
      <c r="K51" s="237"/>
      <c r="L51" s="237"/>
      <c r="M51" s="235"/>
      <c r="N51" s="218"/>
    </row>
    <row r="52" spans="2:14" s="24" customFormat="1" ht="12">
      <c r="B52" s="116" t="s">
        <v>911</v>
      </c>
      <c r="C52" s="218"/>
      <c r="D52" s="235"/>
      <c r="E52" s="238"/>
      <c r="F52" s="239"/>
      <c r="G52" s="235"/>
      <c r="H52" s="235"/>
      <c r="I52" s="235"/>
      <c r="J52" s="235"/>
      <c r="K52" s="238"/>
      <c r="L52" s="235"/>
      <c r="M52" s="238"/>
      <c r="N52" s="218"/>
    </row>
    <row r="53" spans="2:14">
      <c r="B53" s="116" t="s">
        <v>411</v>
      </c>
      <c r="C53" s="218"/>
      <c r="D53" s="235"/>
      <c r="E53" s="238"/>
      <c r="F53" s="235"/>
      <c r="G53" s="235"/>
      <c r="H53" s="235"/>
      <c r="I53" s="235"/>
      <c r="J53" s="235"/>
      <c r="K53" s="235"/>
      <c r="L53" s="235"/>
      <c r="M53" s="235"/>
      <c r="N53" s="218"/>
    </row>
    <row r="54" spans="2:14">
      <c r="B54" s="218"/>
      <c r="C54" s="218"/>
      <c r="D54" s="218"/>
      <c r="E54" s="218"/>
      <c r="F54" s="218"/>
      <c r="G54" s="218"/>
      <c r="H54" s="218"/>
      <c r="I54" s="218"/>
      <c r="J54" s="218"/>
      <c r="K54" s="218"/>
      <c r="L54" s="218"/>
      <c r="M54" s="218"/>
      <c r="N54" s="218"/>
    </row>
  </sheetData>
  <mergeCells count="20">
    <mergeCell ref="I11:I12"/>
    <mergeCell ref="J11:J12"/>
    <mergeCell ref="K11:K12"/>
    <mergeCell ref="L11:L12"/>
    <mergeCell ref="M11:M12"/>
    <mergeCell ref="A1:D1"/>
    <mergeCell ref="E1:M1"/>
    <mergeCell ref="A2:M2"/>
    <mergeCell ref="A3:F3"/>
    <mergeCell ref="G3:L3"/>
    <mergeCell ref="B9:B12"/>
    <mergeCell ref="C9:C12"/>
    <mergeCell ref="D9:G9"/>
    <mergeCell ref="I9:L9"/>
    <mergeCell ref="E10:F10"/>
    <mergeCell ref="J10:K10"/>
    <mergeCell ref="D11:D12"/>
    <mergeCell ref="E11:E12"/>
    <mergeCell ref="F11:F12"/>
    <mergeCell ref="G11:G12"/>
  </mergeCells>
  <pageMargins left="0.7" right="0.7" top="0.75" bottom="0.75" header="0.3" footer="0.3"/>
  <pageSetup orientation="portrait" r:id="rId1"/>
  <ignoredErrors>
    <ignoredError sqref="I13:N13 D13:G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2A810-85F3-4468-A61B-7CAAC1C06F76}">
  <dimension ref="A1:Y358"/>
  <sheetViews>
    <sheetView showGridLines="0" zoomScale="80" zoomScaleNormal="80" zoomScaleSheetLayoutView="80" workbookViewId="0">
      <selection activeCell="B26" sqref="B26"/>
    </sheetView>
  </sheetViews>
  <sheetFormatPr baseColWidth="10" defaultColWidth="46.42578125" defaultRowHeight="12.75"/>
  <cols>
    <col min="1" max="1" width="8.28515625" style="32" customWidth="1"/>
    <col min="2" max="2" width="79.42578125" style="32" customWidth="1"/>
    <col min="3" max="6" width="13.7109375" style="32" customWidth="1"/>
    <col min="7" max="7" width="3.5703125" style="32" customWidth="1"/>
    <col min="8" max="8" width="10.7109375" style="32" customWidth="1"/>
    <col min="9" max="10" width="13.7109375" style="32" customWidth="1"/>
    <col min="11" max="11" width="1.140625" style="32" customWidth="1"/>
    <col min="12" max="13" width="13.7109375" style="32" customWidth="1"/>
    <col min="14" max="14" width="10" style="32" customWidth="1"/>
    <col min="15" max="15" width="13.85546875" style="32" customWidth="1"/>
    <col min="16" max="16" width="9.42578125" style="32" customWidth="1"/>
    <col min="17" max="16384" width="46.42578125" style="32"/>
  </cols>
  <sheetData>
    <row r="1" spans="1:16" s="216" customFormat="1" ht="44.25" customHeight="1">
      <c r="A1" s="92" t="s">
        <v>917</v>
      </c>
      <c r="B1" s="92"/>
      <c r="C1" s="93" t="s">
        <v>919</v>
      </c>
      <c r="D1" s="93"/>
      <c r="E1" s="93"/>
      <c r="F1" s="258"/>
      <c r="G1" s="258"/>
      <c r="H1" s="258"/>
      <c r="I1" s="258"/>
      <c r="J1" s="258"/>
      <c r="K1" s="258"/>
      <c r="L1" s="258"/>
      <c r="M1" s="258"/>
    </row>
    <row r="2" spans="1:16" s="1" customFormat="1" ht="36" customHeight="1" thickBot="1">
      <c r="A2" s="95" t="s">
        <v>918</v>
      </c>
      <c r="B2" s="95"/>
      <c r="C2" s="95"/>
      <c r="D2" s="95"/>
      <c r="E2" s="95"/>
      <c r="F2" s="95"/>
      <c r="G2" s="95"/>
      <c r="H2" s="95"/>
      <c r="I2" s="95"/>
      <c r="J2" s="95"/>
      <c r="K2" s="95"/>
      <c r="L2" s="95"/>
      <c r="M2" s="95"/>
    </row>
    <row r="3" spans="1:16" customFormat="1" ht="6" customHeight="1">
      <c r="A3" s="97"/>
      <c r="B3" s="97"/>
      <c r="C3" s="97"/>
      <c r="D3" s="97"/>
      <c r="E3" s="97"/>
      <c r="F3" s="97"/>
      <c r="G3" s="97"/>
      <c r="H3" s="97"/>
      <c r="I3" s="97"/>
      <c r="J3" s="97"/>
      <c r="K3" s="97"/>
      <c r="L3" s="97"/>
      <c r="M3" s="259"/>
    </row>
    <row r="4" spans="1:16" s="27" customFormat="1" ht="17.649999999999999" customHeight="1">
      <c r="A4" s="124" t="s">
        <v>926</v>
      </c>
      <c r="B4" s="240"/>
      <c r="C4" s="240"/>
      <c r="D4" s="240"/>
      <c r="E4" s="240"/>
      <c r="F4" s="240"/>
      <c r="G4" s="240"/>
      <c r="H4" s="240"/>
      <c r="I4" s="240"/>
      <c r="J4" s="240"/>
      <c r="K4" s="240"/>
      <c r="L4" s="240"/>
      <c r="M4" s="240"/>
    </row>
    <row r="5" spans="1:16" s="27" customFormat="1" ht="17.649999999999999" customHeight="1">
      <c r="A5" s="124" t="s">
        <v>465</v>
      </c>
      <c r="B5" s="240"/>
      <c r="C5" s="240"/>
      <c r="D5" s="240"/>
      <c r="E5" s="240"/>
      <c r="F5" s="240"/>
      <c r="G5" s="240"/>
      <c r="H5" s="240"/>
      <c r="I5" s="240"/>
      <c r="J5" s="240"/>
      <c r="K5" s="240"/>
      <c r="L5" s="240"/>
      <c r="M5" s="240"/>
    </row>
    <row r="6" spans="1:16" s="27" customFormat="1" ht="17.649999999999999" customHeight="1">
      <c r="A6" s="124" t="s">
        <v>466</v>
      </c>
      <c r="B6" s="240"/>
      <c r="C6" s="240"/>
      <c r="D6" s="240"/>
      <c r="E6" s="240"/>
      <c r="F6" s="240"/>
      <c r="G6" s="240"/>
      <c r="H6" s="240"/>
      <c r="I6" s="240"/>
      <c r="J6" s="240"/>
      <c r="K6" s="240"/>
      <c r="L6" s="240"/>
      <c r="M6" s="240"/>
    </row>
    <row r="7" spans="1:16" s="27" customFormat="1" ht="17.649999999999999" customHeight="1">
      <c r="A7" s="124" t="s">
        <v>467</v>
      </c>
      <c r="B7" s="240"/>
      <c r="C7" s="240"/>
      <c r="D7" s="240"/>
      <c r="E7" s="240"/>
      <c r="F7" s="240"/>
      <c r="G7" s="240"/>
      <c r="H7" s="240"/>
      <c r="I7" s="240"/>
      <c r="J7" s="240"/>
      <c r="K7" s="240"/>
      <c r="L7" s="240"/>
      <c r="M7" s="240"/>
    </row>
    <row r="8" spans="1:16" s="27" customFormat="1" ht="17.649999999999999" customHeight="1">
      <c r="A8" s="124" t="s">
        <v>913</v>
      </c>
      <c r="B8" s="240"/>
      <c r="C8" s="240"/>
      <c r="D8" s="240"/>
      <c r="E8" s="240"/>
      <c r="F8" s="240"/>
      <c r="G8" s="240"/>
      <c r="H8" s="240"/>
      <c r="I8" s="240"/>
      <c r="J8" s="240"/>
      <c r="K8" s="240"/>
      <c r="L8" s="240"/>
      <c r="M8" s="240"/>
      <c r="N8" s="28" t="s">
        <v>468</v>
      </c>
    </row>
    <row r="9" spans="1:16" s="24" customFormat="1" ht="17.649999999999999" customHeight="1">
      <c r="A9" s="99" t="s">
        <v>415</v>
      </c>
      <c r="B9" s="100" t="s">
        <v>469</v>
      </c>
      <c r="C9" s="101" t="s">
        <v>470</v>
      </c>
      <c r="D9" s="103" t="s">
        <v>471</v>
      </c>
      <c r="E9" s="103"/>
      <c r="F9" s="103"/>
      <c r="G9" s="101"/>
      <c r="H9" s="103" t="s">
        <v>472</v>
      </c>
      <c r="I9" s="103"/>
      <c r="J9" s="103"/>
      <c r="K9" s="105"/>
      <c r="L9" s="103" t="s">
        <v>473</v>
      </c>
      <c r="M9" s="103"/>
      <c r="N9" s="29">
        <v>20.604700000000001</v>
      </c>
      <c r="O9" s="30" t="s">
        <v>474</v>
      </c>
    </row>
    <row r="10" spans="1:16" s="24" customFormat="1" ht="17.649999999999999" customHeight="1">
      <c r="A10" s="99"/>
      <c r="B10" s="100"/>
      <c r="C10" s="101"/>
      <c r="D10" s="105" t="str">
        <f>'[3]COMP MILLDDLLS'!E7</f>
        <v>Hasta 2020</v>
      </c>
      <c r="E10" s="105" t="str">
        <f>'[3]COMP MILLDDLLS'!F7</f>
        <v>En 2021</v>
      </c>
      <c r="F10" s="105" t="s">
        <v>475</v>
      </c>
      <c r="G10" s="101"/>
      <c r="H10" s="105" t="s">
        <v>476</v>
      </c>
      <c r="I10" s="105" t="s">
        <v>477</v>
      </c>
      <c r="J10" s="105" t="s">
        <v>475</v>
      </c>
      <c r="K10" s="105"/>
      <c r="L10" s="105" t="s">
        <v>478</v>
      </c>
      <c r="M10" s="105" t="s">
        <v>479</v>
      </c>
    </row>
    <row r="11" spans="1:16" ht="17.649999999999999" customHeight="1" thickBot="1">
      <c r="A11" s="99"/>
      <c r="B11" s="100"/>
      <c r="C11" s="261" t="s">
        <v>108</v>
      </c>
      <c r="D11" s="105" t="s">
        <v>15</v>
      </c>
      <c r="E11" s="105" t="s">
        <v>16</v>
      </c>
      <c r="F11" s="105" t="s">
        <v>480</v>
      </c>
      <c r="G11" s="262"/>
      <c r="H11" s="105" t="s">
        <v>425</v>
      </c>
      <c r="I11" s="105" t="s">
        <v>426</v>
      </c>
      <c r="J11" s="105" t="s">
        <v>481</v>
      </c>
      <c r="K11" s="105"/>
      <c r="L11" s="105" t="s">
        <v>482</v>
      </c>
      <c r="M11" s="105" t="s">
        <v>483</v>
      </c>
      <c r="N11" s="31"/>
    </row>
    <row r="12" spans="1:16" ht="5.25" customHeight="1" thickBot="1">
      <c r="A12" s="269"/>
      <c r="B12" s="270"/>
      <c r="C12" s="271"/>
      <c r="D12" s="270"/>
      <c r="E12" s="270"/>
      <c r="F12" s="270"/>
      <c r="G12" s="270"/>
      <c r="H12" s="270"/>
      <c r="I12" s="270"/>
      <c r="J12" s="270"/>
      <c r="K12" s="270"/>
      <c r="L12" s="270"/>
      <c r="M12" s="270"/>
      <c r="N12" s="272"/>
    </row>
    <row r="13" spans="1:16">
      <c r="A13" s="276">
        <v>257</v>
      </c>
      <c r="B13" s="248" t="s">
        <v>479</v>
      </c>
      <c r="C13" s="249">
        <f>C14+C243</f>
        <v>465465.14805179421</v>
      </c>
      <c r="D13" s="249">
        <f>D14+D243</f>
        <v>316655.32516737288</v>
      </c>
      <c r="E13" s="249">
        <f>E14+E243</f>
        <v>2868.5256223094593</v>
      </c>
      <c r="F13" s="249">
        <f>F14+F243</f>
        <v>319523.85078968259</v>
      </c>
      <c r="G13" s="249"/>
      <c r="H13" s="249">
        <f>H14+H243</f>
        <v>12085.772364042738</v>
      </c>
      <c r="I13" s="249">
        <f>I14+I243</f>
        <v>13974.150060493434</v>
      </c>
      <c r="J13" s="249">
        <f>J14+J243</f>
        <v>26059.922424536177</v>
      </c>
      <c r="K13" s="249"/>
      <c r="L13" s="249">
        <f>L14+L243</f>
        <v>119881.3748375756</v>
      </c>
      <c r="M13" s="249">
        <f>M14+M243</f>
        <v>145941.29726211174</v>
      </c>
      <c r="N13" s="33"/>
      <c r="O13" s="33"/>
      <c r="P13" s="31"/>
    </row>
    <row r="14" spans="1:16" s="35" customFormat="1" ht="12">
      <c r="A14" s="277">
        <v>228</v>
      </c>
      <c r="B14" s="278" t="s">
        <v>484</v>
      </c>
      <c r="C14" s="279">
        <f t="shared" ref="C14:J14" si="0">SUM(C15:C242)</f>
        <v>381889.18432262971</v>
      </c>
      <c r="D14" s="279">
        <f t="shared" si="0"/>
        <v>294101.02146052511</v>
      </c>
      <c r="E14" s="279">
        <f t="shared" si="0"/>
        <v>1740.8971662021793</v>
      </c>
      <c r="F14" s="279">
        <f t="shared" si="0"/>
        <v>295841.91862672754</v>
      </c>
      <c r="G14" s="279"/>
      <c r="H14" s="279">
        <f t="shared" si="0"/>
        <v>8061.1237753794958</v>
      </c>
      <c r="I14" s="279">
        <f t="shared" si="0"/>
        <v>8975.7219662356547</v>
      </c>
      <c r="J14" s="279">
        <f t="shared" si="0"/>
        <v>17036.845741615154</v>
      </c>
      <c r="K14" s="279"/>
      <c r="L14" s="279">
        <f>SUM(L15:L242)</f>
        <v>69010.419954287107</v>
      </c>
      <c r="M14" s="279">
        <f>SUM(M15:M242)</f>
        <v>86047.265695902242</v>
      </c>
      <c r="N14" s="34"/>
    </row>
    <row r="15" spans="1:16" s="35" customFormat="1" ht="12">
      <c r="A15" s="280">
        <v>1</v>
      </c>
      <c r="B15" s="281" t="s">
        <v>485</v>
      </c>
      <c r="C15" s="282">
        <v>2129.2072791999999</v>
      </c>
      <c r="D15" s="282">
        <v>2129.2072791999999</v>
      </c>
      <c r="E15" s="282">
        <v>0</v>
      </c>
      <c r="F15" s="282">
        <f>+D15+E15</f>
        <v>2129.2072791999999</v>
      </c>
      <c r="G15" s="282"/>
      <c r="H15" s="282">
        <v>0</v>
      </c>
      <c r="I15" s="282">
        <v>0</v>
      </c>
      <c r="J15" s="282">
        <f>+H15+I15</f>
        <v>0</v>
      </c>
      <c r="K15" s="282"/>
      <c r="L15" s="282">
        <f>SUM(C15-F15-J15)</f>
        <v>0</v>
      </c>
      <c r="M15" s="282">
        <f>J15+L15</f>
        <v>0</v>
      </c>
    </row>
    <row r="16" spans="1:16" s="35" customFormat="1" ht="12">
      <c r="A16" s="280">
        <v>2</v>
      </c>
      <c r="B16" s="281" t="s">
        <v>486</v>
      </c>
      <c r="C16" s="282">
        <v>5715.0425565226114</v>
      </c>
      <c r="D16" s="282">
        <v>5715.0425565226133</v>
      </c>
      <c r="E16" s="282">
        <v>0</v>
      </c>
      <c r="F16" s="282">
        <f t="shared" ref="F16:F79" si="1">+D16+E16</f>
        <v>5715.0425565226133</v>
      </c>
      <c r="G16" s="282"/>
      <c r="H16" s="282">
        <v>0</v>
      </c>
      <c r="I16" s="282">
        <v>0</v>
      </c>
      <c r="J16" s="282">
        <f t="shared" ref="J16:J79" si="2">+H16+I16</f>
        <v>0</v>
      </c>
      <c r="K16" s="282"/>
      <c r="L16" s="282">
        <f t="shared" ref="L16:L79" si="3">SUM(C16-F16-J16)</f>
        <v>-1.8189894035458565E-12</v>
      </c>
      <c r="M16" s="282">
        <f t="shared" ref="M16:M79" si="4">J16+L16</f>
        <v>-1.8189894035458565E-12</v>
      </c>
    </row>
    <row r="17" spans="1:13" s="35" customFormat="1" ht="17.649999999999999" customHeight="1">
      <c r="A17" s="280">
        <v>3</v>
      </c>
      <c r="B17" s="281" t="s">
        <v>487</v>
      </c>
      <c r="C17" s="282">
        <v>565.94652974105622</v>
      </c>
      <c r="D17" s="282">
        <v>565.94652974105634</v>
      </c>
      <c r="E17" s="282">
        <v>0</v>
      </c>
      <c r="F17" s="282">
        <f t="shared" si="1"/>
        <v>565.94652974105634</v>
      </c>
      <c r="G17" s="282"/>
      <c r="H17" s="282">
        <v>0</v>
      </c>
      <c r="I17" s="282">
        <v>0</v>
      </c>
      <c r="J17" s="282">
        <f t="shared" si="2"/>
        <v>0</v>
      </c>
      <c r="K17" s="282"/>
      <c r="L17" s="282">
        <f t="shared" si="3"/>
        <v>-1.1368683772161603E-13</v>
      </c>
      <c r="M17" s="282">
        <f t="shared" si="4"/>
        <v>-1.1368683772161603E-13</v>
      </c>
    </row>
    <row r="18" spans="1:13" s="35" customFormat="1" ht="17.649999999999999" customHeight="1">
      <c r="A18" s="280">
        <v>4</v>
      </c>
      <c r="B18" s="281" t="s">
        <v>488</v>
      </c>
      <c r="C18" s="282">
        <v>5939.166590403639</v>
      </c>
      <c r="D18" s="282">
        <v>5939.1665904036381</v>
      </c>
      <c r="E18" s="282">
        <v>0</v>
      </c>
      <c r="F18" s="282">
        <f t="shared" si="1"/>
        <v>5939.1665904036381</v>
      </c>
      <c r="G18" s="282"/>
      <c r="H18" s="282">
        <v>0</v>
      </c>
      <c r="I18" s="282">
        <v>0</v>
      </c>
      <c r="J18" s="282">
        <f t="shared" si="2"/>
        <v>0</v>
      </c>
      <c r="K18" s="282"/>
      <c r="L18" s="282">
        <f t="shared" si="3"/>
        <v>9.0949470177292824E-13</v>
      </c>
      <c r="M18" s="282">
        <f t="shared" si="4"/>
        <v>9.0949470177292824E-13</v>
      </c>
    </row>
    <row r="19" spans="1:13" s="35" customFormat="1" ht="17.649999999999999" customHeight="1">
      <c r="A19" s="280">
        <v>5</v>
      </c>
      <c r="B19" s="281" t="s">
        <v>489</v>
      </c>
      <c r="C19" s="282">
        <v>1261.1652659550002</v>
      </c>
      <c r="D19" s="282">
        <v>1261.165265955</v>
      </c>
      <c r="E19" s="282">
        <v>0</v>
      </c>
      <c r="F19" s="282">
        <f t="shared" si="1"/>
        <v>1261.165265955</v>
      </c>
      <c r="G19" s="282"/>
      <c r="H19" s="282">
        <v>0</v>
      </c>
      <c r="I19" s="282">
        <v>0</v>
      </c>
      <c r="J19" s="282">
        <f t="shared" si="2"/>
        <v>0</v>
      </c>
      <c r="K19" s="282"/>
      <c r="L19" s="282">
        <f t="shared" si="3"/>
        <v>2.2737367544323206E-13</v>
      </c>
      <c r="M19" s="282">
        <f t="shared" si="4"/>
        <v>2.2737367544323206E-13</v>
      </c>
    </row>
    <row r="20" spans="1:13" s="35" customFormat="1" ht="17.649999999999999" customHeight="1">
      <c r="A20" s="280">
        <v>6</v>
      </c>
      <c r="B20" s="281" t="s">
        <v>490</v>
      </c>
      <c r="C20" s="282">
        <v>6343.2261290585184</v>
      </c>
      <c r="D20" s="282">
        <v>6343.2261290585184</v>
      </c>
      <c r="E20" s="282">
        <v>0</v>
      </c>
      <c r="F20" s="282">
        <f t="shared" si="1"/>
        <v>6343.2261290585184</v>
      </c>
      <c r="G20" s="282"/>
      <c r="H20" s="282">
        <v>0</v>
      </c>
      <c r="I20" s="282">
        <v>0</v>
      </c>
      <c r="J20" s="282">
        <f t="shared" si="2"/>
        <v>0</v>
      </c>
      <c r="K20" s="282"/>
      <c r="L20" s="282">
        <f t="shared" si="3"/>
        <v>0</v>
      </c>
      <c r="M20" s="282">
        <f t="shared" si="4"/>
        <v>0</v>
      </c>
    </row>
    <row r="21" spans="1:13" s="35" customFormat="1" ht="17.649999999999999" customHeight="1">
      <c r="A21" s="280">
        <v>7</v>
      </c>
      <c r="B21" s="281" t="s">
        <v>491</v>
      </c>
      <c r="C21" s="282">
        <v>14448.424763214352</v>
      </c>
      <c r="D21" s="282">
        <v>14448.424763214352</v>
      </c>
      <c r="E21" s="282">
        <v>0</v>
      </c>
      <c r="F21" s="282">
        <f t="shared" si="1"/>
        <v>14448.424763214352</v>
      </c>
      <c r="G21" s="282"/>
      <c r="H21" s="282">
        <v>0</v>
      </c>
      <c r="I21" s="282">
        <v>0</v>
      </c>
      <c r="J21" s="282">
        <f t="shared" si="2"/>
        <v>0</v>
      </c>
      <c r="K21" s="282"/>
      <c r="L21" s="282">
        <f t="shared" si="3"/>
        <v>0</v>
      </c>
      <c r="M21" s="282">
        <f t="shared" si="4"/>
        <v>0</v>
      </c>
    </row>
    <row r="22" spans="1:13" s="35" customFormat="1" ht="17.649999999999999" customHeight="1">
      <c r="A22" s="280">
        <v>9</v>
      </c>
      <c r="B22" s="281" t="s">
        <v>492</v>
      </c>
      <c r="C22" s="282">
        <v>2060.8599027381001</v>
      </c>
      <c r="D22" s="282">
        <v>2060.8599027381001</v>
      </c>
      <c r="E22" s="282">
        <v>0</v>
      </c>
      <c r="F22" s="282">
        <f t="shared" si="1"/>
        <v>2060.8599027381001</v>
      </c>
      <c r="G22" s="282"/>
      <c r="H22" s="282">
        <v>0</v>
      </c>
      <c r="I22" s="282">
        <v>0</v>
      </c>
      <c r="J22" s="282">
        <f t="shared" si="2"/>
        <v>0</v>
      </c>
      <c r="K22" s="282"/>
      <c r="L22" s="282">
        <f t="shared" si="3"/>
        <v>0</v>
      </c>
      <c r="M22" s="282">
        <f t="shared" si="4"/>
        <v>0</v>
      </c>
    </row>
    <row r="23" spans="1:13" s="35" customFormat="1" ht="17.649999999999999" customHeight="1">
      <c r="A23" s="280">
        <v>10</v>
      </c>
      <c r="B23" s="281" t="s">
        <v>493</v>
      </c>
      <c r="C23" s="282">
        <v>2703.7488098252966</v>
      </c>
      <c r="D23" s="282">
        <v>2703.7488098252966</v>
      </c>
      <c r="E23" s="282">
        <v>0</v>
      </c>
      <c r="F23" s="282">
        <f t="shared" si="1"/>
        <v>2703.7488098252966</v>
      </c>
      <c r="G23" s="282"/>
      <c r="H23" s="282">
        <v>0</v>
      </c>
      <c r="I23" s="282">
        <v>0</v>
      </c>
      <c r="J23" s="282">
        <f t="shared" si="2"/>
        <v>0</v>
      </c>
      <c r="K23" s="282"/>
      <c r="L23" s="282">
        <f t="shared" si="3"/>
        <v>0</v>
      </c>
      <c r="M23" s="282">
        <f t="shared" si="4"/>
        <v>0</v>
      </c>
    </row>
    <row r="24" spans="1:13" s="35" customFormat="1" ht="17.649999999999999" customHeight="1">
      <c r="A24" s="280">
        <v>11</v>
      </c>
      <c r="B24" s="281" t="s">
        <v>494</v>
      </c>
      <c r="C24" s="282">
        <v>2192.5367479466072</v>
      </c>
      <c r="D24" s="282">
        <v>2192.5367479466072</v>
      </c>
      <c r="E24" s="282">
        <v>0</v>
      </c>
      <c r="F24" s="282">
        <f t="shared" si="1"/>
        <v>2192.5367479466072</v>
      </c>
      <c r="G24" s="282"/>
      <c r="H24" s="282">
        <v>0</v>
      </c>
      <c r="I24" s="282">
        <v>0</v>
      </c>
      <c r="J24" s="282">
        <f t="shared" si="2"/>
        <v>0</v>
      </c>
      <c r="K24" s="282"/>
      <c r="L24" s="282">
        <f t="shared" si="3"/>
        <v>0</v>
      </c>
      <c r="M24" s="282">
        <f t="shared" si="4"/>
        <v>0</v>
      </c>
    </row>
    <row r="25" spans="1:13" s="35" customFormat="1" ht="17.649999999999999" customHeight="1">
      <c r="A25" s="280">
        <v>12</v>
      </c>
      <c r="B25" s="281" t="s">
        <v>495</v>
      </c>
      <c r="C25" s="282">
        <v>3609.491573983873</v>
      </c>
      <c r="D25" s="282">
        <v>3609.4915739838721</v>
      </c>
      <c r="E25" s="282">
        <v>0</v>
      </c>
      <c r="F25" s="282">
        <f t="shared" si="1"/>
        <v>3609.4915739838721</v>
      </c>
      <c r="G25" s="282"/>
      <c r="H25" s="282">
        <v>0</v>
      </c>
      <c r="I25" s="282">
        <v>0</v>
      </c>
      <c r="J25" s="282">
        <f t="shared" si="2"/>
        <v>0</v>
      </c>
      <c r="K25" s="282"/>
      <c r="L25" s="282">
        <f t="shared" si="3"/>
        <v>9.0949470177292824E-13</v>
      </c>
      <c r="M25" s="282">
        <f t="shared" si="4"/>
        <v>9.0949470177292824E-13</v>
      </c>
    </row>
    <row r="26" spans="1:13" s="35" customFormat="1" ht="17.649999999999999" customHeight="1">
      <c r="A26" s="280">
        <v>13</v>
      </c>
      <c r="B26" s="281" t="s">
        <v>496</v>
      </c>
      <c r="C26" s="282">
        <v>1043.7704128723001</v>
      </c>
      <c r="D26" s="282">
        <v>1043.7704128723001</v>
      </c>
      <c r="E26" s="282">
        <v>0</v>
      </c>
      <c r="F26" s="282">
        <f t="shared" si="1"/>
        <v>1043.7704128723001</v>
      </c>
      <c r="G26" s="282"/>
      <c r="H26" s="282">
        <v>0</v>
      </c>
      <c r="I26" s="282">
        <v>0</v>
      </c>
      <c r="J26" s="282">
        <f t="shared" si="2"/>
        <v>0</v>
      </c>
      <c r="K26" s="282"/>
      <c r="L26" s="282">
        <f t="shared" si="3"/>
        <v>0</v>
      </c>
      <c r="M26" s="282">
        <f t="shared" si="4"/>
        <v>0</v>
      </c>
    </row>
    <row r="27" spans="1:13" s="35" customFormat="1" ht="17.649999999999999" customHeight="1">
      <c r="A27" s="280">
        <v>14</v>
      </c>
      <c r="B27" s="281" t="s">
        <v>497</v>
      </c>
      <c r="C27" s="282">
        <v>695.61621137713701</v>
      </c>
      <c r="D27" s="282">
        <v>695.61621137713701</v>
      </c>
      <c r="E27" s="282">
        <v>0</v>
      </c>
      <c r="F27" s="282">
        <f t="shared" si="1"/>
        <v>695.61621137713701</v>
      </c>
      <c r="G27" s="282"/>
      <c r="H27" s="282">
        <v>0</v>
      </c>
      <c r="I27" s="282">
        <v>0</v>
      </c>
      <c r="J27" s="282">
        <f t="shared" si="2"/>
        <v>0</v>
      </c>
      <c r="K27" s="282"/>
      <c r="L27" s="282">
        <f t="shared" si="3"/>
        <v>0</v>
      </c>
      <c r="M27" s="282">
        <f t="shared" si="4"/>
        <v>0</v>
      </c>
    </row>
    <row r="28" spans="1:13" s="35" customFormat="1" ht="17.649999999999999" customHeight="1">
      <c r="A28" s="280">
        <v>15</v>
      </c>
      <c r="B28" s="281" t="s">
        <v>498</v>
      </c>
      <c r="C28" s="282">
        <v>1294.9754357662</v>
      </c>
      <c r="D28" s="282">
        <v>1294.9754357662</v>
      </c>
      <c r="E28" s="282">
        <v>0</v>
      </c>
      <c r="F28" s="282">
        <f t="shared" si="1"/>
        <v>1294.9754357662</v>
      </c>
      <c r="G28" s="282"/>
      <c r="H28" s="282">
        <v>0</v>
      </c>
      <c r="I28" s="282">
        <v>0</v>
      </c>
      <c r="J28" s="282">
        <f t="shared" si="2"/>
        <v>0</v>
      </c>
      <c r="K28" s="282"/>
      <c r="L28" s="282">
        <f t="shared" si="3"/>
        <v>0</v>
      </c>
      <c r="M28" s="282">
        <f t="shared" si="4"/>
        <v>0</v>
      </c>
    </row>
    <row r="29" spans="1:13" s="35" customFormat="1" ht="17.649999999999999" customHeight="1">
      <c r="A29" s="280">
        <v>16</v>
      </c>
      <c r="B29" s="281" t="s">
        <v>499</v>
      </c>
      <c r="C29" s="282">
        <v>1494.0656795591744</v>
      </c>
      <c r="D29" s="282">
        <v>1494.0656795591742</v>
      </c>
      <c r="E29" s="282">
        <v>0</v>
      </c>
      <c r="F29" s="282">
        <f t="shared" si="1"/>
        <v>1494.0656795591742</v>
      </c>
      <c r="G29" s="282"/>
      <c r="H29" s="282">
        <v>0</v>
      </c>
      <c r="I29" s="282">
        <v>0</v>
      </c>
      <c r="J29" s="282">
        <f t="shared" si="2"/>
        <v>0</v>
      </c>
      <c r="K29" s="282"/>
      <c r="L29" s="282">
        <f t="shared" si="3"/>
        <v>2.2737367544323206E-13</v>
      </c>
      <c r="M29" s="282">
        <f t="shared" si="4"/>
        <v>2.2737367544323206E-13</v>
      </c>
    </row>
    <row r="30" spans="1:13" s="35" customFormat="1" ht="17.649999999999999" customHeight="1">
      <c r="A30" s="280">
        <v>17</v>
      </c>
      <c r="B30" s="281" t="s">
        <v>500</v>
      </c>
      <c r="C30" s="282">
        <v>917.81409688536814</v>
      </c>
      <c r="D30" s="282">
        <v>917.81409688536814</v>
      </c>
      <c r="E30" s="282">
        <v>0</v>
      </c>
      <c r="F30" s="282">
        <f t="shared" si="1"/>
        <v>917.81409688536814</v>
      </c>
      <c r="G30" s="282"/>
      <c r="H30" s="282">
        <v>0</v>
      </c>
      <c r="I30" s="282">
        <v>0</v>
      </c>
      <c r="J30" s="282">
        <f t="shared" si="2"/>
        <v>0</v>
      </c>
      <c r="K30" s="282"/>
      <c r="L30" s="282">
        <f t="shared" si="3"/>
        <v>0</v>
      </c>
      <c r="M30" s="282">
        <f t="shared" si="4"/>
        <v>0</v>
      </c>
    </row>
    <row r="31" spans="1:13" s="35" customFormat="1" ht="17.649999999999999" customHeight="1">
      <c r="A31" s="280">
        <v>18</v>
      </c>
      <c r="B31" s="281" t="s">
        <v>501</v>
      </c>
      <c r="C31" s="282">
        <v>848.02057687535705</v>
      </c>
      <c r="D31" s="282">
        <v>848.02057687535694</v>
      </c>
      <c r="E31" s="282">
        <v>0</v>
      </c>
      <c r="F31" s="282">
        <f t="shared" si="1"/>
        <v>848.02057687535694</v>
      </c>
      <c r="G31" s="282"/>
      <c r="H31" s="282">
        <v>0</v>
      </c>
      <c r="I31" s="282">
        <v>0</v>
      </c>
      <c r="J31" s="282">
        <f t="shared" si="2"/>
        <v>0</v>
      </c>
      <c r="K31" s="282"/>
      <c r="L31" s="282">
        <f t="shared" si="3"/>
        <v>1.1368683772161603E-13</v>
      </c>
      <c r="M31" s="282">
        <f t="shared" si="4"/>
        <v>1.1368683772161603E-13</v>
      </c>
    </row>
    <row r="32" spans="1:13" s="35" customFormat="1" ht="17.649999999999999" customHeight="1">
      <c r="A32" s="280">
        <v>19</v>
      </c>
      <c r="B32" s="281" t="s">
        <v>502</v>
      </c>
      <c r="C32" s="282">
        <v>570.328136718255</v>
      </c>
      <c r="D32" s="282">
        <v>570.328136718255</v>
      </c>
      <c r="E32" s="282">
        <v>0</v>
      </c>
      <c r="F32" s="282">
        <f t="shared" si="1"/>
        <v>570.328136718255</v>
      </c>
      <c r="G32" s="282"/>
      <c r="H32" s="282">
        <v>0</v>
      </c>
      <c r="I32" s="282">
        <v>0</v>
      </c>
      <c r="J32" s="282">
        <f t="shared" si="2"/>
        <v>0</v>
      </c>
      <c r="K32" s="282"/>
      <c r="L32" s="282">
        <f t="shared" si="3"/>
        <v>0</v>
      </c>
      <c r="M32" s="282">
        <f t="shared" si="4"/>
        <v>0</v>
      </c>
    </row>
    <row r="33" spans="1:13" s="35" customFormat="1" ht="17.649999999999999" customHeight="1">
      <c r="A33" s="280">
        <v>20</v>
      </c>
      <c r="B33" s="281" t="s">
        <v>503</v>
      </c>
      <c r="C33" s="282">
        <v>581.47312025174188</v>
      </c>
      <c r="D33" s="282">
        <v>581.47312025174199</v>
      </c>
      <c r="E33" s="282">
        <v>0</v>
      </c>
      <c r="F33" s="282">
        <f t="shared" si="1"/>
        <v>581.47312025174199</v>
      </c>
      <c r="G33" s="282"/>
      <c r="H33" s="282">
        <v>0</v>
      </c>
      <c r="I33" s="282">
        <v>0</v>
      </c>
      <c r="J33" s="282">
        <f t="shared" si="2"/>
        <v>0</v>
      </c>
      <c r="K33" s="282"/>
      <c r="L33" s="282">
        <f t="shared" si="3"/>
        <v>-1.1368683772161603E-13</v>
      </c>
      <c r="M33" s="282">
        <f t="shared" si="4"/>
        <v>-1.1368683772161603E-13</v>
      </c>
    </row>
    <row r="34" spans="1:13" s="35" customFormat="1" ht="17.649999999999999" customHeight="1">
      <c r="A34" s="280">
        <v>21</v>
      </c>
      <c r="B34" s="281" t="s">
        <v>504</v>
      </c>
      <c r="C34" s="282">
        <v>751.63132976031204</v>
      </c>
      <c r="D34" s="282">
        <v>751.63132976031193</v>
      </c>
      <c r="E34" s="282">
        <v>0</v>
      </c>
      <c r="F34" s="282">
        <f t="shared" si="1"/>
        <v>751.63132976031193</v>
      </c>
      <c r="G34" s="282"/>
      <c r="H34" s="282">
        <v>0</v>
      </c>
      <c r="I34" s="282">
        <v>0</v>
      </c>
      <c r="J34" s="282">
        <f t="shared" si="2"/>
        <v>0</v>
      </c>
      <c r="K34" s="282"/>
      <c r="L34" s="282">
        <f t="shared" si="3"/>
        <v>1.1368683772161603E-13</v>
      </c>
      <c r="M34" s="282">
        <f t="shared" si="4"/>
        <v>1.1368683772161603E-13</v>
      </c>
    </row>
    <row r="35" spans="1:13" s="35" customFormat="1" ht="17.649999999999999" customHeight="1">
      <c r="A35" s="280">
        <v>22</v>
      </c>
      <c r="B35" s="281" t="s">
        <v>505</v>
      </c>
      <c r="C35" s="282">
        <v>926.98484809395313</v>
      </c>
      <c r="D35" s="282">
        <v>926.98484809395313</v>
      </c>
      <c r="E35" s="282">
        <v>0</v>
      </c>
      <c r="F35" s="282">
        <f t="shared" si="1"/>
        <v>926.98484809395313</v>
      </c>
      <c r="G35" s="282"/>
      <c r="H35" s="282">
        <v>0</v>
      </c>
      <c r="I35" s="282">
        <v>0</v>
      </c>
      <c r="J35" s="282">
        <f t="shared" si="2"/>
        <v>0</v>
      </c>
      <c r="K35" s="282"/>
      <c r="L35" s="282">
        <f t="shared" si="3"/>
        <v>0</v>
      </c>
      <c r="M35" s="282">
        <f t="shared" si="4"/>
        <v>0</v>
      </c>
    </row>
    <row r="36" spans="1:13" s="35" customFormat="1" ht="17.649999999999999" customHeight="1">
      <c r="A36" s="280">
        <v>23</v>
      </c>
      <c r="B36" s="281" t="s">
        <v>506</v>
      </c>
      <c r="C36" s="282">
        <v>501.50334812107303</v>
      </c>
      <c r="D36" s="282">
        <v>501.50334812107297</v>
      </c>
      <c r="E36" s="282">
        <v>0</v>
      </c>
      <c r="F36" s="282">
        <f t="shared" si="1"/>
        <v>501.50334812107297</v>
      </c>
      <c r="G36" s="282"/>
      <c r="H36" s="282">
        <v>0</v>
      </c>
      <c r="I36" s="282">
        <v>0</v>
      </c>
      <c r="J36" s="282">
        <f t="shared" si="2"/>
        <v>0</v>
      </c>
      <c r="K36" s="282"/>
      <c r="L36" s="282">
        <f t="shared" si="3"/>
        <v>5.6843418860808015E-14</v>
      </c>
      <c r="M36" s="282">
        <f t="shared" si="4"/>
        <v>5.6843418860808015E-14</v>
      </c>
    </row>
    <row r="37" spans="1:13" s="35" customFormat="1" ht="17.649999999999999" customHeight="1">
      <c r="A37" s="280">
        <v>24</v>
      </c>
      <c r="B37" s="281" t="s">
        <v>507</v>
      </c>
      <c r="C37" s="282">
        <v>909.2972150205361</v>
      </c>
      <c r="D37" s="282">
        <v>909.2972150205361</v>
      </c>
      <c r="E37" s="282">
        <v>0</v>
      </c>
      <c r="F37" s="282">
        <f t="shared" si="1"/>
        <v>909.2972150205361</v>
      </c>
      <c r="G37" s="282"/>
      <c r="H37" s="282">
        <v>0</v>
      </c>
      <c r="I37" s="282">
        <v>0</v>
      </c>
      <c r="J37" s="282">
        <f t="shared" si="2"/>
        <v>0</v>
      </c>
      <c r="K37" s="282"/>
      <c r="L37" s="282">
        <f t="shared" si="3"/>
        <v>0</v>
      </c>
      <c r="M37" s="282">
        <f t="shared" si="4"/>
        <v>0</v>
      </c>
    </row>
    <row r="38" spans="1:13" s="35" customFormat="1" ht="17.649999999999999" customHeight="1">
      <c r="A38" s="280">
        <v>25</v>
      </c>
      <c r="B38" s="281" t="s">
        <v>508</v>
      </c>
      <c r="C38" s="282">
        <v>2707.895530455281</v>
      </c>
      <c r="D38" s="282">
        <v>2707.895530455281</v>
      </c>
      <c r="E38" s="282">
        <v>0</v>
      </c>
      <c r="F38" s="282">
        <f t="shared" si="1"/>
        <v>2707.895530455281</v>
      </c>
      <c r="G38" s="282"/>
      <c r="H38" s="282">
        <v>0</v>
      </c>
      <c r="I38" s="282">
        <v>0</v>
      </c>
      <c r="J38" s="282">
        <f t="shared" si="2"/>
        <v>0</v>
      </c>
      <c r="K38" s="282"/>
      <c r="L38" s="282">
        <f t="shared" si="3"/>
        <v>0</v>
      </c>
      <c r="M38" s="282">
        <f t="shared" si="4"/>
        <v>0</v>
      </c>
    </row>
    <row r="39" spans="1:13" s="35" customFormat="1" ht="17.649999999999999" customHeight="1">
      <c r="A39" s="280">
        <v>26</v>
      </c>
      <c r="B39" s="281" t="s">
        <v>509</v>
      </c>
      <c r="C39" s="282">
        <v>2365.7450187656959</v>
      </c>
      <c r="D39" s="282">
        <v>2365.7450187656955</v>
      </c>
      <c r="E39" s="282">
        <v>0</v>
      </c>
      <c r="F39" s="282">
        <f t="shared" si="1"/>
        <v>2365.7450187656955</v>
      </c>
      <c r="G39" s="282"/>
      <c r="H39" s="282">
        <v>0</v>
      </c>
      <c r="I39" s="282">
        <v>0</v>
      </c>
      <c r="J39" s="282">
        <f t="shared" si="2"/>
        <v>0</v>
      </c>
      <c r="K39" s="282"/>
      <c r="L39" s="282">
        <f t="shared" si="3"/>
        <v>4.5474735088646412E-13</v>
      </c>
      <c r="M39" s="282">
        <f t="shared" si="4"/>
        <v>4.5474735088646412E-13</v>
      </c>
    </row>
    <row r="40" spans="1:13" s="35" customFormat="1" ht="17.649999999999999" customHeight="1">
      <c r="A40" s="280">
        <v>27</v>
      </c>
      <c r="B40" s="281" t="s">
        <v>510</v>
      </c>
      <c r="C40" s="282">
        <v>2512.4683393066234</v>
      </c>
      <c r="D40" s="282">
        <v>2512.468339306623</v>
      </c>
      <c r="E40" s="282">
        <v>0</v>
      </c>
      <c r="F40" s="282">
        <f t="shared" si="1"/>
        <v>2512.468339306623</v>
      </c>
      <c r="G40" s="282"/>
      <c r="H40" s="282">
        <v>0</v>
      </c>
      <c r="I40" s="282">
        <v>0</v>
      </c>
      <c r="J40" s="282">
        <f t="shared" si="2"/>
        <v>0</v>
      </c>
      <c r="K40" s="282"/>
      <c r="L40" s="282">
        <f t="shared" si="3"/>
        <v>4.5474735088646412E-13</v>
      </c>
      <c r="M40" s="282">
        <f t="shared" si="4"/>
        <v>4.5474735088646412E-13</v>
      </c>
    </row>
    <row r="41" spans="1:13" s="35" customFormat="1" ht="17.649999999999999" customHeight="1">
      <c r="A41" s="280">
        <v>28</v>
      </c>
      <c r="B41" s="281" t="s">
        <v>511</v>
      </c>
      <c r="C41" s="282">
        <v>6877.0659081897811</v>
      </c>
      <c r="D41" s="282">
        <v>6877.065908189782</v>
      </c>
      <c r="E41" s="282">
        <v>0</v>
      </c>
      <c r="F41" s="282">
        <f t="shared" si="1"/>
        <v>6877.065908189782</v>
      </c>
      <c r="G41" s="282"/>
      <c r="H41" s="282">
        <v>0</v>
      </c>
      <c r="I41" s="282">
        <v>0</v>
      </c>
      <c r="J41" s="282">
        <f t="shared" si="2"/>
        <v>0</v>
      </c>
      <c r="K41" s="282"/>
      <c r="L41" s="282">
        <f t="shared" si="3"/>
        <v>-9.0949470177292824E-13</v>
      </c>
      <c r="M41" s="282">
        <f t="shared" si="4"/>
        <v>-9.0949470177292824E-13</v>
      </c>
    </row>
    <row r="42" spans="1:13" s="35" customFormat="1" ht="17.649999999999999" customHeight="1">
      <c r="A42" s="280">
        <v>29</v>
      </c>
      <c r="B42" s="281" t="s">
        <v>512</v>
      </c>
      <c r="C42" s="282">
        <v>919.50982372224996</v>
      </c>
      <c r="D42" s="282">
        <v>919.5098237222503</v>
      </c>
      <c r="E42" s="282">
        <v>0</v>
      </c>
      <c r="F42" s="282">
        <f t="shared" si="1"/>
        <v>919.5098237222503</v>
      </c>
      <c r="G42" s="282"/>
      <c r="H42" s="282">
        <v>0</v>
      </c>
      <c r="I42" s="282">
        <v>0</v>
      </c>
      <c r="J42" s="282">
        <f t="shared" si="2"/>
        <v>0</v>
      </c>
      <c r="K42" s="282"/>
      <c r="L42" s="282">
        <f t="shared" si="3"/>
        <v>-3.4106051316484809E-13</v>
      </c>
      <c r="M42" s="282">
        <f t="shared" si="4"/>
        <v>-3.4106051316484809E-13</v>
      </c>
    </row>
    <row r="43" spans="1:13" s="35" customFormat="1" ht="17.649999999999999" customHeight="1">
      <c r="A43" s="280">
        <v>30</v>
      </c>
      <c r="B43" s="281" t="s">
        <v>513</v>
      </c>
      <c r="C43" s="282">
        <v>2713.449027647418</v>
      </c>
      <c r="D43" s="282">
        <v>2713.449027647418</v>
      </c>
      <c r="E43" s="282">
        <v>0</v>
      </c>
      <c r="F43" s="282">
        <f t="shared" si="1"/>
        <v>2713.449027647418</v>
      </c>
      <c r="G43" s="282"/>
      <c r="H43" s="282">
        <v>0</v>
      </c>
      <c r="I43" s="282">
        <v>0</v>
      </c>
      <c r="J43" s="282">
        <f t="shared" si="2"/>
        <v>0</v>
      </c>
      <c r="K43" s="282"/>
      <c r="L43" s="282">
        <f t="shared" si="3"/>
        <v>0</v>
      </c>
      <c r="M43" s="282">
        <f t="shared" si="4"/>
        <v>0</v>
      </c>
    </row>
    <row r="44" spans="1:13" s="35" customFormat="1" ht="17.649999999999999" customHeight="1">
      <c r="A44" s="280">
        <v>31</v>
      </c>
      <c r="B44" s="281" t="s">
        <v>514</v>
      </c>
      <c r="C44" s="282">
        <v>5677.2412117397171</v>
      </c>
      <c r="D44" s="282">
        <v>5677.2412117397171</v>
      </c>
      <c r="E44" s="282">
        <v>0</v>
      </c>
      <c r="F44" s="282">
        <f t="shared" si="1"/>
        <v>5677.2412117397171</v>
      </c>
      <c r="G44" s="282"/>
      <c r="H44" s="282">
        <v>0</v>
      </c>
      <c r="I44" s="282">
        <v>0</v>
      </c>
      <c r="J44" s="282">
        <f t="shared" si="2"/>
        <v>0</v>
      </c>
      <c r="K44" s="282"/>
      <c r="L44" s="282">
        <f t="shared" si="3"/>
        <v>0</v>
      </c>
      <c r="M44" s="282">
        <f t="shared" si="4"/>
        <v>0</v>
      </c>
    </row>
    <row r="45" spans="1:13" s="35" customFormat="1" ht="17.649999999999999" customHeight="1">
      <c r="A45" s="280">
        <v>32</v>
      </c>
      <c r="B45" s="281" t="s">
        <v>515</v>
      </c>
      <c r="C45" s="282">
        <v>1324.881030380925</v>
      </c>
      <c r="D45" s="282">
        <v>1324.881030380925</v>
      </c>
      <c r="E45" s="282">
        <v>0</v>
      </c>
      <c r="F45" s="282">
        <f t="shared" si="1"/>
        <v>1324.881030380925</v>
      </c>
      <c r="G45" s="282"/>
      <c r="H45" s="282">
        <v>0</v>
      </c>
      <c r="I45" s="282">
        <v>0</v>
      </c>
      <c r="J45" s="282">
        <f t="shared" si="2"/>
        <v>0</v>
      </c>
      <c r="K45" s="282"/>
      <c r="L45" s="282">
        <f t="shared" si="3"/>
        <v>0</v>
      </c>
      <c r="M45" s="282">
        <f t="shared" si="4"/>
        <v>0</v>
      </c>
    </row>
    <row r="46" spans="1:13" s="35" customFormat="1" ht="17.649999999999999" customHeight="1">
      <c r="A46" s="280">
        <v>33</v>
      </c>
      <c r="B46" s="281" t="s">
        <v>516</v>
      </c>
      <c r="C46" s="282">
        <v>1598.7879581638394</v>
      </c>
      <c r="D46" s="282">
        <v>1598.7879581638394</v>
      </c>
      <c r="E46" s="282">
        <v>0</v>
      </c>
      <c r="F46" s="282">
        <f t="shared" si="1"/>
        <v>1598.7879581638394</v>
      </c>
      <c r="G46" s="282"/>
      <c r="H46" s="282">
        <v>0</v>
      </c>
      <c r="I46" s="282">
        <v>0</v>
      </c>
      <c r="J46" s="282">
        <f t="shared" si="2"/>
        <v>0</v>
      </c>
      <c r="K46" s="282"/>
      <c r="L46" s="282">
        <f t="shared" si="3"/>
        <v>0</v>
      </c>
      <c r="M46" s="282">
        <f t="shared" si="4"/>
        <v>0</v>
      </c>
    </row>
    <row r="47" spans="1:13" s="35" customFormat="1" ht="17.649999999999999" customHeight="1">
      <c r="A47" s="280">
        <v>34</v>
      </c>
      <c r="B47" s="281" t="s">
        <v>517</v>
      </c>
      <c r="C47" s="282">
        <v>1493.7359244129377</v>
      </c>
      <c r="D47" s="282">
        <v>1493.7359244129382</v>
      </c>
      <c r="E47" s="282">
        <v>0</v>
      </c>
      <c r="F47" s="282">
        <f t="shared" si="1"/>
        <v>1493.7359244129382</v>
      </c>
      <c r="G47" s="282"/>
      <c r="H47" s="282">
        <v>0</v>
      </c>
      <c r="I47" s="282">
        <v>0</v>
      </c>
      <c r="J47" s="282">
        <f t="shared" si="2"/>
        <v>0</v>
      </c>
      <c r="K47" s="282"/>
      <c r="L47" s="282">
        <f t="shared" si="3"/>
        <v>-4.5474735088646412E-13</v>
      </c>
      <c r="M47" s="282">
        <f t="shared" si="4"/>
        <v>-4.5474735088646412E-13</v>
      </c>
    </row>
    <row r="48" spans="1:13" s="35" customFormat="1" ht="17.649999999999999" customHeight="1">
      <c r="A48" s="280">
        <v>35</v>
      </c>
      <c r="B48" s="281" t="s">
        <v>518</v>
      </c>
      <c r="C48" s="282">
        <v>834.43807855471084</v>
      </c>
      <c r="D48" s="282">
        <v>834.43807855471084</v>
      </c>
      <c r="E48" s="282">
        <v>0</v>
      </c>
      <c r="F48" s="282">
        <f t="shared" si="1"/>
        <v>834.43807855471084</v>
      </c>
      <c r="G48" s="282"/>
      <c r="H48" s="282">
        <v>0</v>
      </c>
      <c r="I48" s="282">
        <v>0</v>
      </c>
      <c r="J48" s="282">
        <f t="shared" si="2"/>
        <v>0</v>
      </c>
      <c r="K48" s="282"/>
      <c r="L48" s="282">
        <f t="shared" si="3"/>
        <v>0</v>
      </c>
      <c r="M48" s="282">
        <f t="shared" si="4"/>
        <v>0</v>
      </c>
    </row>
    <row r="49" spans="1:13" s="35" customFormat="1" ht="17.649999999999999" customHeight="1">
      <c r="A49" s="280">
        <v>36</v>
      </c>
      <c r="B49" s="281" t="s">
        <v>519</v>
      </c>
      <c r="C49" s="282">
        <v>176.95973835372305</v>
      </c>
      <c r="D49" s="282">
        <v>176.95973835372303</v>
      </c>
      <c r="E49" s="282">
        <v>0</v>
      </c>
      <c r="F49" s="282">
        <f t="shared" si="1"/>
        <v>176.95973835372303</v>
      </c>
      <c r="G49" s="282"/>
      <c r="H49" s="282">
        <v>0</v>
      </c>
      <c r="I49" s="282">
        <v>0</v>
      </c>
      <c r="J49" s="282">
        <f t="shared" si="2"/>
        <v>0</v>
      </c>
      <c r="K49" s="282"/>
      <c r="L49" s="282">
        <f t="shared" si="3"/>
        <v>2.8421709430404007E-14</v>
      </c>
      <c r="M49" s="282">
        <f t="shared" si="4"/>
        <v>2.8421709430404007E-14</v>
      </c>
    </row>
    <row r="50" spans="1:13" s="35" customFormat="1" ht="17.649999999999999" customHeight="1">
      <c r="A50" s="280">
        <v>37</v>
      </c>
      <c r="B50" s="281" t="s">
        <v>520</v>
      </c>
      <c r="C50" s="282">
        <v>3568.2139089643961</v>
      </c>
      <c r="D50" s="282">
        <v>3568.2139089643961</v>
      </c>
      <c r="E50" s="282">
        <v>0</v>
      </c>
      <c r="F50" s="282">
        <f t="shared" si="1"/>
        <v>3568.2139089643961</v>
      </c>
      <c r="G50" s="282"/>
      <c r="H50" s="282">
        <v>0</v>
      </c>
      <c r="I50" s="282">
        <v>0</v>
      </c>
      <c r="J50" s="282">
        <f t="shared" si="2"/>
        <v>0</v>
      </c>
      <c r="K50" s="282"/>
      <c r="L50" s="282">
        <f t="shared" si="3"/>
        <v>0</v>
      </c>
      <c r="M50" s="282">
        <f t="shared" si="4"/>
        <v>0</v>
      </c>
    </row>
    <row r="51" spans="1:13" s="35" customFormat="1" ht="17.649999999999999" customHeight="1">
      <c r="A51" s="280">
        <v>38</v>
      </c>
      <c r="B51" s="281" t="s">
        <v>521</v>
      </c>
      <c r="C51" s="282">
        <v>2345.1951386966884</v>
      </c>
      <c r="D51" s="282">
        <v>2345.1951386966884</v>
      </c>
      <c r="E51" s="282">
        <v>0</v>
      </c>
      <c r="F51" s="282">
        <f t="shared" si="1"/>
        <v>2345.1951386966884</v>
      </c>
      <c r="G51" s="282"/>
      <c r="H51" s="282">
        <v>0</v>
      </c>
      <c r="I51" s="282">
        <v>0</v>
      </c>
      <c r="J51" s="282">
        <f t="shared" si="2"/>
        <v>0</v>
      </c>
      <c r="K51" s="282"/>
      <c r="L51" s="282">
        <f t="shared" si="3"/>
        <v>0</v>
      </c>
      <c r="M51" s="282">
        <f t="shared" si="4"/>
        <v>0</v>
      </c>
    </row>
    <row r="52" spans="1:13" s="35" customFormat="1" ht="17.649999999999999" customHeight="1">
      <c r="A52" s="280">
        <v>39</v>
      </c>
      <c r="B52" s="281" t="s">
        <v>522</v>
      </c>
      <c r="C52" s="282">
        <v>1353.1627430495291</v>
      </c>
      <c r="D52" s="282">
        <v>1353.1627430495291</v>
      </c>
      <c r="E52" s="282">
        <v>0</v>
      </c>
      <c r="F52" s="282">
        <f t="shared" si="1"/>
        <v>1353.1627430495291</v>
      </c>
      <c r="G52" s="282"/>
      <c r="H52" s="282">
        <v>0</v>
      </c>
      <c r="I52" s="282">
        <v>0</v>
      </c>
      <c r="J52" s="282">
        <f t="shared" si="2"/>
        <v>0</v>
      </c>
      <c r="K52" s="282"/>
      <c r="L52" s="282">
        <f t="shared" si="3"/>
        <v>0</v>
      </c>
      <c r="M52" s="282">
        <f t="shared" si="4"/>
        <v>0</v>
      </c>
    </row>
    <row r="53" spans="1:13" s="35" customFormat="1" ht="17.649999999999999" customHeight="1">
      <c r="A53" s="280">
        <v>40</v>
      </c>
      <c r="B53" s="281" t="s">
        <v>523</v>
      </c>
      <c r="C53" s="282">
        <v>305.00333256545002</v>
      </c>
      <c r="D53" s="282">
        <v>305.00333256545002</v>
      </c>
      <c r="E53" s="282">
        <v>0</v>
      </c>
      <c r="F53" s="282">
        <f t="shared" si="1"/>
        <v>305.00333256545002</v>
      </c>
      <c r="G53" s="282"/>
      <c r="H53" s="282">
        <v>0</v>
      </c>
      <c r="I53" s="282">
        <v>0</v>
      </c>
      <c r="J53" s="282">
        <f t="shared" si="2"/>
        <v>0</v>
      </c>
      <c r="K53" s="282"/>
      <c r="L53" s="282">
        <f t="shared" si="3"/>
        <v>0</v>
      </c>
      <c r="M53" s="282">
        <f t="shared" si="4"/>
        <v>0</v>
      </c>
    </row>
    <row r="54" spans="1:13" s="35" customFormat="1" ht="17.649999999999999" customHeight="1">
      <c r="A54" s="280">
        <v>41</v>
      </c>
      <c r="B54" s="281" t="s">
        <v>524</v>
      </c>
      <c r="C54" s="282">
        <v>5095.6335553544222</v>
      </c>
      <c r="D54" s="282">
        <v>5095.6335553544222</v>
      </c>
      <c r="E54" s="282">
        <v>0</v>
      </c>
      <c r="F54" s="282">
        <f t="shared" si="1"/>
        <v>5095.6335553544222</v>
      </c>
      <c r="G54" s="282"/>
      <c r="H54" s="282">
        <v>0</v>
      </c>
      <c r="I54" s="282">
        <v>0</v>
      </c>
      <c r="J54" s="282">
        <f t="shared" si="2"/>
        <v>0</v>
      </c>
      <c r="K54" s="282"/>
      <c r="L54" s="282">
        <f t="shared" si="3"/>
        <v>0</v>
      </c>
      <c r="M54" s="282">
        <f t="shared" si="4"/>
        <v>0</v>
      </c>
    </row>
    <row r="55" spans="1:13" s="35" customFormat="1" ht="17.649999999999999" customHeight="1">
      <c r="A55" s="280">
        <v>42</v>
      </c>
      <c r="B55" s="281" t="s">
        <v>525</v>
      </c>
      <c r="C55" s="282">
        <v>2212.8943860784561</v>
      </c>
      <c r="D55" s="282">
        <v>2212.8943860784557</v>
      </c>
      <c r="E55" s="282">
        <v>0</v>
      </c>
      <c r="F55" s="282">
        <f t="shared" si="1"/>
        <v>2212.8943860784557</v>
      </c>
      <c r="G55" s="282"/>
      <c r="H55" s="282">
        <v>0</v>
      </c>
      <c r="I55" s="282">
        <v>0</v>
      </c>
      <c r="J55" s="282">
        <f t="shared" si="2"/>
        <v>0</v>
      </c>
      <c r="K55" s="282"/>
      <c r="L55" s="282">
        <f t="shared" si="3"/>
        <v>4.5474735088646412E-13</v>
      </c>
      <c r="M55" s="282">
        <f t="shared" si="4"/>
        <v>4.5474735088646412E-13</v>
      </c>
    </row>
    <row r="56" spans="1:13" s="35" customFormat="1" ht="17.649999999999999" customHeight="1">
      <c r="A56" s="280">
        <v>43</v>
      </c>
      <c r="B56" s="281" t="s">
        <v>526</v>
      </c>
      <c r="C56" s="282">
        <v>901.45063021467274</v>
      </c>
      <c r="D56" s="282">
        <v>901.45063021467308</v>
      </c>
      <c r="E56" s="282">
        <v>0</v>
      </c>
      <c r="F56" s="282">
        <f t="shared" si="1"/>
        <v>901.45063021467308</v>
      </c>
      <c r="G56" s="282"/>
      <c r="H56" s="282">
        <v>0</v>
      </c>
      <c r="I56" s="282">
        <v>0</v>
      </c>
      <c r="J56" s="282">
        <f t="shared" si="2"/>
        <v>0</v>
      </c>
      <c r="K56" s="282"/>
      <c r="L56" s="282">
        <f t="shared" si="3"/>
        <v>-3.4106051316484809E-13</v>
      </c>
      <c r="M56" s="282">
        <f t="shared" si="4"/>
        <v>-3.4106051316484809E-13</v>
      </c>
    </row>
    <row r="57" spans="1:13" s="35" customFormat="1" ht="17.649999999999999" customHeight="1">
      <c r="A57" s="280">
        <v>44</v>
      </c>
      <c r="B57" s="281" t="s">
        <v>527</v>
      </c>
      <c r="C57" s="282">
        <v>453.24158590000002</v>
      </c>
      <c r="D57" s="282">
        <v>453.24158590000002</v>
      </c>
      <c r="E57" s="282">
        <v>0</v>
      </c>
      <c r="F57" s="282">
        <f t="shared" si="1"/>
        <v>453.24158590000002</v>
      </c>
      <c r="G57" s="282"/>
      <c r="H57" s="282">
        <v>0</v>
      </c>
      <c r="I57" s="282">
        <v>0</v>
      </c>
      <c r="J57" s="282">
        <f t="shared" si="2"/>
        <v>0</v>
      </c>
      <c r="K57" s="282"/>
      <c r="L57" s="282">
        <f t="shared" si="3"/>
        <v>0</v>
      </c>
      <c r="M57" s="282">
        <f t="shared" si="4"/>
        <v>0</v>
      </c>
    </row>
    <row r="58" spans="1:13" s="35" customFormat="1" ht="17.649999999999999" customHeight="1">
      <c r="A58" s="280">
        <v>45</v>
      </c>
      <c r="B58" s="281" t="s">
        <v>528</v>
      </c>
      <c r="C58" s="282">
        <v>1180.5166312137753</v>
      </c>
      <c r="D58" s="282">
        <v>1180.5166312137753</v>
      </c>
      <c r="E58" s="282">
        <v>0</v>
      </c>
      <c r="F58" s="282">
        <f t="shared" si="1"/>
        <v>1180.5166312137753</v>
      </c>
      <c r="G58" s="282"/>
      <c r="H58" s="282">
        <v>0</v>
      </c>
      <c r="I58" s="282">
        <v>0</v>
      </c>
      <c r="J58" s="282">
        <f t="shared" si="2"/>
        <v>0</v>
      </c>
      <c r="K58" s="282"/>
      <c r="L58" s="282">
        <f t="shared" si="3"/>
        <v>0</v>
      </c>
      <c r="M58" s="282">
        <f t="shared" si="4"/>
        <v>0</v>
      </c>
    </row>
    <row r="59" spans="1:13" s="35" customFormat="1" ht="17.649999999999999" customHeight="1">
      <c r="A59" s="280">
        <v>46</v>
      </c>
      <c r="B59" s="281" t="s">
        <v>529</v>
      </c>
      <c r="C59" s="282">
        <v>440.97407397008504</v>
      </c>
      <c r="D59" s="282">
        <v>440.97407397008504</v>
      </c>
      <c r="E59" s="282">
        <v>0</v>
      </c>
      <c r="F59" s="282">
        <f t="shared" si="1"/>
        <v>440.97407397008504</v>
      </c>
      <c r="G59" s="282"/>
      <c r="H59" s="282">
        <v>0</v>
      </c>
      <c r="I59" s="282">
        <v>0</v>
      </c>
      <c r="J59" s="282">
        <f t="shared" si="2"/>
        <v>0</v>
      </c>
      <c r="K59" s="282"/>
      <c r="L59" s="282">
        <f t="shared" si="3"/>
        <v>0</v>
      </c>
      <c r="M59" s="282">
        <f t="shared" si="4"/>
        <v>0</v>
      </c>
    </row>
    <row r="60" spans="1:13" s="35" customFormat="1" ht="17.649999999999999" customHeight="1">
      <c r="A60" s="280">
        <v>47</v>
      </c>
      <c r="B60" s="281" t="s">
        <v>530</v>
      </c>
      <c r="C60" s="282">
        <v>923.07240840916097</v>
      </c>
      <c r="D60" s="282">
        <v>923.07240840916074</v>
      </c>
      <c r="E60" s="282">
        <v>0</v>
      </c>
      <c r="F60" s="282">
        <f t="shared" si="1"/>
        <v>923.07240840916074</v>
      </c>
      <c r="G60" s="282"/>
      <c r="H60" s="282">
        <v>0</v>
      </c>
      <c r="I60" s="282">
        <v>0</v>
      </c>
      <c r="J60" s="282">
        <f t="shared" si="2"/>
        <v>0</v>
      </c>
      <c r="K60" s="282"/>
      <c r="L60" s="282">
        <f t="shared" si="3"/>
        <v>2.2737367544323206E-13</v>
      </c>
      <c r="M60" s="282">
        <f t="shared" si="4"/>
        <v>2.2737367544323206E-13</v>
      </c>
    </row>
    <row r="61" spans="1:13" s="35" customFormat="1" ht="17.649999999999999" customHeight="1">
      <c r="A61" s="280">
        <v>48</v>
      </c>
      <c r="B61" s="281" t="s">
        <v>531</v>
      </c>
      <c r="C61" s="282">
        <v>1153.901607189752</v>
      </c>
      <c r="D61" s="282">
        <v>1153.9016071897522</v>
      </c>
      <c r="E61" s="282">
        <v>0</v>
      </c>
      <c r="F61" s="282">
        <f t="shared" si="1"/>
        <v>1153.9016071897522</v>
      </c>
      <c r="G61" s="282"/>
      <c r="H61" s="282">
        <v>0</v>
      </c>
      <c r="I61" s="282">
        <v>0</v>
      </c>
      <c r="J61" s="282">
        <f t="shared" si="2"/>
        <v>0</v>
      </c>
      <c r="K61" s="282"/>
      <c r="L61" s="282">
        <f t="shared" si="3"/>
        <v>-2.2737367544323206E-13</v>
      </c>
      <c r="M61" s="282">
        <f t="shared" si="4"/>
        <v>-2.2737367544323206E-13</v>
      </c>
    </row>
    <row r="62" spans="1:13" s="35" customFormat="1" ht="17.649999999999999" customHeight="1">
      <c r="A62" s="280">
        <v>49</v>
      </c>
      <c r="B62" s="281" t="s">
        <v>532</v>
      </c>
      <c r="C62" s="282">
        <v>2613.8293955777426</v>
      </c>
      <c r="D62" s="282">
        <v>2613.8293955777426</v>
      </c>
      <c r="E62" s="282">
        <v>0</v>
      </c>
      <c r="F62" s="282">
        <f t="shared" si="1"/>
        <v>2613.8293955777426</v>
      </c>
      <c r="G62" s="282"/>
      <c r="H62" s="282">
        <v>0</v>
      </c>
      <c r="I62" s="282">
        <v>0</v>
      </c>
      <c r="J62" s="282">
        <f t="shared" si="2"/>
        <v>0</v>
      </c>
      <c r="K62" s="282"/>
      <c r="L62" s="282">
        <f t="shared" si="3"/>
        <v>0</v>
      </c>
      <c r="M62" s="282">
        <f t="shared" si="4"/>
        <v>0</v>
      </c>
    </row>
    <row r="63" spans="1:13" s="35" customFormat="1" ht="17.649999999999999" customHeight="1">
      <c r="A63" s="280">
        <v>50</v>
      </c>
      <c r="B63" s="281" t="s">
        <v>533</v>
      </c>
      <c r="C63" s="282">
        <v>3141.6453121179443</v>
      </c>
      <c r="D63" s="282">
        <v>3141.6453121179443</v>
      </c>
      <c r="E63" s="282">
        <v>0</v>
      </c>
      <c r="F63" s="282">
        <f t="shared" si="1"/>
        <v>3141.6453121179443</v>
      </c>
      <c r="G63" s="282"/>
      <c r="H63" s="282">
        <v>0</v>
      </c>
      <c r="I63" s="282">
        <v>0</v>
      </c>
      <c r="J63" s="282">
        <f t="shared" si="2"/>
        <v>0</v>
      </c>
      <c r="K63" s="282"/>
      <c r="L63" s="282">
        <f t="shared" si="3"/>
        <v>0</v>
      </c>
      <c r="M63" s="282">
        <f t="shared" si="4"/>
        <v>0</v>
      </c>
    </row>
    <row r="64" spans="1:13" s="35" customFormat="1" ht="17.649999999999999" customHeight="1">
      <c r="A64" s="280">
        <v>51</v>
      </c>
      <c r="B64" s="281" t="s">
        <v>534</v>
      </c>
      <c r="C64" s="282">
        <v>589.79580055348401</v>
      </c>
      <c r="D64" s="282">
        <v>589.7958005534839</v>
      </c>
      <c r="E64" s="282">
        <v>0</v>
      </c>
      <c r="F64" s="282">
        <f t="shared" si="1"/>
        <v>589.7958005534839</v>
      </c>
      <c r="G64" s="282"/>
      <c r="H64" s="282">
        <v>0</v>
      </c>
      <c r="I64" s="282">
        <v>0</v>
      </c>
      <c r="J64" s="282">
        <f t="shared" si="2"/>
        <v>0</v>
      </c>
      <c r="K64" s="282"/>
      <c r="L64" s="282">
        <f t="shared" si="3"/>
        <v>1.1368683772161603E-13</v>
      </c>
      <c r="M64" s="282">
        <f t="shared" si="4"/>
        <v>1.1368683772161603E-13</v>
      </c>
    </row>
    <row r="65" spans="1:13" s="35" customFormat="1" ht="17.649999999999999" customHeight="1">
      <c r="A65" s="280">
        <v>52</v>
      </c>
      <c r="B65" s="281" t="s">
        <v>535</v>
      </c>
      <c r="C65" s="282">
        <v>566.96146756815108</v>
      </c>
      <c r="D65" s="282">
        <v>566.96146756815108</v>
      </c>
      <c r="E65" s="282">
        <v>0</v>
      </c>
      <c r="F65" s="282">
        <f t="shared" si="1"/>
        <v>566.96146756815108</v>
      </c>
      <c r="G65" s="282"/>
      <c r="H65" s="282">
        <v>0</v>
      </c>
      <c r="I65" s="282">
        <v>0</v>
      </c>
      <c r="J65" s="282">
        <f t="shared" si="2"/>
        <v>0</v>
      </c>
      <c r="K65" s="282"/>
      <c r="L65" s="282">
        <f t="shared" si="3"/>
        <v>0</v>
      </c>
      <c r="M65" s="282">
        <f t="shared" si="4"/>
        <v>0</v>
      </c>
    </row>
    <row r="66" spans="1:13" s="35" customFormat="1" ht="17.649999999999999" customHeight="1">
      <c r="A66" s="280">
        <v>53</v>
      </c>
      <c r="B66" s="281" t="s">
        <v>536</v>
      </c>
      <c r="C66" s="282">
        <v>343.46701011672792</v>
      </c>
      <c r="D66" s="282">
        <v>343.46701011672798</v>
      </c>
      <c r="E66" s="282">
        <v>0</v>
      </c>
      <c r="F66" s="282">
        <f t="shared" si="1"/>
        <v>343.46701011672798</v>
      </c>
      <c r="G66" s="282"/>
      <c r="H66" s="282">
        <v>0</v>
      </c>
      <c r="I66" s="282">
        <v>0</v>
      </c>
      <c r="J66" s="282">
        <f t="shared" si="2"/>
        <v>0</v>
      </c>
      <c r="K66" s="282"/>
      <c r="L66" s="282">
        <f t="shared" si="3"/>
        <v>-5.6843418860808015E-14</v>
      </c>
      <c r="M66" s="282">
        <f t="shared" si="4"/>
        <v>-5.6843418860808015E-14</v>
      </c>
    </row>
    <row r="67" spans="1:13" s="35" customFormat="1" ht="12">
      <c r="A67" s="280">
        <v>54</v>
      </c>
      <c r="B67" s="281" t="s">
        <v>537</v>
      </c>
      <c r="C67" s="282">
        <v>535.48770762903303</v>
      </c>
      <c r="D67" s="282">
        <v>535.48770762903314</v>
      </c>
      <c r="E67" s="282">
        <v>0</v>
      </c>
      <c r="F67" s="282">
        <f t="shared" si="1"/>
        <v>535.48770762903314</v>
      </c>
      <c r="G67" s="282"/>
      <c r="H67" s="282">
        <v>0</v>
      </c>
      <c r="I67" s="282">
        <v>0</v>
      </c>
      <c r="J67" s="282">
        <f t="shared" si="2"/>
        <v>0</v>
      </c>
      <c r="K67" s="282"/>
      <c r="L67" s="282">
        <f t="shared" si="3"/>
        <v>-1.1368683772161603E-13</v>
      </c>
      <c r="M67" s="282">
        <f t="shared" si="4"/>
        <v>-1.1368683772161603E-13</v>
      </c>
    </row>
    <row r="68" spans="1:13" s="35" customFormat="1" ht="12">
      <c r="A68" s="280">
        <v>55</v>
      </c>
      <c r="B68" s="281" t="s">
        <v>538</v>
      </c>
      <c r="C68" s="282">
        <v>436.38328685040801</v>
      </c>
      <c r="D68" s="282">
        <v>436.38328685040801</v>
      </c>
      <c r="E68" s="282">
        <v>0</v>
      </c>
      <c r="F68" s="282">
        <f t="shared" si="1"/>
        <v>436.38328685040801</v>
      </c>
      <c r="G68" s="282"/>
      <c r="H68" s="282">
        <v>0</v>
      </c>
      <c r="I68" s="282">
        <v>0</v>
      </c>
      <c r="J68" s="282">
        <f t="shared" si="2"/>
        <v>0</v>
      </c>
      <c r="K68" s="282"/>
      <c r="L68" s="282">
        <f t="shared" si="3"/>
        <v>0</v>
      </c>
      <c r="M68" s="282">
        <f t="shared" si="4"/>
        <v>0</v>
      </c>
    </row>
    <row r="69" spans="1:13" s="35" customFormat="1" ht="12">
      <c r="A69" s="280">
        <v>57</v>
      </c>
      <c r="B69" s="281" t="s">
        <v>539</v>
      </c>
      <c r="C69" s="282">
        <v>283.49197689459135</v>
      </c>
      <c r="D69" s="282">
        <v>283.4919768945914</v>
      </c>
      <c r="E69" s="282">
        <v>0</v>
      </c>
      <c r="F69" s="282">
        <f t="shared" si="1"/>
        <v>283.4919768945914</v>
      </c>
      <c r="G69" s="282"/>
      <c r="H69" s="282">
        <v>0</v>
      </c>
      <c r="I69" s="282">
        <v>0</v>
      </c>
      <c r="J69" s="282">
        <f t="shared" si="2"/>
        <v>0</v>
      </c>
      <c r="K69" s="282"/>
      <c r="L69" s="282">
        <f t="shared" si="3"/>
        <v>-5.6843418860808015E-14</v>
      </c>
      <c r="M69" s="282">
        <f t="shared" si="4"/>
        <v>-5.6843418860808015E-14</v>
      </c>
    </row>
    <row r="70" spans="1:13" s="35" customFormat="1" ht="12">
      <c r="A70" s="280">
        <v>58</v>
      </c>
      <c r="B70" s="281" t="s">
        <v>540</v>
      </c>
      <c r="C70" s="282">
        <v>1606.7618775669225</v>
      </c>
      <c r="D70" s="282">
        <v>1606.7618775669225</v>
      </c>
      <c r="E70" s="282">
        <v>0</v>
      </c>
      <c r="F70" s="282">
        <f t="shared" si="1"/>
        <v>1606.7618775669225</v>
      </c>
      <c r="G70" s="282"/>
      <c r="H70" s="282">
        <v>0</v>
      </c>
      <c r="I70" s="282">
        <v>0</v>
      </c>
      <c r="J70" s="282">
        <f t="shared" si="2"/>
        <v>0</v>
      </c>
      <c r="K70" s="282"/>
      <c r="L70" s="282">
        <f t="shared" si="3"/>
        <v>0</v>
      </c>
      <c r="M70" s="282">
        <f t="shared" si="4"/>
        <v>0</v>
      </c>
    </row>
    <row r="71" spans="1:13" s="35" customFormat="1" ht="17.649999999999999" customHeight="1">
      <c r="A71" s="280">
        <v>59</v>
      </c>
      <c r="B71" s="281" t="s">
        <v>541</v>
      </c>
      <c r="C71" s="282">
        <v>624.17041886472032</v>
      </c>
      <c r="D71" s="282">
        <v>624.1704188647202</v>
      </c>
      <c r="E71" s="282">
        <v>0</v>
      </c>
      <c r="F71" s="282">
        <f t="shared" si="1"/>
        <v>624.1704188647202</v>
      </c>
      <c r="G71" s="282"/>
      <c r="H71" s="282">
        <v>0</v>
      </c>
      <c r="I71" s="282">
        <v>0</v>
      </c>
      <c r="J71" s="282">
        <f t="shared" si="2"/>
        <v>0</v>
      </c>
      <c r="K71" s="282"/>
      <c r="L71" s="282">
        <f t="shared" si="3"/>
        <v>1.1368683772161603E-13</v>
      </c>
      <c r="M71" s="282">
        <f t="shared" si="4"/>
        <v>1.1368683772161603E-13</v>
      </c>
    </row>
    <row r="72" spans="1:13" s="35" customFormat="1" ht="17.649999999999999" customHeight="1">
      <c r="A72" s="280">
        <v>60</v>
      </c>
      <c r="B72" s="281" t="s">
        <v>542</v>
      </c>
      <c r="C72" s="282">
        <v>2335.7573576003228</v>
      </c>
      <c r="D72" s="282">
        <v>2335.7573576003233</v>
      </c>
      <c r="E72" s="282">
        <v>0</v>
      </c>
      <c r="F72" s="282">
        <f t="shared" si="1"/>
        <v>2335.7573576003233</v>
      </c>
      <c r="G72" s="282"/>
      <c r="H72" s="282">
        <v>0</v>
      </c>
      <c r="I72" s="282">
        <v>0</v>
      </c>
      <c r="J72" s="282">
        <f t="shared" si="2"/>
        <v>0</v>
      </c>
      <c r="K72" s="282"/>
      <c r="L72" s="282">
        <f t="shared" si="3"/>
        <v>-4.5474735088646412E-13</v>
      </c>
      <c r="M72" s="282">
        <f t="shared" si="4"/>
        <v>-4.5474735088646412E-13</v>
      </c>
    </row>
    <row r="73" spans="1:13" s="35" customFormat="1" ht="17.649999999999999" customHeight="1">
      <c r="A73" s="280">
        <v>61</v>
      </c>
      <c r="B73" s="281" t="s">
        <v>543</v>
      </c>
      <c r="C73" s="282">
        <v>1586.3080295002653</v>
      </c>
      <c r="D73" s="282">
        <v>1586.3080295002649</v>
      </c>
      <c r="E73" s="282">
        <v>0</v>
      </c>
      <c r="F73" s="282">
        <f t="shared" si="1"/>
        <v>1586.3080295002649</v>
      </c>
      <c r="G73" s="282"/>
      <c r="H73" s="282">
        <v>0</v>
      </c>
      <c r="I73" s="282">
        <v>0</v>
      </c>
      <c r="J73" s="282">
        <f t="shared" si="2"/>
        <v>0</v>
      </c>
      <c r="K73" s="282"/>
      <c r="L73" s="282">
        <f t="shared" si="3"/>
        <v>4.5474735088646412E-13</v>
      </c>
      <c r="M73" s="282">
        <f t="shared" si="4"/>
        <v>4.5474735088646412E-13</v>
      </c>
    </row>
    <row r="74" spans="1:13" s="35" customFormat="1" ht="17.649999999999999" customHeight="1">
      <c r="A74" s="280">
        <v>62</v>
      </c>
      <c r="B74" s="281" t="s">
        <v>544</v>
      </c>
      <c r="C74" s="282">
        <v>13063.915711570946</v>
      </c>
      <c r="D74" s="282">
        <v>12981.244773666154</v>
      </c>
      <c r="E74" s="282">
        <v>0</v>
      </c>
      <c r="F74" s="282">
        <f t="shared" si="1"/>
        <v>12981.244773666154</v>
      </c>
      <c r="G74" s="282"/>
      <c r="H74" s="282">
        <v>55.113958665451769</v>
      </c>
      <c r="I74" s="282">
        <v>27.5569792393363</v>
      </c>
      <c r="J74" s="282">
        <f t="shared" si="2"/>
        <v>82.670937904788076</v>
      </c>
      <c r="K74" s="282"/>
      <c r="L74" s="282">
        <f t="shared" si="3"/>
        <v>3.4958702599396929E-12</v>
      </c>
      <c r="M74" s="282">
        <f t="shared" si="4"/>
        <v>82.670937904791572</v>
      </c>
    </row>
    <row r="75" spans="1:13" s="35" customFormat="1" ht="17.649999999999999" customHeight="1">
      <c r="A75" s="280">
        <v>63</v>
      </c>
      <c r="B75" s="281" t="s">
        <v>545</v>
      </c>
      <c r="C75" s="282">
        <v>17173.694125764057</v>
      </c>
      <c r="D75" s="282">
        <v>7957.107409231221</v>
      </c>
      <c r="E75" s="282">
        <v>0</v>
      </c>
      <c r="F75" s="282">
        <f t="shared" si="1"/>
        <v>7957.107409231221</v>
      </c>
      <c r="G75" s="282"/>
      <c r="H75" s="282">
        <v>576.03667001992926</v>
      </c>
      <c r="I75" s="282">
        <v>576.03667001992926</v>
      </c>
      <c r="J75" s="282">
        <f t="shared" si="2"/>
        <v>1152.0733400398585</v>
      </c>
      <c r="K75" s="282"/>
      <c r="L75" s="282">
        <f t="shared" si="3"/>
        <v>8064.5133764929778</v>
      </c>
      <c r="M75" s="282">
        <f t="shared" si="4"/>
        <v>9216.5867165328364</v>
      </c>
    </row>
    <row r="76" spans="1:13" s="35" customFormat="1" ht="17.649999999999999" customHeight="1">
      <c r="A76" s="280">
        <v>64</v>
      </c>
      <c r="B76" s="281" t="s">
        <v>546</v>
      </c>
      <c r="C76" s="282">
        <v>137.91599744829352</v>
      </c>
      <c r="D76" s="282">
        <v>137.91599744829352</v>
      </c>
      <c r="E76" s="282">
        <v>0</v>
      </c>
      <c r="F76" s="282">
        <f t="shared" si="1"/>
        <v>137.91599744829352</v>
      </c>
      <c r="G76" s="282"/>
      <c r="H76" s="282">
        <v>0</v>
      </c>
      <c r="I76" s="282">
        <v>0</v>
      </c>
      <c r="J76" s="282">
        <f t="shared" si="2"/>
        <v>0</v>
      </c>
      <c r="K76" s="282"/>
      <c r="L76" s="282">
        <f t="shared" si="3"/>
        <v>0</v>
      </c>
      <c r="M76" s="282">
        <f t="shared" si="4"/>
        <v>0</v>
      </c>
    </row>
    <row r="77" spans="1:13" s="35" customFormat="1" ht="17.649999999999999" customHeight="1">
      <c r="A77" s="280">
        <v>65</v>
      </c>
      <c r="B77" s="281" t="s">
        <v>547</v>
      </c>
      <c r="C77" s="282">
        <v>1407.6207827018154</v>
      </c>
      <c r="D77" s="282">
        <v>1407.6207827018156</v>
      </c>
      <c r="E77" s="282">
        <v>0</v>
      </c>
      <c r="F77" s="282">
        <f t="shared" si="1"/>
        <v>1407.6207827018156</v>
      </c>
      <c r="G77" s="282"/>
      <c r="H77" s="282">
        <v>0</v>
      </c>
      <c r="I77" s="282">
        <v>0</v>
      </c>
      <c r="J77" s="282">
        <f t="shared" si="2"/>
        <v>0</v>
      </c>
      <c r="K77" s="282"/>
      <c r="L77" s="282">
        <f t="shared" si="3"/>
        <v>-2.2737367544323206E-13</v>
      </c>
      <c r="M77" s="282">
        <f t="shared" si="4"/>
        <v>-2.2737367544323206E-13</v>
      </c>
    </row>
    <row r="78" spans="1:13" s="35" customFormat="1" ht="17.649999999999999" customHeight="1">
      <c r="A78" s="280">
        <v>66</v>
      </c>
      <c r="B78" s="281" t="s">
        <v>548</v>
      </c>
      <c r="C78" s="282">
        <v>1544.7876968510741</v>
      </c>
      <c r="D78" s="282">
        <v>1544.7876968510741</v>
      </c>
      <c r="E78" s="282">
        <v>0</v>
      </c>
      <c r="F78" s="282">
        <f t="shared" si="1"/>
        <v>1544.7876968510741</v>
      </c>
      <c r="G78" s="282"/>
      <c r="H78" s="282">
        <v>0</v>
      </c>
      <c r="I78" s="282">
        <v>0</v>
      </c>
      <c r="J78" s="282">
        <f t="shared" si="2"/>
        <v>0</v>
      </c>
      <c r="K78" s="282"/>
      <c r="L78" s="282">
        <f t="shared" si="3"/>
        <v>0</v>
      </c>
      <c r="M78" s="282">
        <f t="shared" si="4"/>
        <v>0</v>
      </c>
    </row>
    <row r="79" spans="1:13" s="24" customFormat="1" ht="17.649999999999999" customHeight="1">
      <c r="A79" s="280">
        <v>67</v>
      </c>
      <c r="B79" s="281" t="s">
        <v>549</v>
      </c>
      <c r="C79" s="282">
        <v>421.41735479270744</v>
      </c>
      <c r="D79" s="282">
        <v>421.41735479270756</v>
      </c>
      <c r="E79" s="282">
        <v>0</v>
      </c>
      <c r="F79" s="282">
        <f t="shared" si="1"/>
        <v>421.41735479270756</v>
      </c>
      <c r="G79" s="282"/>
      <c r="H79" s="282">
        <v>0</v>
      </c>
      <c r="I79" s="282">
        <v>0</v>
      </c>
      <c r="J79" s="282">
        <f t="shared" si="2"/>
        <v>0</v>
      </c>
      <c r="K79" s="282"/>
      <c r="L79" s="282">
        <f t="shared" si="3"/>
        <v>-1.1368683772161603E-13</v>
      </c>
      <c r="M79" s="282">
        <f t="shared" si="4"/>
        <v>-1.1368683772161603E-13</v>
      </c>
    </row>
    <row r="80" spans="1:13" s="35" customFormat="1" ht="17.649999999999999" customHeight="1">
      <c r="A80" s="280">
        <v>68</v>
      </c>
      <c r="B80" s="281" t="s">
        <v>550</v>
      </c>
      <c r="C80" s="282">
        <v>1912.8355241958479</v>
      </c>
      <c r="D80" s="282">
        <v>1689.3600361530762</v>
      </c>
      <c r="E80" s="282">
        <v>1.9782997572620165</v>
      </c>
      <c r="F80" s="282">
        <f t="shared" ref="F80:F143" si="5">+D80+E80</f>
        <v>1691.3383359103382</v>
      </c>
      <c r="G80" s="282"/>
      <c r="H80" s="282">
        <v>42.621917056083262</v>
      </c>
      <c r="I80" s="282">
        <v>32.168544814544362</v>
      </c>
      <c r="J80" s="282">
        <f t="shared" ref="J80:J143" si="6">+H80+I80</f>
        <v>74.790461870627624</v>
      </c>
      <c r="K80" s="282"/>
      <c r="L80" s="282">
        <f t="shared" ref="L80:L143" si="7">SUM(C80-F80-J80)</f>
        <v>146.70672641488216</v>
      </c>
      <c r="M80" s="282">
        <f t="shared" ref="M80:M143" si="8">J80+L80</f>
        <v>221.49718828550976</v>
      </c>
    </row>
    <row r="81" spans="1:13" s="35" customFormat="1" ht="17.649999999999999" customHeight="1">
      <c r="A81" s="280">
        <v>69</v>
      </c>
      <c r="B81" s="281" t="s">
        <v>551</v>
      </c>
      <c r="C81" s="282">
        <v>684.29327597760982</v>
      </c>
      <c r="D81" s="282">
        <v>684.29327597760982</v>
      </c>
      <c r="E81" s="282">
        <v>0</v>
      </c>
      <c r="F81" s="282">
        <f t="shared" si="5"/>
        <v>684.29327597760982</v>
      </c>
      <c r="G81" s="282"/>
      <c r="H81" s="282">
        <v>0</v>
      </c>
      <c r="I81" s="282">
        <v>0</v>
      </c>
      <c r="J81" s="282">
        <f t="shared" si="6"/>
        <v>0</v>
      </c>
      <c r="K81" s="282"/>
      <c r="L81" s="282">
        <f t="shared" si="7"/>
        <v>0</v>
      </c>
      <c r="M81" s="282">
        <f t="shared" si="8"/>
        <v>0</v>
      </c>
    </row>
    <row r="82" spans="1:13" s="35" customFormat="1" ht="17.649999999999999" customHeight="1">
      <c r="A82" s="280">
        <v>70</v>
      </c>
      <c r="B82" s="281" t="s">
        <v>552</v>
      </c>
      <c r="C82" s="282">
        <v>764.68230037094929</v>
      </c>
      <c r="D82" s="282">
        <v>764.68230037094906</v>
      </c>
      <c r="E82" s="282">
        <v>0</v>
      </c>
      <c r="F82" s="282">
        <f t="shared" si="5"/>
        <v>764.68230037094906</v>
      </c>
      <c r="G82" s="282"/>
      <c r="H82" s="282">
        <v>0</v>
      </c>
      <c r="I82" s="282">
        <v>0</v>
      </c>
      <c r="J82" s="282">
        <f t="shared" si="6"/>
        <v>0</v>
      </c>
      <c r="K82" s="282"/>
      <c r="L82" s="282">
        <f t="shared" si="7"/>
        <v>2.2737367544323206E-13</v>
      </c>
      <c r="M82" s="282">
        <f t="shared" si="8"/>
        <v>2.2737367544323206E-13</v>
      </c>
    </row>
    <row r="83" spans="1:13" s="35" customFormat="1" ht="17.649999999999999" customHeight="1">
      <c r="A83" s="280">
        <v>71</v>
      </c>
      <c r="B83" s="281" t="s">
        <v>553</v>
      </c>
      <c r="C83" s="282">
        <v>279.71504366155767</v>
      </c>
      <c r="D83" s="282">
        <v>279.71504366155779</v>
      </c>
      <c r="E83" s="282">
        <v>0</v>
      </c>
      <c r="F83" s="282">
        <f t="shared" si="5"/>
        <v>279.71504366155779</v>
      </c>
      <c r="G83" s="282"/>
      <c r="H83" s="282">
        <v>0</v>
      </c>
      <c r="I83" s="282">
        <v>0</v>
      </c>
      <c r="J83" s="282">
        <f t="shared" si="6"/>
        <v>0</v>
      </c>
      <c r="K83" s="282"/>
      <c r="L83" s="282">
        <f t="shared" si="7"/>
        <v>-1.1368683772161603E-13</v>
      </c>
      <c r="M83" s="282">
        <f t="shared" si="8"/>
        <v>-1.1368683772161603E-13</v>
      </c>
    </row>
    <row r="84" spans="1:13" s="35" customFormat="1" ht="17.649999999999999" customHeight="1">
      <c r="A84" s="280">
        <v>72</v>
      </c>
      <c r="B84" s="281" t="s">
        <v>554</v>
      </c>
      <c r="C84" s="282">
        <v>636.8550827841002</v>
      </c>
      <c r="D84" s="282">
        <v>636.8550827841002</v>
      </c>
      <c r="E84" s="282">
        <v>0</v>
      </c>
      <c r="F84" s="282">
        <f t="shared" si="5"/>
        <v>636.8550827841002</v>
      </c>
      <c r="G84" s="282"/>
      <c r="H84" s="282">
        <v>0</v>
      </c>
      <c r="I84" s="282">
        <v>0</v>
      </c>
      <c r="J84" s="282">
        <f t="shared" si="6"/>
        <v>0</v>
      </c>
      <c r="K84" s="282"/>
      <c r="L84" s="282">
        <f t="shared" si="7"/>
        <v>0</v>
      </c>
      <c r="M84" s="282">
        <f t="shared" si="8"/>
        <v>0</v>
      </c>
    </row>
    <row r="85" spans="1:13" s="35" customFormat="1" ht="17.649999999999999" customHeight="1">
      <c r="A85" s="280">
        <v>73</v>
      </c>
      <c r="B85" s="281" t="s">
        <v>555</v>
      </c>
      <c r="C85" s="282">
        <v>872.44723629090004</v>
      </c>
      <c r="D85" s="282">
        <v>872.44723629089981</v>
      </c>
      <c r="E85" s="282">
        <v>0</v>
      </c>
      <c r="F85" s="282">
        <f t="shared" si="5"/>
        <v>872.44723629089981</v>
      </c>
      <c r="G85" s="282"/>
      <c r="H85" s="282">
        <v>0</v>
      </c>
      <c r="I85" s="282">
        <v>0</v>
      </c>
      <c r="J85" s="282">
        <f t="shared" si="6"/>
        <v>0</v>
      </c>
      <c r="K85" s="282"/>
      <c r="L85" s="282">
        <f t="shared" si="7"/>
        <v>2.2737367544323206E-13</v>
      </c>
      <c r="M85" s="282">
        <f t="shared" si="8"/>
        <v>2.2737367544323206E-13</v>
      </c>
    </row>
    <row r="86" spans="1:13" s="35" customFormat="1" ht="17.649999999999999" customHeight="1">
      <c r="A86" s="280">
        <v>74</v>
      </c>
      <c r="B86" s="281" t="s">
        <v>556</v>
      </c>
      <c r="C86" s="282">
        <v>130.79933636120691</v>
      </c>
      <c r="D86" s="282">
        <v>130.79933636120691</v>
      </c>
      <c r="E86" s="282">
        <v>0</v>
      </c>
      <c r="F86" s="282">
        <f t="shared" si="5"/>
        <v>130.79933636120691</v>
      </c>
      <c r="G86" s="282"/>
      <c r="H86" s="282">
        <v>0</v>
      </c>
      <c r="I86" s="282">
        <v>0</v>
      </c>
      <c r="J86" s="282">
        <f t="shared" si="6"/>
        <v>0</v>
      </c>
      <c r="K86" s="282"/>
      <c r="L86" s="282">
        <f t="shared" si="7"/>
        <v>0</v>
      </c>
      <c r="M86" s="282">
        <f t="shared" si="8"/>
        <v>0</v>
      </c>
    </row>
    <row r="87" spans="1:13" s="35" customFormat="1" ht="17.649999999999999" customHeight="1">
      <c r="A87" s="280">
        <v>75</v>
      </c>
      <c r="B87" s="281" t="s">
        <v>557</v>
      </c>
      <c r="C87" s="282">
        <v>238.08884026438901</v>
      </c>
      <c r="D87" s="282">
        <v>238.08884026438901</v>
      </c>
      <c r="E87" s="282">
        <v>0</v>
      </c>
      <c r="F87" s="282">
        <f t="shared" si="5"/>
        <v>238.08884026438901</v>
      </c>
      <c r="G87" s="282"/>
      <c r="H87" s="282">
        <v>0</v>
      </c>
      <c r="I87" s="282">
        <v>0</v>
      </c>
      <c r="J87" s="282">
        <f t="shared" si="6"/>
        <v>0</v>
      </c>
      <c r="K87" s="282"/>
      <c r="L87" s="282">
        <f t="shared" si="7"/>
        <v>0</v>
      </c>
      <c r="M87" s="282">
        <f t="shared" si="8"/>
        <v>0</v>
      </c>
    </row>
    <row r="88" spans="1:13" s="35" customFormat="1" ht="17.649999999999999" customHeight="1">
      <c r="A88" s="280">
        <v>76</v>
      </c>
      <c r="B88" s="281" t="s">
        <v>558</v>
      </c>
      <c r="C88" s="282">
        <v>386.66780019655954</v>
      </c>
      <c r="D88" s="282">
        <v>386.66780019655954</v>
      </c>
      <c r="E88" s="282">
        <v>0</v>
      </c>
      <c r="F88" s="282">
        <f t="shared" si="5"/>
        <v>386.66780019655954</v>
      </c>
      <c r="G88" s="282"/>
      <c r="H88" s="282">
        <v>0</v>
      </c>
      <c r="I88" s="282">
        <v>0</v>
      </c>
      <c r="J88" s="282">
        <f t="shared" si="6"/>
        <v>0</v>
      </c>
      <c r="K88" s="282"/>
      <c r="L88" s="282">
        <f t="shared" si="7"/>
        <v>0</v>
      </c>
      <c r="M88" s="282">
        <f t="shared" si="8"/>
        <v>0</v>
      </c>
    </row>
    <row r="89" spans="1:13" s="35" customFormat="1" ht="17.649999999999999" customHeight="1">
      <c r="A89" s="280">
        <v>77</v>
      </c>
      <c r="B89" s="281" t="s">
        <v>559</v>
      </c>
      <c r="C89" s="282">
        <v>296.78235143305938</v>
      </c>
      <c r="D89" s="282">
        <v>296.78235143305938</v>
      </c>
      <c r="E89" s="282">
        <v>0</v>
      </c>
      <c r="F89" s="282">
        <f t="shared" si="5"/>
        <v>296.78235143305938</v>
      </c>
      <c r="G89" s="282"/>
      <c r="H89" s="282">
        <v>0</v>
      </c>
      <c r="I89" s="282">
        <v>0</v>
      </c>
      <c r="J89" s="282">
        <f t="shared" si="6"/>
        <v>0</v>
      </c>
      <c r="K89" s="282"/>
      <c r="L89" s="282">
        <f t="shared" si="7"/>
        <v>0</v>
      </c>
      <c r="M89" s="282">
        <f t="shared" si="8"/>
        <v>0</v>
      </c>
    </row>
    <row r="90" spans="1:13" s="35" customFormat="1" ht="17.649999999999999" customHeight="1">
      <c r="A90" s="280">
        <v>78</v>
      </c>
      <c r="B90" s="281" t="s">
        <v>560</v>
      </c>
      <c r="C90" s="282">
        <v>5.0820256326145312</v>
      </c>
      <c r="D90" s="282">
        <v>5.0820256326145312</v>
      </c>
      <c r="E90" s="282">
        <v>0</v>
      </c>
      <c r="F90" s="282">
        <f t="shared" si="5"/>
        <v>5.0820256326145312</v>
      </c>
      <c r="G90" s="282"/>
      <c r="H90" s="282">
        <v>0</v>
      </c>
      <c r="I90" s="282">
        <v>0</v>
      </c>
      <c r="J90" s="282">
        <f t="shared" si="6"/>
        <v>0</v>
      </c>
      <c r="K90" s="282"/>
      <c r="L90" s="282">
        <f t="shared" si="7"/>
        <v>0</v>
      </c>
      <c r="M90" s="282">
        <f t="shared" si="8"/>
        <v>0</v>
      </c>
    </row>
    <row r="91" spans="1:13" s="35" customFormat="1" ht="17.649999999999999" customHeight="1">
      <c r="A91" s="280">
        <v>79</v>
      </c>
      <c r="B91" s="281" t="s">
        <v>561</v>
      </c>
      <c r="C91" s="282">
        <v>2624.7832197549073</v>
      </c>
      <c r="D91" s="282">
        <v>2624.7832197549069</v>
      </c>
      <c r="E91" s="282">
        <v>0</v>
      </c>
      <c r="F91" s="282">
        <f t="shared" si="5"/>
        <v>2624.7832197549069</v>
      </c>
      <c r="G91" s="282"/>
      <c r="H91" s="282">
        <v>0</v>
      </c>
      <c r="I91" s="282">
        <v>0</v>
      </c>
      <c r="J91" s="282">
        <f t="shared" si="6"/>
        <v>0</v>
      </c>
      <c r="K91" s="282"/>
      <c r="L91" s="282">
        <f t="shared" si="7"/>
        <v>4.5474735088646412E-13</v>
      </c>
      <c r="M91" s="282">
        <f t="shared" si="8"/>
        <v>4.5474735088646412E-13</v>
      </c>
    </row>
    <row r="92" spans="1:13" s="35" customFormat="1" ht="17.649999999999999" customHeight="1">
      <c r="A92" s="280">
        <v>80</v>
      </c>
      <c r="B92" s="281" t="s">
        <v>562</v>
      </c>
      <c r="C92" s="282">
        <v>607.63260299532783</v>
      </c>
      <c r="D92" s="282">
        <v>607.63260299532794</v>
      </c>
      <c r="E92" s="282">
        <v>0</v>
      </c>
      <c r="F92" s="282">
        <f t="shared" si="5"/>
        <v>607.63260299532794</v>
      </c>
      <c r="G92" s="282"/>
      <c r="H92" s="282">
        <v>0</v>
      </c>
      <c r="I92" s="282">
        <v>0</v>
      </c>
      <c r="J92" s="282">
        <f t="shared" si="6"/>
        <v>0</v>
      </c>
      <c r="K92" s="282"/>
      <c r="L92" s="282">
        <f t="shared" si="7"/>
        <v>-1.1368683772161603E-13</v>
      </c>
      <c r="M92" s="282">
        <f t="shared" si="8"/>
        <v>-1.1368683772161603E-13</v>
      </c>
    </row>
    <row r="93" spans="1:13" s="35" customFormat="1" ht="17.649999999999999" customHeight="1">
      <c r="A93" s="280">
        <v>82</v>
      </c>
      <c r="B93" s="281" t="s">
        <v>563</v>
      </c>
      <c r="C93" s="282">
        <v>12.362778771258609</v>
      </c>
      <c r="D93" s="282">
        <v>12.362778771258608</v>
      </c>
      <c r="E93" s="282">
        <v>0</v>
      </c>
      <c r="F93" s="282">
        <f t="shared" si="5"/>
        <v>12.362778771258608</v>
      </c>
      <c r="G93" s="282"/>
      <c r="H93" s="282">
        <v>0</v>
      </c>
      <c r="I93" s="282">
        <v>0</v>
      </c>
      <c r="J93" s="282">
        <f t="shared" si="6"/>
        <v>0</v>
      </c>
      <c r="K93" s="282"/>
      <c r="L93" s="282">
        <f t="shared" si="7"/>
        <v>1.7763568394002505E-15</v>
      </c>
      <c r="M93" s="282">
        <f t="shared" si="8"/>
        <v>1.7763568394002505E-15</v>
      </c>
    </row>
    <row r="94" spans="1:13" s="35" customFormat="1" ht="17.649999999999999" customHeight="1">
      <c r="A94" s="280">
        <v>83</v>
      </c>
      <c r="B94" s="281" t="s">
        <v>564</v>
      </c>
      <c r="C94" s="282">
        <v>18.859357458336337</v>
      </c>
      <c r="D94" s="282">
        <v>18.859357458336333</v>
      </c>
      <c r="E94" s="282">
        <v>0</v>
      </c>
      <c r="F94" s="282">
        <f t="shared" si="5"/>
        <v>18.859357458336333</v>
      </c>
      <c r="G94" s="282"/>
      <c r="H94" s="282">
        <v>0</v>
      </c>
      <c r="I94" s="282">
        <v>0</v>
      </c>
      <c r="J94" s="282">
        <f t="shared" si="6"/>
        <v>0</v>
      </c>
      <c r="K94" s="282"/>
      <c r="L94" s="282">
        <f t="shared" si="7"/>
        <v>3.5527136788005009E-15</v>
      </c>
      <c r="M94" s="282">
        <f t="shared" si="8"/>
        <v>3.5527136788005009E-15</v>
      </c>
    </row>
    <row r="95" spans="1:13" s="35" customFormat="1" ht="17.649999999999999" customHeight="1">
      <c r="A95" s="280">
        <v>84</v>
      </c>
      <c r="B95" s="281" t="s">
        <v>565</v>
      </c>
      <c r="C95" s="282">
        <v>278.34889230000005</v>
      </c>
      <c r="D95" s="282">
        <v>278.34889230000005</v>
      </c>
      <c r="E95" s="282">
        <v>0</v>
      </c>
      <c r="F95" s="282">
        <f t="shared" si="5"/>
        <v>278.34889230000005</v>
      </c>
      <c r="G95" s="282"/>
      <c r="H95" s="282">
        <v>0</v>
      </c>
      <c r="I95" s="282">
        <v>0</v>
      </c>
      <c r="J95" s="282">
        <f t="shared" si="6"/>
        <v>0</v>
      </c>
      <c r="K95" s="282"/>
      <c r="L95" s="282">
        <f t="shared" si="7"/>
        <v>0</v>
      </c>
      <c r="M95" s="282">
        <f t="shared" si="8"/>
        <v>0</v>
      </c>
    </row>
    <row r="96" spans="1:13" s="35" customFormat="1" ht="17.649999999999999" customHeight="1">
      <c r="A96" s="280">
        <v>87</v>
      </c>
      <c r="B96" s="281" t="s">
        <v>566</v>
      </c>
      <c r="C96" s="282">
        <v>1013.7518670385426</v>
      </c>
      <c r="D96" s="282">
        <v>1013.751867038543</v>
      </c>
      <c r="E96" s="282">
        <v>0</v>
      </c>
      <c r="F96" s="282">
        <f t="shared" si="5"/>
        <v>1013.751867038543</v>
      </c>
      <c r="G96" s="282"/>
      <c r="H96" s="282">
        <v>0</v>
      </c>
      <c r="I96" s="282">
        <v>0</v>
      </c>
      <c r="J96" s="282">
        <f t="shared" si="6"/>
        <v>0</v>
      </c>
      <c r="K96" s="282"/>
      <c r="L96" s="282">
        <f t="shared" si="7"/>
        <v>-3.4106051316484809E-13</v>
      </c>
      <c r="M96" s="282">
        <f t="shared" si="8"/>
        <v>-3.4106051316484809E-13</v>
      </c>
    </row>
    <row r="97" spans="1:19" s="35" customFormat="1" ht="17.649999999999999" customHeight="1">
      <c r="A97" s="280">
        <v>90</v>
      </c>
      <c r="B97" s="281" t="s">
        <v>567</v>
      </c>
      <c r="C97" s="282">
        <v>276.92716799999994</v>
      </c>
      <c r="D97" s="282">
        <v>276.92716799999999</v>
      </c>
      <c r="E97" s="282">
        <v>0</v>
      </c>
      <c r="F97" s="282">
        <f t="shared" si="5"/>
        <v>276.92716799999999</v>
      </c>
      <c r="G97" s="282"/>
      <c r="H97" s="282">
        <v>0</v>
      </c>
      <c r="I97" s="282">
        <v>0</v>
      </c>
      <c r="J97" s="282">
        <f t="shared" si="6"/>
        <v>0</v>
      </c>
      <c r="K97" s="282"/>
      <c r="L97" s="282">
        <f t="shared" si="7"/>
        <v>-5.6843418860808015E-14</v>
      </c>
      <c r="M97" s="282">
        <f t="shared" si="8"/>
        <v>-5.6843418860808015E-14</v>
      </c>
    </row>
    <row r="98" spans="1:19" s="35" customFormat="1" ht="17.649999999999999" customHeight="1">
      <c r="A98" s="280">
        <v>91</v>
      </c>
      <c r="B98" s="281" t="s">
        <v>568</v>
      </c>
      <c r="C98" s="282">
        <v>237.27422643510252</v>
      </c>
      <c r="D98" s="282">
        <v>237.27422643510255</v>
      </c>
      <c r="E98" s="282">
        <v>0</v>
      </c>
      <c r="F98" s="282">
        <f t="shared" si="5"/>
        <v>237.27422643510255</v>
      </c>
      <c r="G98" s="282"/>
      <c r="H98" s="282">
        <v>0</v>
      </c>
      <c r="I98" s="282">
        <v>0</v>
      </c>
      <c r="J98" s="282">
        <f t="shared" si="6"/>
        <v>0</v>
      </c>
      <c r="K98" s="282"/>
      <c r="L98" s="282">
        <f t="shared" si="7"/>
        <v>-2.8421709430404007E-14</v>
      </c>
      <c r="M98" s="282">
        <f t="shared" si="8"/>
        <v>-2.8421709430404007E-14</v>
      </c>
    </row>
    <row r="99" spans="1:19" s="35" customFormat="1" ht="17.649999999999999" customHeight="1">
      <c r="A99" s="280">
        <v>92</v>
      </c>
      <c r="B99" s="281" t="s">
        <v>569</v>
      </c>
      <c r="C99" s="282">
        <v>666.57217407373366</v>
      </c>
      <c r="D99" s="282">
        <v>666.57217407373355</v>
      </c>
      <c r="E99" s="282">
        <v>0</v>
      </c>
      <c r="F99" s="282">
        <f t="shared" si="5"/>
        <v>666.57217407373355</v>
      </c>
      <c r="G99" s="282"/>
      <c r="H99" s="282">
        <v>0</v>
      </c>
      <c r="I99" s="282">
        <v>0</v>
      </c>
      <c r="J99" s="282">
        <f t="shared" si="6"/>
        <v>0</v>
      </c>
      <c r="K99" s="282"/>
      <c r="L99" s="282">
        <f t="shared" si="7"/>
        <v>1.1368683772161603E-13</v>
      </c>
      <c r="M99" s="282">
        <f t="shared" si="8"/>
        <v>1.1368683772161603E-13</v>
      </c>
    </row>
    <row r="100" spans="1:19" s="35" customFormat="1" ht="17.649999999999999" customHeight="1">
      <c r="A100" s="280">
        <v>93</v>
      </c>
      <c r="B100" s="281" t="s">
        <v>570</v>
      </c>
      <c r="C100" s="282">
        <v>357.8804929026727</v>
      </c>
      <c r="D100" s="282">
        <v>357.8804929026727</v>
      </c>
      <c r="E100" s="282">
        <v>0</v>
      </c>
      <c r="F100" s="282">
        <f t="shared" si="5"/>
        <v>357.8804929026727</v>
      </c>
      <c r="G100" s="282"/>
      <c r="H100" s="282">
        <v>0</v>
      </c>
      <c r="I100" s="282">
        <v>0</v>
      </c>
      <c r="J100" s="282">
        <f t="shared" si="6"/>
        <v>0</v>
      </c>
      <c r="K100" s="282"/>
      <c r="L100" s="282">
        <f t="shared" si="7"/>
        <v>0</v>
      </c>
      <c r="M100" s="282">
        <f t="shared" si="8"/>
        <v>0</v>
      </c>
    </row>
    <row r="101" spans="1:19" s="35" customFormat="1" ht="17.649999999999999" customHeight="1">
      <c r="A101" s="280">
        <v>94</v>
      </c>
      <c r="B101" s="281" t="s">
        <v>571</v>
      </c>
      <c r="C101" s="282">
        <v>119.301213</v>
      </c>
      <c r="D101" s="282">
        <v>119.301213</v>
      </c>
      <c r="E101" s="282">
        <v>0</v>
      </c>
      <c r="F101" s="282">
        <f t="shared" si="5"/>
        <v>119.301213</v>
      </c>
      <c r="G101" s="282"/>
      <c r="H101" s="282">
        <v>0</v>
      </c>
      <c r="I101" s="282">
        <v>0</v>
      </c>
      <c r="J101" s="282">
        <f t="shared" si="6"/>
        <v>0</v>
      </c>
      <c r="K101" s="282"/>
      <c r="L101" s="282">
        <f t="shared" si="7"/>
        <v>0</v>
      </c>
      <c r="M101" s="282">
        <f t="shared" si="8"/>
        <v>0</v>
      </c>
    </row>
    <row r="102" spans="1:19" s="35" customFormat="1" ht="17.649999999999999" customHeight="1">
      <c r="A102" s="280">
        <v>95</v>
      </c>
      <c r="B102" s="281" t="s">
        <v>572</v>
      </c>
      <c r="C102" s="282">
        <v>158.7363402244153</v>
      </c>
      <c r="D102" s="282">
        <v>158.73634022441524</v>
      </c>
      <c r="E102" s="282">
        <v>0</v>
      </c>
      <c r="F102" s="282">
        <f t="shared" si="5"/>
        <v>158.73634022441524</v>
      </c>
      <c r="G102" s="282"/>
      <c r="H102" s="282">
        <v>0</v>
      </c>
      <c r="I102" s="282">
        <v>0</v>
      </c>
      <c r="J102" s="282">
        <f t="shared" si="6"/>
        <v>0</v>
      </c>
      <c r="K102" s="282"/>
      <c r="L102" s="282">
        <f t="shared" si="7"/>
        <v>5.6843418860808015E-14</v>
      </c>
      <c r="M102" s="282">
        <f t="shared" si="8"/>
        <v>5.6843418860808015E-14</v>
      </c>
    </row>
    <row r="103" spans="1:19" s="35" customFormat="1" ht="17.649999999999999" customHeight="1">
      <c r="A103" s="280">
        <v>98</v>
      </c>
      <c r="B103" s="281" t="s">
        <v>573</v>
      </c>
      <c r="C103" s="282">
        <v>71.691666378024067</v>
      </c>
      <c r="D103" s="282">
        <v>71.691666378024067</v>
      </c>
      <c r="E103" s="282">
        <v>0</v>
      </c>
      <c r="F103" s="282">
        <f t="shared" si="5"/>
        <v>71.691666378024067</v>
      </c>
      <c r="G103" s="282"/>
      <c r="H103" s="282">
        <v>0</v>
      </c>
      <c r="I103" s="282">
        <v>0</v>
      </c>
      <c r="J103" s="282">
        <f t="shared" si="6"/>
        <v>0</v>
      </c>
      <c r="K103" s="282"/>
      <c r="L103" s="282">
        <f t="shared" si="7"/>
        <v>0</v>
      </c>
      <c r="M103" s="282">
        <f t="shared" si="8"/>
        <v>0</v>
      </c>
    </row>
    <row r="104" spans="1:19" s="35" customFormat="1" ht="17.649999999999999" customHeight="1">
      <c r="A104" s="280">
        <v>99</v>
      </c>
      <c r="B104" s="281" t="s">
        <v>574</v>
      </c>
      <c r="C104" s="282">
        <v>923.39928167325399</v>
      </c>
      <c r="D104" s="282">
        <v>923.39928167325422</v>
      </c>
      <c r="E104" s="282">
        <v>0</v>
      </c>
      <c r="F104" s="282">
        <f t="shared" si="5"/>
        <v>923.39928167325422</v>
      </c>
      <c r="G104" s="282"/>
      <c r="H104" s="282">
        <v>0</v>
      </c>
      <c r="I104" s="282">
        <v>0</v>
      </c>
      <c r="J104" s="282">
        <f t="shared" si="6"/>
        <v>0</v>
      </c>
      <c r="K104" s="282"/>
      <c r="L104" s="282">
        <f t="shared" si="7"/>
        <v>-2.2737367544323206E-13</v>
      </c>
      <c r="M104" s="282">
        <f t="shared" si="8"/>
        <v>-2.2737367544323206E-13</v>
      </c>
    </row>
    <row r="105" spans="1:19" s="35" customFormat="1" ht="17.649999999999999" customHeight="1">
      <c r="A105" s="280">
        <v>100</v>
      </c>
      <c r="B105" s="281" t="s">
        <v>575</v>
      </c>
      <c r="C105" s="282">
        <v>1640.5275603691441</v>
      </c>
      <c r="D105" s="282">
        <v>1640.5275603691441</v>
      </c>
      <c r="E105" s="282">
        <v>0</v>
      </c>
      <c r="F105" s="282">
        <f t="shared" si="5"/>
        <v>1640.5275603691441</v>
      </c>
      <c r="G105" s="282"/>
      <c r="H105" s="282">
        <v>0</v>
      </c>
      <c r="I105" s="282">
        <v>0</v>
      </c>
      <c r="J105" s="282">
        <f t="shared" si="6"/>
        <v>0</v>
      </c>
      <c r="K105" s="282"/>
      <c r="L105" s="282">
        <f t="shared" si="7"/>
        <v>0</v>
      </c>
      <c r="M105" s="282">
        <f t="shared" si="8"/>
        <v>0</v>
      </c>
    </row>
    <row r="106" spans="1:19" s="36" customFormat="1" ht="17.649999999999999" customHeight="1">
      <c r="A106" s="280">
        <v>101</v>
      </c>
      <c r="B106" s="281" t="s">
        <v>576</v>
      </c>
      <c r="C106" s="282">
        <v>574.53455577028501</v>
      </c>
      <c r="D106" s="282">
        <v>574.53455577028524</v>
      </c>
      <c r="E106" s="282">
        <v>0</v>
      </c>
      <c r="F106" s="282">
        <f t="shared" si="5"/>
        <v>574.53455577028524</v>
      </c>
      <c r="G106" s="282"/>
      <c r="H106" s="282">
        <v>0</v>
      </c>
      <c r="I106" s="282">
        <v>0</v>
      </c>
      <c r="J106" s="282">
        <f t="shared" si="6"/>
        <v>0</v>
      </c>
      <c r="K106" s="282"/>
      <c r="L106" s="282">
        <f t="shared" si="7"/>
        <v>-2.2737367544323206E-13</v>
      </c>
      <c r="M106" s="282">
        <f t="shared" si="8"/>
        <v>-2.2737367544323206E-13</v>
      </c>
      <c r="N106" s="35"/>
      <c r="O106" s="35"/>
      <c r="P106" s="35"/>
      <c r="Q106" s="35"/>
      <c r="R106" s="35"/>
      <c r="S106" s="35"/>
    </row>
    <row r="107" spans="1:19" s="35" customFormat="1" ht="17.649999999999999" customHeight="1">
      <c r="A107" s="280">
        <v>102</v>
      </c>
      <c r="B107" s="281" t="s">
        <v>577</v>
      </c>
      <c r="C107" s="282">
        <v>397.4537842746289</v>
      </c>
      <c r="D107" s="282">
        <v>397.4537842746289</v>
      </c>
      <c r="E107" s="282">
        <v>0</v>
      </c>
      <c r="F107" s="282">
        <f t="shared" si="5"/>
        <v>397.4537842746289</v>
      </c>
      <c r="G107" s="282"/>
      <c r="H107" s="282">
        <v>0</v>
      </c>
      <c r="I107" s="282">
        <v>0</v>
      </c>
      <c r="J107" s="282">
        <f t="shared" si="6"/>
        <v>0</v>
      </c>
      <c r="K107" s="282"/>
      <c r="L107" s="282">
        <f t="shared" si="7"/>
        <v>0</v>
      </c>
      <c r="M107" s="282">
        <f t="shared" si="8"/>
        <v>0</v>
      </c>
    </row>
    <row r="108" spans="1:19" s="35" customFormat="1" ht="17.649999999999999" customHeight="1">
      <c r="A108" s="280">
        <v>103</v>
      </c>
      <c r="B108" s="281" t="s">
        <v>578</v>
      </c>
      <c r="C108" s="282">
        <v>137.86917899315279</v>
      </c>
      <c r="D108" s="282">
        <v>137.86917899315276</v>
      </c>
      <c r="E108" s="282">
        <v>0</v>
      </c>
      <c r="F108" s="282">
        <f t="shared" si="5"/>
        <v>137.86917899315276</v>
      </c>
      <c r="G108" s="282"/>
      <c r="H108" s="282">
        <v>0</v>
      </c>
      <c r="I108" s="282">
        <v>0</v>
      </c>
      <c r="J108" s="282">
        <f t="shared" si="6"/>
        <v>0</v>
      </c>
      <c r="K108" s="282"/>
      <c r="L108" s="282">
        <f t="shared" si="7"/>
        <v>2.8421709430404007E-14</v>
      </c>
      <c r="M108" s="282">
        <f t="shared" si="8"/>
        <v>2.8421709430404007E-14</v>
      </c>
    </row>
    <row r="109" spans="1:19" s="35" customFormat="1" ht="17.649999999999999" customHeight="1">
      <c r="A109" s="280">
        <v>104</v>
      </c>
      <c r="B109" s="283" t="s">
        <v>579</v>
      </c>
      <c r="C109" s="282">
        <v>3838.3198774209554</v>
      </c>
      <c r="D109" s="282">
        <v>3633.3522124046526</v>
      </c>
      <c r="E109" s="282">
        <v>0</v>
      </c>
      <c r="F109" s="282">
        <f t="shared" si="5"/>
        <v>3633.3522124046526</v>
      </c>
      <c r="G109" s="282"/>
      <c r="H109" s="282">
        <v>11.517466757968615</v>
      </c>
      <c r="I109" s="282">
        <v>11.517289906501732</v>
      </c>
      <c r="J109" s="282">
        <f t="shared" si="6"/>
        <v>23.034756664470347</v>
      </c>
      <c r="K109" s="282"/>
      <c r="L109" s="282">
        <f t="shared" si="7"/>
        <v>181.93290835183248</v>
      </c>
      <c r="M109" s="282">
        <f t="shared" si="8"/>
        <v>204.96766501630282</v>
      </c>
    </row>
    <row r="110" spans="1:19" s="35" customFormat="1" ht="17.649999999999999" customHeight="1">
      <c r="A110" s="280">
        <v>105</v>
      </c>
      <c r="B110" s="281" t="s">
        <v>580</v>
      </c>
      <c r="C110" s="282">
        <v>2090.5444857139232</v>
      </c>
      <c r="D110" s="282">
        <v>2090.5444857139232</v>
      </c>
      <c r="E110" s="282">
        <v>0</v>
      </c>
      <c r="F110" s="282">
        <f t="shared" si="5"/>
        <v>2090.5444857139232</v>
      </c>
      <c r="G110" s="282"/>
      <c r="H110" s="282">
        <v>0</v>
      </c>
      <c r="I110" s="282">
        <v>0</v>
      </c>
      <c r="J110" s="282">
        <f t="shared" si="6"/>
        <v>0</v>
      </c>
      <c r="K110" s="282"/>
      <c r="L110" s="282">
        <f t="shared" si="7"/>
        <v>0</v>
      </c>
      <c r="M110" s="282">
        <f t="shared" si="8"/>
        <v>0</v>
      </c>
    </row>
    <row r="111" spans="1:19" s="35" customFormat="1" ht="17.649999999999999" customHeight="1">
      <c r="A111" s="280">
        <v>106</v>
      </c>
      <c r="B111" s="281" t="s">
        <v>581</v>
      </c>
      <c r="C111" s="282">
        <v>1534.9730834181912</v>
      </c>
      <c r="D111" s="282">
        <v>1534.9730834181912</v>
      </c>
      <c r="E111" s="282">
        <v>0</v>
      </c>
      <c r="F111" s="282">
        <f t="shared" si="5"/>
        <v>1534.9730834181912</v>
      </c>
      <c r="G111" s="282"/>
      <c r="H111" s="282">
        <v>0</v>
      </c>
      <c r="I111" s="282">
        <v>0</v>
      </c>
      <c r="J111" s="282">
        <f t="shared" si="6"/>
        <v>0</v>
      </c>
      <c r="K111" s="282"/>
      <c r="L111" s="282">
        <f t="shared" si="7"/>
        <v>0</v>
      </c>
      <c r="M111" s="282">
        <f t="shared" si="8"/>
        <v>0</v>
      </c>
    </row>
    <row r="112" spans="1:19" s="35" customFormat="1" ht="17.649999999999999" customHeight="1">
      <c r="A112" s="280">
        <v>107</v>
      </c>
      <c r="B112" s="281" t="s">
        <v>582</v>
      </c>
      <c r="C112" s="282">
        <v>1246.3932826169</v>
      </c>
      <c r="D112" s="282">
        <v>1246.3932826169</v>
      </c>
      <c r="E112" s="282">
        <v>0</v>
      </c>
      <c r="F112" s="282">
        <f t="shared" si="5"/>
        <v>1246.3932826169</v>
      </c>
      <c r="G112" s="282"/>
      <c r="H112" s="282">
        <v>0</v>
      </c>
      <c r="I112" s="282">
        <v>0</v>
      </c>
      <c r="J112" s="282">
        <f t="shared" si="6"/>
        <v>0</v>
      </c>
      <c r="K112" s="282"/>
      <c r="L112" s="282">
        <f t="shared" si="7"/>
        <v>0</v>
      </c>
      <c r="M112" s="282">
        <f t="shared" si="8"/>
        <v>0</v>
      </c>
    </row>
    <row r="113" spans="1:13" s="35" customFormat="1" ht="17.649999999999999" customHeight="1">
      <c r="A113" s="280">
        <v>108</v>
      </c>
      <c r="B113" s="281" t="s">
        <v>583</v>
      </c>
      <c r="C113" s="282">
        <v>705.94910955075784</v>
      </c>
      <c r="D113" s="282">
        <v>705.94910955075784</v>
      </c>
      <c r="E113" s="282">
        <v>0</v>
      </c>
      <c r="F113" s="282">
        <f t="shared" si="5"/>
        <v>705.94910955075784</v>
      </c>
      <c r="G113" s="282"/>
      <c r="H113" s="282">
        <v>0</v>
      </c>
      <c r="I113" s="282">
        <v>0</v>
      </c>
      <c r="J113" s="282">
        <f t="shared" si="6"/>
        <v>0</v>
      </c>
      <c r="K113" s="282"/>
      <c r="L113" s="282">
        <f t="shared" si="7"/>
        <v>0</v>
      </c>
      <c r="M113" s="282">
        <f t="shared" si="8"/>
        <v>0</v>
      </c>
    </row>
    <row r="114" spans="1:13" s="24" customFormat="1" ht="17.649999999999999" customHeight="1">
      <c r="A114" s="280">
        <v>110</v>
      </c>
      <c r="B114" s="281" t="s">
        <v>584</v>
      </c>
      <c r="C114" s="282">
        <v>108.19780107994555</v>
      </c>
      <c r="D114" s="282">
        <v>108.19780107994553</v>
      </c>
      <c r="E114" s="282">
        <v>0</v>
      </c>
      <c r="F114" s="282">
        <f t="shared" si="5"/>
        <v>108.19780107994553</v>
      </c>
      <c r="G114" s="282"/>
      <c r="H114" s="282">
        <v>0</v>
      </c>
      <c r="I114" s="282">
        <v>0</v>
      </c>
      <c r="J114" s="282">
        <f t="shared" si="6"/>
        <v>0</v>
      </c>
      <c r="K114" s="282"/>
      <c r="L114" s="282">
        <f t="shared" si="7"/>
        <v>1.4210854715202004E-14</v>
      </c>
      <c r="M114" s="282">
        <f t="shared" si="8"/>
        <v>1.4210854715202004E-14</v>
      </c>
    </row>
    <row r="115" spans="1:13" s="35" customFormat="1" ht="17.649999999999999" customHeight="1">
      <c r="A115" s="280">
        <v>111</v>
      </c>
      <c r="B115" s="281" t="s">
        <v>585</v>
      </c>
      <c r="C115" s="282">
        <v>648.50381805889992</v>
      </c>
      <c r="D115" s="282">
        <v>648.50381805890004</v>
      </c>
      <c r="E115" s="282">
        <v>0</v>
      </c>
      <c r="F115" s="282">
        <f t="shared" si="5"/>
        <v>648.50381805890004</v>
      </c>
      <c r="G115" s="282"/>
      <c r="H115" s="282">
        <v>0</v>
      </c>
      <c r="I115" s="282">
        <v>0</v>
      </c>
      <c r="J115" s="282">
        <f t="shared" si="6"/>
        <v>0</v>
      </c>
      <c r="K115" s="282"/>
      <c r="L115" s="282">
        <f t="shared" si="7"/>
        <v>-1.1368683772161603E-13</v>
      </c>
      <c r="M115" s="282">
        <f t="shared" si="8"/>
        <v>-1.1368683772161603E-13</v>
      </c>
    </row>
    <row r="116" spans="1:13" s="35" customFormat="1" ht="17.649999999999999" customHeight="1">
      <c r="A116" s="280">
        <v>112</v>
      </c>
      <c r="B116" s="281" t="s">
        <v>586</v>
      </c>
      <c r="C116" s="282">
        <v>282.07349964160494</v>
      </c>
      <c r="D116" s="282">
        <v>282.07349964160494</v>
      </c>
      <c r="E116" s="282">
        <v>0</v>
      </c>
      <c r="F116" s="282">
        <f t="shared" si="5"/>
        <v>282.07349964160494</v>
      </c>
      <c r="G116" s="282"/>
      <c r="H116" s="282">
        <v>0</v>
      </c>
      <c r="I116" s="282">
        <v>0</v>
      </c>
      <c r="J116" s="282">
        <f t="shared" si="6"/>
        <v>0</v>
      </c>
      <c r="K116" s="282"/>
      <c r="L116" s="282">
        <f t="shared" si="7"/>
        <v>0</v>
      </c>
      <c r="M116" s="282">
        <f t="shared" si="8"/>
        <v>0</v>
      </c>
    </row>
    <row r="117" spans="1:13" s="35" customFormat="1" ht="17.649999999999999" customHeight="1">
      <c r="A117" s="280">
        <v>113</v>
      </c>
      <c r="B117" s="281" t="s">
        <v>587</v>
      </c>
      <c r="C117" s="282">
        <v>738.65414539634708</v>
      </c>
      <c r="D117" s="282">
        <v>738.65414539634708</v>
      </c>
      <c r="E117" s="282">
        <v>0</v>
      </c>
      <c r="F117" s="282">
        <f t="shared" si="5"/>
        <v>738.65414539634708</v>
      </c>
      <c r="G117" s="282"/>
      <c r="H117" s="282">
        <v>0</v>
      </c>
      <c r="I117" s="282">
        <v>0</v>
      </c>
      <c r="J117" s="282">
        <f t="shared" si="6"/>
        <v>0</v>
      </c>
      <c r="K117" s="282"/>
      <c r="L117" s="282">
        <f t="shared" si="7"/>
        <v>0</v>
      </c>
      <c r="M117" s="282">
        <f t="shared" si="8"/>
        <v>0</v>
      </c>
    </row>
    <row r="118" spans="1:13" s="35" customFormat="1" ht="17.649999999999999" customHeight="1">
      <c r="A118" s="280">
        <v>114</v>
      </c>
      <c r="B118" s="281" t="s">
        <v>588</v>
      </c>
      <c r="C118" s="282">
        <v>629.47359102956898</v>
      </c>
      <c r="D118" s="282">
        <v>629.47359102956898</v>
      </c>
      <c r="E118" s="282">
        <v>0</v>
      </c>
      <c r="F118" s="282">
        <f t="shared" si="5"/>
        <v>629.47359102956898</v>
      </c>
      <c r="G118" s="282"/>
      <c r="H118" s="282">
        <v>0</v>
      </c>
      <c r="I118" s="282">
        <v>0</v>
      </c>
      <c r="J118" s="282">
        <f t="shared" si="6"/>
        <v>0</v>
      </c>
      <c r="K118" s="282"/>
      <c r="L118" s="282">
        <f t="shared" si="7"/>
        <v>0</v>
      </c>
      <c r="M118" s="282">
        <f t="shared" si="8"/>
        <v>0</v>
      </c>
    </row>
    <row r="119" spans="1:13" s="35" customFormat="1" ht="17.649999999999999" customHeight="1">
      <c r="A119" s="280">
        <v>117</v>
      </c>
      <c r="B119" s="281" t="s">
        <v>589</v>
      </c>
      <c r="C119" s="282">
        <v>910.72774000000015</v>
      </c>
      <c r="D119" s="282">
        <v>910.72773999999993</v>
      </c>
      <c r="E119" s="282">
        <v>0</v>
      </c>
      <c r="F119" s="282">
        <f t="shared" si="5"/>
        <v>910.72773999999993</v>
      </c>
      <c r="G119" s="282"/>
      <c r="H119" s="282">
        <v>0</v>
      </c>
      <c r="I119" s="282">
        <v>0</v>
      </c>
      <c r="J119" s="282">
        <f t="shared" si="6"/>
        <v>0</v>
      </c>
      <c r="K119" s="282"/>
      <c r="L119" s="282">
        <f t="shared" si="7"/>
        <v>2.2737367544323206E-13</v>
      </c>
      <c r="M119" s="282">
        <f t="shared" si="8"/>
        <v>2.2737367544323206E-13</v>
      </c>
    </row>
    <row r="120" spans="1:13" s="35" customFormat="1" ht="17.649999999999999" customHeight="1">
      <c r="A120" s="280">
        <v>118</v>
      </c>
      <c r="B120" s="281" t="s">
        <v>590</v>
      </c>
      <c r="C120" s="282">
        <v>424.94998319978134</v>
      </c>
      <c r="D120" s="282">
        <v>424.9499831997814</v>
      </c>
      <c r="E120" s="282">
        <v>0</v>
      </c>
      <c r="F120" s="282">
        <f t="shared" si="5"/>
        <v>424.9499831997814</v>
      </c>
      <c r="G120" s="282"/>
      <c r="H120" s="282">
        <v>0</v>
      </c>
      <c r="I120" s="282">
        <v>0</v>
      </c>
      <c r="J120" s="282">
        <f t="shared" si="6"/>
        <v>0</v>
      </c>
      <c r="K120" s="282"/>
      <c r="L120" s="282">
        <f t="shared" si="7"/>
        <v>-5.6843418860808015E-14</v>
      </c>
      <c r="M120" s="282">
        <f t="shared" si="8"/>
        <v>-5.6843418860808015E-14</v>
      </c>
    </row>
    <row r="121" spans="1:13" s="35" customFormat="1" ht="17.649999999999999" customHeight="1">
      <c r="A121" s="280">
        <v>122</v>
      </c>
      <c r="B121" s="281" t="s">
        <v>591</v>
      </c>
      <c r="C121" s="282">
        <v>222.62699483896066</v>
      </c>
      <c r="D121" s="282">
        <v>222.62699483896071</v>
      </c>
      <c r="E121" s="282">
        <v>0</v>
      </c>
      <c r="F121" s="282">
        <f t="shared" si="5"/>
        <v>222.62699483896071</v>
      </c>
      <c r="G121" s="282"/>
      <c r="H121" s="282">
        <v>0</v>
      </c>
      <c r="I121" s="282">
        <v>0</v>
      </c>
      <c r="J121" s="282">
        <f t="shared" si="6"/>
        <v>0</v>
      </c>
      <c r="K121" s="282"/>
      <c r="L121" s="282">
        <f t="shared" si="7"/>
        <v>-5.6843418860808015E-14</v>
      </c>
      <c r="M121" s="282">
        <f t="shared" si="8"/>
        <v>-5.6843418860808015E-14</v>
      </c>
    </row>
    <row r="122" spans="1:13" s="35" customFormat="1" ht="17.649999999999999" customHeight="1">
      <c r="A122" s="280">
        <v>123</v>
      </c>
      <c r="B122" s="281" t="s">
        <v>592</v>
      </c>
      <c r="C122" s="282">
        <v>109.16737514603334</v>
      </c>
      <c r="D122" s="282">
        <v>109.16737514603335</v>
      </c>
      <c r="E122" s="282">
        <v>0</v>
      </c>
      <c r="F122" s="282">
        <f t="shared" si="5"/>
        <v>109.16737514603335</v>
      </c>
      <c r="G122" s="282"/>
      <c r="H122" s="282">
        <v>0</v>
      </c>
      <c r="I122" s="282">
        <v>0</v>
      </c>
      <c r="J122" s="282">
        <f t="shared" si="6"/>
        <v>0</v>
      </c>
      <c r="K122" s="282"/>
      <c r="L122" s="282">
        <f t="shared" si="7"/>
        <v>-1.4210854715202004E-14</v>
      </c>
      <c r="M122" s="282">
        <f t="shared" si="8"/>
        <v>-1.4210854715202004E-14</v>
      </c>
    </row>
    <row r="123" spans="1:13" s="35" customFormat="1" ht="17.649999999999999" customHeight="1">
      <c r="A123" s="280">
        <v>124</v>
      </c>
      <c r="B123" s="281" t="s">
        <v>593</v>
      </c>
      <c r="C123" s="282">
        <v>1108.5875763431707</v>
      </c>
      <c r="D123" s="282">
        <v>1108.5875763431711</v>
      </c>
      <c r="E123" s="282">
        <v>0</v>
      </c>
      <c r="F123" s="282">
        <f t="shared" si="5"/>
        <v>1108.5875763431711</v>
      </c>
      <c r="G123" s="282"/>
      <c r="H123" s="282">
        <v>0</v>
      </c>
      <c r="I123" s="282">
        <v>0</v>
      </c>
      <c r="J123" s="282">
        <f t="shared" si="6"/>
        <v>0</v>
      </c>
      <c r="K123" s="282"/>
      <c r="L123" s="282">
        <f t="shared" si="7"/>
        <v>-4.5474735088646412E-13</v>
      </c>
      <c r="M123" s="282">
        <f t="shared" si="8"/>
        <v>-4.5474735088646412E-13</v>
      </c>
    </row>
    <row r="124" spans="1:13" s="35" customFormat="1" ht="17.649999999999999" customHeight="1">
      <c r="A124" s="280">
        <v>126</v>
      </c>
      <c r="B124" s="281" t="s">
        <v>594</v>
      </c>
      <c r="C124" s="282">
        <v>1740.7809017619848</v>
      </c>
      <c r="D124" s="282">
        <v>1740.7809017619852</v>
      </c>
      <c r="E124" s="282">
        <v>0</v>
      </c>
      <c r="F124" s="282">
        <f t="shared" si="5"/>
        <v>1740.7809017619852</v>
      </c>
      <c r="G124" s="282"/>
      <c r="H124" s="282">
        <v>0</v>
      </c>
      <c r="I124" s="282">
        <v>0</v>
      </c>
      <c r="J124" s="282">
        <f t="shared" si="6"/>
        <v>0</v>
      </c>
      <c r="K124" s="282"/>
      <c r="L124" s="282">
        <f t="shared" si="7"/>
        <v>-4.5474735088646412E-13</v>
      </c>
      <c r="M124" s="282">
        <f t="shared" si="8"/>
        <v>-4.5474735088646412E-13</v>
      </c>
    </row>
    <row r="125" spans="1:13" s="35" customFormat="1" ht="17.649999999999999" customHeight="1">
      <c r="A125" s="280">
        <v>127</v>
      </c>
      <c r="B125" s="281" t="s">
        <v>595</v>
      </c>
      <c r="C125" s="282">
        <v>1468.2100045823865</v>
      </c>
      <c r="D125" s="282">
        <v>1468.210004582387</v>
      </c>
      <c r="E125" s="282">
        <v>0</v>
      </c>
      <c r="F125" s="282">
        <f t="shared" si="5"/>
        <v>1468.210004582387</v>
      </c>
      <c r="G125" s="282"/>
      <c r="H125" s="282">
        <v>0</v>
      </c>
      <c r="I125" s="282">
        <v>0</v>
      </c>
      <c r="J125" s="282">
        <f t="shared" si="6"/>
        <v>0</v>
      </c>
      <c r="K125" s="282"/>
      <c r="L125" s="282">
        <f t="shared" si="7"/>
        <v>-4.5474735088646412E-13</v>
      </c>
      <c r="M125" s="282">
        <f t="shared" si="8"/>
        <v>-4.5474735088646412E-13</v>
      </c>
    </row>
    <row r="126" spans="1:13" s="35" customFormat="1" ht="17.649999999999999" customHeight="1">
      <c r="A126" s="280">
        <v>128</v>
      </c>
      <c r="B126" s="281" t="s">
        <v>596</v>
      </c>
      <c r="C126" s="282">
        <v>1369.2069613076881</v>
      </c>
      <c r="D126" s="282">
        <v>1369.2069613076883</v>
      </c>
      <c r="E126" s="282">
        <v>0</v>
      </c>
      <c r="F126" s="282">
        <f t="shared" si="5"/>
        <v>1369.2069613076883</v>
      </c>
      <c r="G126" s="282"/>
      <c r="H126" s="282">
        <v>0</v>
      </c>
      <c r="I126" s="282">
        <v>0</v>
      </c>
      <c r="J126" s="282">
        <f t="shared" si="6"/>
        <v>0</v>
      </c>
      <c r="K126" s="282"/>
      <c r="L126" s="282">
        <f t="shared" si="7"/>
        <v>-2.2737367544323206E-13</v>
      </c>
      <c r="M126" s="282">
        <f t="shared" si="8"/>
        <v>-2.2737367544323206E-13</v>
      </c>
    </row>
    <row r="127" spans="1:13" s="35" customFormat="1" ht="17.649999999999999" customHeight="1">
      <c r="A127" s="280">
        <v>130</v>
      </c>
      <c r="B127" s="281" t="s">
        <v>597</v>
      </c>
      <c r="C127" s="282">
        <v>1890.3600613762173</v>
      </c>
      <c r="D127" s="282">
        <v>1836.0752275784255</v>
      </c>
      <c r="E127" s="282">
        <v>0.63484399525877044</v>
      </c>
      <c r="F127" s="282">
        <f t="shared" si="5"/>
        <v>1836.7100715736842</v>
      </c>
      <c r="G127" s="282"/>
      <c r="H127" s="282">
        <v>2.3353192211453697</v>
      </c>
      <c r="I127" s="282">
        <v>4.4439082975251054</v>
      </c>
      <c r="J127" s="282">
        <f t="shared" si="6"/>
        <v>6.7792275186704751</v>
      </c>
      <c r="K127" s="282"/>
      <c r="L127" s="282">
        <f t="shared" si="7"/>
        <v>46.870762283862653</v>
      </c>
      <c r="M127" s="282">
        <f t="shared" si="8"/>
        <v>53.649989802533128</v>
      </c>
    </row>
    <row r="128" spans="1:13" s="35" customFormat="1" ht="17.649999999999999" customHeight="1">
      <c r="A128" s="280">
        <v>132</v>
      </c>
      <c r="B128" s="281" t="s">
        <v>598</v>
      </c>
      <c r="C128" s="282">
        <v>2249.3738896000004</v>
      </c>
      <c r="D128" s="282">
        <v>2024.4365008118227</v>
      </c>
      <c r="E128" s="282">
        <v>74.979129659697151</v>
      </c>
      <c r="F128" s="282">
        <f t="shared" si="5"/>
        <v>2099.4156304715198</v>
      </c>
      <c r="G128" s="282"/>
      <c r="H128" s="282">
        <v>74.979129659697151</v>
      </c>
      <c r="I128" s="282">
        <v>74.979129468781693</v>
      </c>
      <c r="J128" s="282">
        <f t="shared" si="6"/>
        <v>149.95825912847886</v>
      </c>
      <c r="K128" s="282"/>
      <c r="L128" s="282">
        <f t="shared" si="7"/>
        <v>1.8189894035458565E-12</v>
      </c>
      <c r="M128" s="282">
        <f t="shared" si="8"/>
        <v>149.95825912848068</v>
      </c>
    </row>
    <row r="129" spans="1:13" s="35" customFormat="1" ht="17.649999999999999" customHeight="1">
      <c r="A129" s="280">
        <v>136</v>
      </c>
      <c r="B129" s="281" t="s">
        <v>599</v>
      </c>
      <c r="C129" s="282">
        <v>140.14724316109616</v>
      </c>
      <c r="D129" s="282">
        <v>140.14724316109618</v>
      </c>
      <c r="E129" s="282">
        <v>0</v>
      </c>
      <c r="F129" s="282">
        <f t="shared" si="5"/>
        <v>140.14724316109618</v>
      </c>
      <c r="G129" s="282"/>
      <c r="H129" s="282">
        <v>0</v>
      </c>
      <c r="I129" s="282">
        <v>0</v>
      </c>
      <c r="J129" s="282">
        <f t="shared" si="6"/>
        <v>0</v>
      </c>
      <c r="K129" s="282"/>
      <c r="L129" s="282">
        <f t="shared" si="7"/>
        <v>-2.8421709430404007E-14</v>
      </c>
      <c r="M129" s="282">
        <f t="shared" si="8"/>
        <v>-2.8421709430404007E-14</v>
      </c>
    </row>
    <row r="130" spans="1:13" s="35" customFormat="1" ht="17.649999999999999" customHeight="1">
      <c r="A130" s="280">
        <v>138</v>
      </c>
      <c r="B130" s="281" t="s">
        <v>600</v>
      </c>
      <c r="C130" s="282">
        <v>184.56968790571833</v>
      </c>
      <c r="D130" s="282">
        <v>184.56968790571841</v>
      </c>
      <c r="E130" s="282">
        <v>0</v>
      </c>
      <c r="F130" s="282">
        <f t="shared" si="5"/>
        <v>184.56968790571841</v>
      </c>
      <c r="G130" s="282"/>
      <c r="H130" s="282">
        <v>0</v>
      </c>
      <c r="I130" s="282">
        <v>0</v>
      </c>
      <c r="J130" s="282">
        <f t="shared" si="6"/>
        <v>0</v>
      </c>
      <c r="K130" s="282"/>
      <c r="L130" s="282">
        <f t="shared" si="7"/>
        <v>-8.5265128291212022E-14</v>
      </c>
      <c r="M130" s="282">
        <f t="shared" si="8"/>
        <v>-8.5265128291212022E-14</v>
      </c>
    </row>
    <row r="131" spans="1:13" s="24" customFormat="1" ht="17.649999999999999" customHeight="1">
      <c r="A131" s="280">
        <v>139</v>
      </c>
      <c r="B131" s="281" t="s">
        <v>601</v>
      </c>
      <c r="C131" s="282">
        <v>246.6635906967135</v>
      </c>
      <c r="D131" s="282">
        <v>246.66359069671347</v>
      </c>
      <c r="E131" s="282">
        <v>0</v>
      </c>
      <c r="F131" s="282">
        <f t="shared" si="5"/>
        <v>246.66359069671347</v>
      </c>
      <c r="G131" s="282"/>
      <c r="H131" s="282">
        <v>0</v>
      </c>
      <c r="I131" s="282">
        <v>0</v>
      </c>
      <c r="J131" s="282">
        <f t="shared" si="6"/>
        <v>0</v>
      </c>
      <c r="K131" s="282"/>
      <c r="L131" s="282">
        <f t="shared" si="7"/>
        <v>2.8421709430404007E-14</v>
      </c>
      <c r="M131" s="282">
        <f t="shared" si="8"/>
        <v>2.8421709430404007E-14</v>
      </c>
    </row>
    <row r="132" spans="1:13" s="35" customFormat="1" ht="17.649999999999999" customHeight="1">
      <c r="A132" s="280">
        <v>140</v>
      </c>
      <c r="B132" s="284" t="s">
        <v>602</v>
      </c>
      <c r="C132" s="282">
        <v>269.44949571830006</v>
      </c>
      <c r="D132" s="282">
        <v>205.92261780279361</v>
      </c>
      <c r="E132" s="282">
        <v>7.6837348878154073</v>
      </c>
      <c r="F132" s="282">
        <f t="shared" si="5"/>
        <v>213.60635269060901</v>
      </c>
      <c r="G132" s="282"/>
      <c r="H132" s="282">
        <v>7.7548211197114307</v>
      </c>
      <c r="I132" s="282">
        <v>15.500164094318881</v>
      </c>
      <c r="J132" s="282">
        <f t="shared" si="6"/>
        <v>23.254985214030313</v>
      </c>
      <c r="K132" s="282"/>
      <c r="L132" s="282">
        <f t="shared" si="7"/>
        <v>32.588157813660729</v>
      </c>
      <c r="M132" s="282">
        <f t="shared" si="8"/>
        <v>55.843143027691042</v>
      </c>
    </row>
    <row r="133" spans="1:13" s="35" customFormat="1" ht="17.649999999999999" customHeight="1">
      <c r="A133" s="280">
        <v>141</v>
      </c>
      <c r="B133" s="281" t="s">
        <v>603</v>
      </c>
      <c r="C133" s="282">
        <v>239.52099300626875</v>
      </c>
      <c r="D133" s="282">
        <v>239.52099300626875</v>
      </c>
      <c r="E133" s="282">
        <v>0</v>
      </c>
      <c r="F133" s="282">
        <f t="shared" si="5"/>
        <v>239.52099300626875</v>
      </c>
      <c r="G133" s="282"/>
      <c r="H133" s="282">
        <v>0</v>
      </c>
      <c r="I133" s="282">
        <v>0</v>
      </c>
      <c r="J133" s="282">
        <f t="shared" si="6"/>
        <v>0</v>
      </c>
      <c r="K133" s="282"/>
      <c r="L133" s="282">
        <f t="shared" si="7"/>
        <v>0</v>
      </c>
      <c r="M133" s="282">
        <f t="shared" si="8"/>
        <v>0</v>
      </c>
    </row>
    <row r="134" spans="1:13" s="35" customFormat="1" ht="17.649999999999999" customHeight="1">
      <c r="A134" s="280">
        <v>142</v>
      </c>
      <c r="B134" s="281" t="s">
        <v>604</v>
      </c>
      <c r="C134" s="282">
        <v>858.88088992653104</v>
      </c>
      <c r="D134" s="282">
        <v>858.88088992653138</v>
      </c>
      <c r="E134" s="282">
        <v>0</v>
      </c>
      <c r="F134" s="282">
        <f t="shared" si="5"/>
        <v>858.88088992653138</v>
      </c>
      <c r="G134" s="282"/>
      <c r="H134" s="282">
        <v>0</v>
      </c>
      <c r="I134" s="282">
        <v>0</v>
      </c>
      <c r="J134" s="282">
        <f t="shared" si="6"/>
        <v>0</v>
      </c>
      <c r="K134" s="282"/>
      <c r="L134" s="282">
        <f t="shared" si="7"/>
        <v>-3.4106051316484809E-13</v>
      </c>
      <c r="M134" s="282">
        <f t="shared" si="8"/>
        <v>-3.4106051316484809E-13</v>
      </c>
    </row>
    <row r="135" spans="1:13" s="35" customFormat="1" ht="17.649999999999999" customHeight="1">
      <c r="A135" s="280">
        <v>143</v>
      </c>
      <c r="B135" s="281" t="s">
        <v>605</v>
      </c>
      <c r="C135" s="282">
        <v>1659.4720652631993</v>
      </c>
      <c r="D135" s="282">
        <v>1659.4720652632</v>
      </c>
      <c r="E135" s="282">
        <v>0</v>
      </c>
      <c r="F135" s="282">
        <f t="shared" si="5"/>
        <v>1659.4720652632</v>
      </c>
      <c r="G135" s="282"/>
      <c r="H135" s="282">
        <v>0</v>
      </c>
      <c r="I135" s="282">
        <v>0</v>
      </c>
      <c r="J135" s="282">
        <f t="shared" si="6"/>
        <v>0</v>
      </c>
      <c r="K135" s="282"/>
      <c r="L135" s="282">
        <f t="shared" si="7"/>
        <v>-6.8212102632969618E-13</v>
      </c>
      <c r="M135" s="282">
        <f t="shared" si="8"/>
        <v>-6.8212102632969618E-13</v>
      </c>
    </row>
    <row r="136" spans="1:13" s="24" customFormat="1" ht="17.649999999999999" customHeight="1">
      <c r="A136" s="280">
        <v>144</v>
      </c>
      <c r="B136" s="281" t="s">
        <v>606</v>
      </c>
      <c r="C136" s="282">
        <v>1139.6023671132534</v>
      </c>
      <c r="D136" s="282">
        <v>1139.6023671132536</v>
      </c>
      <c r="E136" s="282">
        <v>0</v>
      </c>
      <c r="F136" s="282">
        <f t="shared" si="5"/>
        <v>1139.6023671132536</v>
      </c>
      <c r="G136" s="282"/>
      <c r="H136" s="282">
        <v>0</v>
      </c>
      <c r="I136" s="282">
        <v>0</v>
      </c>
      <c r="J136" s="282">
        <f t="shared" si="6"/>
        <v>0</v>
      </c>
      <c r="K136" s="282"/>
      <c r="L136" s="282">
        <f t="shared" si="7"/>
        <v>-2.2737367544323206E-13</v>
      </c>
      <c r="M136" s="282">
        <f t="shared" si="8"/>
        <v>-2.2737367544323206E-13</v>
      </c>
    </row>
    <row r="137" spans="1:13" s="24" customFormat="1" ht="17.649999999999999" customHeight="1">
      <c r="A137" s="280">
        <v>146</v>
      </c>
      <c r="B137" s="281" t="s">
        <v>607</v>
      </c>
      <c r="C137" s="282">
        <v>25755.874951790742</v>
      </c>
      <c r="D137" s="282">
        <v>8685.280748806359</v>
      </c>
      <c r="E137" s="282">
        <v>366.65718936187722</v>
      </c>
      <c r="F137" s="282">
        <f t="shared" si="5"/>
        <v>9051.9379381682356</v>
      </c>
      <c r="G137" s="282"/>
      <c r="H137" s="282">
        <v>732.84136182330985</v>
      </c>
      <c r="I137" s="282">
        <v>1068.9329352953259</v>
      </c>
      <c r="J137" s="282">
        <f t="shared" si="6"/>
        <v>1801.7742971186358</v>
      </c>
      <c r="K137" s="282"/>
      <c r="L137" s="282">
        <f t="shared" si="7"/>
        <v>14902.162716503868</v>
      </c>
      <c r="M137" s="282">
        <f t="shared" si="8"/>
        <v>16703.937013622504</v>
      </c>
    </row>
    <row r="138" spans="1:13" s="35" customFormat="1" ht="17.649999999999999" customHeight="1">
      <c r="A138" s="280">
        <v>147</v>
      </c>
      <c r="B138" s="281" t="s">
        <v>608</v>
      </c>
      <c r="C138" s="282">
        <v>3591.3992098249969</v>
      </c>
      <c r="D138" s="282">
        <v>3591.399209824996</v>
      </c>
      <c r="E138" s="282">
        <v>0</v>
      </c>
      <c r="F138" s="282">
        <f t="shared" si="5"/>
        <v>3591.399209824996</v>
      </c>
      <c r="G138" s="282"/>
      <c r="H138" s="282">
        <v>0</v>
      </c>
      <c r="I138" s="282">
        <v>0</v>
      </c>
      <c r="J138" s="282">
        <f t="shared" si="6"/>
        <v>0</v>
      </c>
      <c r="K138" s="282"/>
      <c r="L138" s="282">
        <f t="shared" si="7"/>
        <v>9.0949470177292824E-13</v>
      </c>
      <c r="M138" s="282">
        <f t="shared" si="8"/>
        <v>9.0949470177292824E-13</v>
      </c>
    </row>
    <row r="139" spans="1:13" s="24" customFormat="1" ht="17.649999999999999" customHeight="1">
      <c r="A139" s="280">
        <v>148</v>
      </c>
      <c r="B139" s="281" t="s">
        <v>609</v>
      </c>
      <c r="C139" s="282">
        <v>569.16860746558314</v>
      </c>
      <c r="D139" s="282">
        <v>569.16860746558314</v>
      </c>
      <c r="E139" s="282">
        <v>0</v>
      </c>
      <c r="F139" s="282">
        <f t="shared" si="5"/>
        <v>569.16860746558314</v>
      </c>
      <c r="G139" s="282"/>
      <c r="H139" s="282">
        <v>0</v>
      </c>
      <c r="I139" s="282">
        <v>0</v>
      </c>
      <c r="J139" s="282">
        <f t="shared" si="6"/>
        <v>0</v>
      </c>
      <c r="K139" s="282"/>
      <c r="L139" s="282">
        <f t="shared" si="7"/>
        <v>0</v>
      </c>
      <c r="M139" s="282">
        <f t="shared" si="8"/>
        <v>0</v>
      </c>
    </row>
    <row r="140" spans="1:13" s="35" customFormat="1" ht="17.649999999999999" customHeight="1">
      <c r="A140" s="280">
        <v>149</v>
      </c>
      <c r="B140" s="281" t="s">
        <v>610</v>
      </c>
      <c r="C140" s="282">
        <v>922.51915232013732</v>
      </c>
      <c r="D140" s="282">
        <v>922.51915232013732</v>
      </c>
      <c r="E140" s="282">
        <v>0</v>
      </c>
      <c r="F140" s="282">
        <f t="shared" si="5"/>
        <v>922.51915232013732</v>
      </c>
      <c r="G140" s="282"/>
      <c r="H140" s="282">
        <v>0</v>
      </c>
      <c r="I140" s="282">
        <v>0</v>
      </c>
      <c r="J140" s="282">
        <f t="shared" si="6"/>
        <v>0</v>
      </c>
      <c r="K140" s="282"/>
      <c r="L140" s="282">
        <f t="shared" si="7"/>
        <v>0</v>
      </c>
      <c r="M140" s="282">
        <f t="shared" si="8"/>
        <v>0</v>
      </c>
    </row>
    <row r="141" spans="1:13" s="35" customFormat="1" ht="17.649999999999999" customHeight="1">
      <c r="A141" s="280">
        <v>150</v>
      </c>
      <c r="B141" s="281" t="s">
        <v>611</v>
      </c>
      <c r="C141" s="282">
        <v>976.81397254951901</v>
      </c>
      <c r="D141" s="282">
        <v>972.001061575878</v>
      </c>
      <c r="E141" s="282">
        <v>5.6285500384408722E-2</v>
      </c>
      <c r="F141" s="282">
        <f t="shared" si="5"/>
        <v>972.05734707626243</v>
      </c>
      <c r="G141" s="282"/>
      <c r="H141" s="282">
        <v>0.20705015813402569</v>
      </c>
      <c r="I141" s="282">
        <v>0.3939983686056942</v>
      </c>
      <c r="J141" s="282">
        <f t="shared" si="6"/>
        <v>0.60104852673971987</v>
      </c>
      <c r="K141" s="282"/>
      <c r="L141" s="282">
        <f t="shared" si="7"/>
        <v>4.1555769465168568</v>
      </c>
      <c r="M141" s="282">
        <f t="shared" si="8"/>
        <v>4.7566254732565767</v>
      </c>
    </row>
    <row r="142" spans="1:13" s="35" customFormat="1" ht="17.649999999999999" customHeight="1">
      <c r="A142" s="280">
        <v>151</v>
      </c>
      <c r="B142" s="281" t="s">
        <v>612</v>
      </c>
      <c r="C142" s="282">
        <v>319.48207163339504</v>
      </c>
      <c r="D142" s="282">
        <v>278.61718380540282</v>
      </c>
      <c r="E142" s="282">
        <v>3.5287112943573034</v>
      </c>
      <c r="F142" s="282">
        <f t="shared" si="5"/>
        <v>282.14589509976014</v>
      </c>
      <c r="G142" s="282"/>
      <c r="H142" s="282">
        <v>24.890784552933155</v>
      </c>
      <c r="I142" s="282">
        <v>12.445391980701796</v>
      </c>
      <c r="J142" s="282">
        <f t="shared" si="6"/>
        <v>37.336176533634955</v>
      </c>
      <c r="K142" s="282"/>
      <c r="L142" s="282">
        <f t="shared" si="7"/>
        <v>-5.6843418860808015E-14</v>
      </c>
      <c r="M142" s="282">
        <f t="shared" si="8"/>
        <v>37.336176533634898</v>
      </c>
    </row>
    <row r="143" spans="1:13" s="35" customFormat="1" ht="17.649999999999999" customHeight="1">
      <c r="A143" s="280">
        <v>152</v>
      </c>
      <c r="B143" s="281" t="s">
        <v>613</v>
      </c>
      <c r="C143" s="282">
        <v>1250.5188144070389</v>
      </c>
      <c r="D143" s="282">
        <v>1139.3926083442643</v>
      </c>
      <c r="E143" s="282">
        <v>11.636532174849222</v>
      </c>
      <c r="F143" s="282">
        <f t="shared" si="5"/>
        <v>1151.0291405191135</v>
      </c>
      <c r="G143" s="282"/>
      <c r="H143" s="282">
        <v>12.259753572431451</v>
      </c>
      <c r="I143" s="282">
        <v>24.436410989261681</v>
      </c>
      <c r="J143" s="282">
        <f t="shared" si="6"/>
        <v>36.696164561693131</v>
      </c>
      <c r="K143" s="282"/>
      <c r="L143" s="282">
        <f t="shared" si="7"/>
        <v>62.793509326232261</v>
      </c>
      <c r="M143" s="282">
        <f t="shared" si="8"/>
        <v>99.489673887925392</v>
      </c>
    </row>
    <row r="144" spans="1:13" s="35" customFormat="1" ht="17.649999999999999" customHeight="1">
      <c r="A144" s="280">
        <v>156</v>
      </c>
      <c r="B144" s="281" t="s">
        <v>614</v>
      </c>
      <c r="C144" s="282">
        <v>348.19937833499148</v>
      </c>
      <c r="D144" s="282">
        <v>344.20127733865502</v>
      </c>
      <c r="E144" s="282">
        <v>4.6756533298072993E-2</v>
      </c>
      <c r="F144" s="282">
        <f t="shared" ref="F144:F207" si="9">+D144+E144</f>
        <v>344.24803387195311</v>
      </c>
      <c r="G144" s="282"/>
      <c r="H144" s="282">
        <v>0.17199722214530547</v>
      </c>
      <c r="I144" s="282">
        <v>0.32729571619048792</v>
      </c>
      <c r="J144" s="282">
        <f t="shared" ref="J144:J207" si="10">+H144+I144</f>
        <v>0.49929293833579336</v>
      </c>
      <c r="K144" s="282"/>
      <c r="L144" s="282">
        <f t="shared" ref="L144:L207" si="11">SUM(C144-F144-J144)</f>
        <v>3.4520515247025738</v>
      </c>
      <c r="M144" s="282">
        <f t="shared" ref="M144:M207" si="12">J144+L144</f>
        <v>3.9513444630383674</v>
      </c>
    </row>
    <row r="145" spans="1:14" s="35" customFormat="1" ht="17.649999999999999" customHeight="1">
      <c r="A145" s="280">
        <v>157</v>
      </c>
      <c r="B145" s="281" t="s">
        <v>615</v>
      </c>
      <c r="C145" s="282">
        <v>3135.3003551082606</v>
      </c>
      <c r="D145" s="282">
        <v>3061.7130557920518</v>
      </c>
      <c r="E145" s="282">
        <v>0.86058028842061685</v>
      </c>
      <c r="F145" s="282">
        <f t="shared" si="9"/>
        <v>3062.5736360804726</v>
      </c>
      <c r="G145" s="282"/>
      <c r="H145" s="282">
        <v>3.1657061149341237</v>
      </c>
      <c r="I145" s="282">
        <v>6.0240620826485074</v>
      </c>
      <c r="J145" s="282">
        <f t="shared" si="10"/>
        <v>9.1897681975826302</v>
      </c>
      <c r="K145" s="282"/>
      <c r="L145" s="282">
        <f t="shared" si="11"/>
        <v>63.536950830205392</v>
      </c>
      <c r="M145" s="282">
        <f t="shared" si="12"/>
        <v>72.726719027788022</v>
      </c>
    </row>
    <row r="146" spans="1:14" s="24" customFormat="1" ht="17.649999999999999" customHeight="1">
      <c r="A146" s="280">
        <v>158</v>
      </c>
      <c r="B146" s="281" t="s">
        <v>616</v>
      </c>
      <c r="C146" s="282">
        <v>271.67297140343646</v>
      </c>
      <c r="D146" s="282">
        <v>271.67297140343641</v>
      </c>
      <c r="E146" s="282">
        <v>0</v>
      </c>
      <c r="F146" s="282">
        <f t="shared" si="9"/>
        <v>271.67297140343641</v>
      </c>
      <c r="G146" s="282"/>
      <c r="H146" s="282">
        <v>0</v>
      </c>
      <c r="I146" s="282">
        <v>0</v>
      </c>
      <c r="J146" s="282">
        <f t="shared" si="10"/>
        <v>0</v>
      </c>
      <c r="K146" s="282"/>
      <c r="L146" s="282">
        <f t="shared" si="11"/>
        <v>5.6843418860808015E-14</v>
      </c>
      <c r="M146" s="282">
        <f t="shared" si="12"/>
        <v>5.6843418860808015E-14</v>
      </c>
      <c r="N146" s="35"/>
    </row>
    <row r="147" spans="1:14" s="35" customFormat="1" ht="17.649999999999999" customHeight="1">
      <c r="A147" s="280">
        <v>159</v>
      </c>
      <c r="B147" s="281" t="s">
        <v>617</v>
      </c>
      <c r="C147" s="282">
        <v>92.643896180930469</v>
      </c>
      <c r="D147" s="282">
        <v>92.643896180930469</v>
      </c>
      <c r="E147" s="282">
        <v>0</v>
      </c>
      <c r="F147" s="282">
        <f t="shared" si="9"/>
        <v>92.643896180930469</v>
      </c>
      <c r="G147" s="282"/>
      <c r="H147" s="282">
        <v>0</v>
      </c>
      <c r="I147" s="282">
        <v>0</v>
      </c>
      <c r="J147" s="282">
        <f t="shared" si="10"/>
        <v>0</v>
      </c>
      <c r="K147" s="282"/>
      <c r="L147" s="282">
        <f t="shared" si="11"/>
        <v>0</v>
      </c>
      <c r="M147" s="282">
        <f t="shared" si="12"/>
        <v>0</v>
      </c>
      <c r="N147" s="24"/>
    </row>
    <row r="148" spans="1:14" s="35" customFormat="1" ht="17.649999999999999" customHeight="1">
      <c r="A148" s="280">
        <v>160</v>
      </c>
      <c r="B148" s="281" t="s">
        <v>618</v>
      </c>
      <c r="C148" s="282">
        <v>22.356099728941111</v>
      </c>
      <c r="D148" s="282">
        <v>22.356099728941111</v>
      </c>
      <c r="E148" s="282">
        <v>0</v>
      </c>
      <c r="F148" s="282">
        <f t="shared" si="9"/>
        <v>22.356099728941111</v>
      </c>
      <c r="G148" s="282"/>
      <c r="H148" s="282">
        <v>0</v>
      </c>
      <c r="I148" s="282">
        <v>0</v>
      </c>
      <c r="J148" s="282">
        <f t="shared" si="10"/>
        <v>0</v>
      </c>
      <c r="K148" s="282"/>
      <c r="L148" s="282">
        <f t="shared" si="11"/>
        <v>0</v>
      </c>
      <c r="M148" s="282">
        <f t="shared" si="12"/>
        <v>0</v>
      </c>
    </row>
    <row r="149" spans="1:14" s="35" customFormat="1" ht="17.649999999999999" customHeight="1">
      <c r="A149" s="280">
        <v>161</v>
      </c>
      <c r="B149" s="281" t="s">
        <v>619</v>
      </c>
      <c r="C149" s="282">
        <v>87.054857499999983</v>
      </c>
      <c r="D149" s="282">
        <v>87.054857499999997</v>
      </c>
      <c r="E149" s="282">
        <v>0</v>
      </c>
      <c r="F149" s="282">
        <f t="shared" si="9"/>
        <v>87.054857499999997</v>
      </c>
      <c r="G149" s="282"/>
      <c r="H149" s="282">
        <v>0</v>
      </c>
      <c r="I149" s="282">
        <v>0</v>
      </c>
      <c r="J149" s="282">
        <f t="shared" si="10"/>
        <v>0</v>
      </c>
      <c r="K149" s="282"/>
      <c r="L149" s="282">
        <f t="shared" si="11"/>
        <v>-1.4210854715202004E-14</v>
      </c>
      <c r="M149" s="282">
        <f t="shared" si="12"/>
        <v>-1.4210854715202004E-14</v>
      </c>
    </row>
    <row r="150" spans="1:14" s="35" customFormat="1" ht="17.649999999999999" customHeight="1">
      <c r="A150" s="280">
        <v>162</v>
      </c>
      <c r="B150" s="281" t="s">
        <v>620</v>
      </c>
      <c r="C150" s="282">
        <v>39.045906500000001</v>
      </c>
      <c r="D150" s="282">
        <v>39.045906500000001</v>
      </c>
      <c r="E150" s="282">
        <v>0</v>
      </c>
      <c r="F150" s="282">
        <f t="shared" si="9"/>
        <v>39.045906500000001</v>
      </c>
      <c r="G150" s="282"/>
      <c r="H150" s="282">
        <v>0</v>
      </c>
      <c r="I150" s="282">
        <v>0</v>
      </c>
      <c r="J150" s="282">
        <f t="shared" si="10"/>
        <v>0</v>
      </c>
      <c r="K150" s="282"/>
      <c r="L150" s="282">
        <f t="shared" si="11"/>
        <v>0</v>
      </c>
      <c r="M150" s="282">
        <f t="shared" si="12"/>
        <v>0</v>
      </c>
    </row>
    <row r="151" spans="1:14" s="35" customFormat="1" ht="17.649999999999999" customHeight="1">
      <c r="A151" s="280">
        <v>163</v>
      </c>
      <c r="B151" s="281" t="s">
        <v>621</v>
      </c>
      <c r="C151" s="282">
        <v>322.32104855080524</v>
      </c>
      <c r="D151" s="282">
        <v>322.32104855080524</v>
      </c>
      <c r="E151" s="282">
        <v>0</v>
      </c>
      <c r="F151" s="282">
        <f t="shared" si="9"/>
        <v>322.32104855080524</v>
      </c>
      <c r="G151" s="282"/>
      <c r="H151" s="282">
        <v>0</v>
      </c>
      <c r="I151" s="282">
        <v>0</v>
      </c>
      <c r="J151" s="282">
        <f t="shared" si="10"/>
        <v>0</v>
      </c>
      <c r="K151" s="282"/>
      <c r="L151" s="282">
        <f t="shared" si="11"/>
        <v>0</v>
      </c>
      <c r="M151" s="282">
        <f t="shared" si="12"/>
        <v>0</v>
      </c>
    </row>
    <row r="152" spans="1:14" s="35" customFormat="1" ht="17.649999999999999" customHeight="1">
      <c r="A152" s="280">
        <v>164</v>
      </c>
      <c r="B152" s="281" t="s">
        <v>622</v>
      </c>
      <c r="C152" s="282">
        <v>804.41786280938857</v>
      </c>
      <c r="D152" s="282">
        <v>766.02337237820461</v>
      </c>
      <c r="E152" s="282">
        <v>0</v>
      </c>
      <c r="F152" s="282">
        <f t="shared" si="9"/>
        <v>766.02337237820461</v>
      </c>
      <c r="G152" s="282"/>
      <c r="H152" s="282">
        <v>25.596326879511103</v>
      </c>
      <c r="I152" s="282">
        <v>12.798163551672751</v>
      </c>
      <c r="J152" s="282">
        <f t="shared" si="10"/>
        <v>38.394490431183854</v>
      </c>
      <c r="K152" s="282"/>
      <c r="L152" s="282">
        <f t="shared" si="11"/>
        <v>9.9475983006414026E-14</v>
      </c>
      <c r="M152" s="282">
        <f t="shared" si="12"/>
        <v>38.394490431183954</v>
      </c>
    </row>
    <row r="153" spans="1:14" s="35" customFormat="1" ht="17.649999999999999" customHeight="1">
      <c r="A153" s="280">
        <v>165</v>
      </c>
      <c r="B153" s="281" t="s">
        <v>623</v>
      </c>
      <c r="C153" s="282">
        <v>120.11192669468845</v>
      </c>
      <c r="D153" s="282">
        <v>120.11192669468849</v>
      </c>
      <c r="E153" s="282">
        <v>0</v>
      </c>
      <c r="F153" s="282">
        <f t="shared" si="9"/>
        <v>120.11192669468849</v>
      </c>
      <c r="G153" s="282"/>
      <c r="H153" s="282">
        <v>0</v>
      </c>
      <c r="I153" s="282">
        <v>0</v>
      </c>
      <c r="J153" s="282">
        <f t="shared" si="10"/>
        <v>0</v>
      </c>
      <c r="K153" s="282"/>
      <c r="L153" s="282">
        <f t="shared" si="11"/>
        <v>-4.2632564145606011E-14</v>
      </c>
      <c r="M153" s="282">
        <f t="shared" si="12"/>
        <v>-4.2632564145606011E-14</v>
      </c>
    </row>
    <row r="154" spans="1:14" s="35" customFormat="1" ht="17.649999999999999" customHeight="1">
      <c r="A154" s="280">
        <v>166</v>
      </c>
      <c r="B154" s="281" t="s">
        <v>624</v>
      </c>
      <c r="C154" s="282">
        <v>1249.9704600597508</v>
      </c>
      <c r="D154" s="282">
        <v>1228.6883863373923</v>
      </c>
      <c r="E154" s="282">
        <v>0.24888713736707502</v>
      </c>
      <c r="F154" s="282">
        <f t="shared" si="9"/>
        <v>1228.9372734747594</v>
      </c>
      <c r="G154" s="282"/>
      <c r="H154" s="282">
        <v>0.91554916091523719</v>
      </c>
      <c r="I154" s="282">
        <v>1.7422100246773351</v>
      </c>
      <c r="J154" s="282">
        <f t="shared" si="10"/>
        <v>2.6577591855925724</v>
      </c>
      <c r="K154" s="282"/>
      <c r="L154" s="282">
        <f t="shared" si="11"/>
        <v>18.375427399398855</v>
      </c>
      <c r="M154" s="282">
        <f t="shared" si="12"/>
        <v>21.033186584991427</v>
      </c>
    </row>
    <row r="155" spans="1:14" s="35" customFormat="1" ht="17.649999999999999" customHeight="1">
      <c r="A155" s="280">
        <v>167</v>
      </c>
      <c r="B155" s="273" t="s">
        <v>625</v>
      </c>
      <c r="C155" s="282">
        <v>2970.1674019764969</v>
      </c>
      <c r="D155" s="282">
        <v>2178.1227617591608</v>
      </c>
      <c r="E155" s="282">
        <v>99.005580079962002</v>
      </c>
      <c r="F155" s="282">
        <f t="shared" si="9"/>
        <v>2277.1283418391226</v>
      </c>
      <c r="G155" s="282"/>
      <c r="H155" s="282">
        <v>99.005580079962002</v>
      </c>
      <c r="I155" s="282">
        <v>198.011160159924</v>
      </c>
      <c r="J155" s="282">
        <f t="shared" si="10"/>
        <v>297.01674023988602</v>
      </c>
      <c r="K155" s="282"/>
      <c r="L155" s="282">
        <f t="shared" si="11"/>
        <v>396.02231989748822</v>
      </c>
      <c r="M155" s="282">
        <f t="shared" si="12"/>
        <v>693.03906013737424</v>
      </c>
    </row>
    <row r="156" spans="1:14" s="35" customFormat="1" ht="17.649999999999999" customHeight="1">
      <c r="A156" s="280">
        <v>168</v>
      </c>
      <c r="B156" s="281" t="s">
        <v>626</v>
      </c>
      <c r="C156" s="282">
        <v>675.05628048983976</v>
      </c>
      <c r="D156" s="282">
        <v>675.05628048983999</v>
      </c>
      <c r="E156" s="282">
        <v>0</v>
      </c>
      <c r="F156" s="282">
        <f t="shared" si="9"/>
        <v>675.05628048983999</v>
      </c>
      <c r="G156" s="282"/>
      <c r="H156" s="282">
        <v>0</v>
      </c>
      <c r="I156" s="282">
        <v>0</v>
      </c>
      <c r="J156" s="282">
        <f t="shared" si="10"/>
        <v>0</v>
      </c>
      <c r="K156" s="282"/>
      <c r="L156" s="282">
        <f t="shared" si="11"/>
        <v>-2.2737367544323206E-13</v>
      </c>
      <c r="M156" s="282">
        <f t="shared" si="12"/>
        <v>-2.2737367544323206E-13</v>
      </c>
    </row>
    <row r="157" spans="1:14" s="24" customFormat="1" ht="17.649999999999999" customHeight="1">
      <c r="A157" s="280">
        <v>170</v>
      </c>
      <c r="B157" s="281" t="s">
        <v>627</v>
      </c>
      <c r="C157" s="282">
        <v>1645.7035986312396</v>
      </c>
      <c r="D157" s="282">
        <v>1280.0346301914392</v>
      </c>
      <c r="E157" s="282">
        <v>3.7201856515995977</v>
      </c>
      <c r="F157" s="282">
        <f t="shared" si="9"/>
        <v>1283.7548158430388</v>
      </c>
      <c r="G157" s="282"/>
      <c r="H157" s="282">
        <v>45.391555856630404</v>
      </c>
      <c r="I157" s="282">
        <v>41.894593139277646</v>
      </c>
      <c r="J157" s="282">
        <f t="shared" si="10"/>
        <v>87.28614899590805</v>
      </c>
      <c r="K157" s="282"/>
      <c r="L157" s="282">
        <f t="shared" si="11"/>
        <v>274.66263379229275</v>
      </c>
      <c r="M157" s="282">
        <f t="shared" si="12"/>
        <v>361.94878278820079</v>
      </c>
    </row>
    <row r="158" spans="1:14" s="35" customFormat="1" ht="17.649999999999999" customHeight="1">
      <c r="A158" s="280">
        <v>176</v>
      </c>
      <c r="B158" s="281" t="s">
        <v>628</v>
      </c>
      <c r="C158" s="282">
        <v>741.48261276755818</v>
      </c>
      <c r="D158" s="282">
        <v>625.25402231616522</v>
      </c>
      <c r="E158" s="282">
        <v>0</v>
      </c>
      <c r="F158" s="282">
        <f t="shared" si="9"/>
        <v>625.25402231616522</v>
      </c>
      <c r="G158" s="282"/>
      <c r="H158" s="282">
        <v>77.485727030531194</v>
      </c>
      <c r="I158" s="282">
        <v>38.742863420861781</v>
      </c>
      <c r="J158" s="282">
        <f t="shared" si="10"/>
        <v>116.22859045139298</v>
      </c>
      <c r="K158" s="282"/>
      <c r="L158" s="282">
        <f t="shared" si="11"/>
        <v>-1.4210854715202004E-14</v>
      </c>
      <c r="M158" s="282">
        <f t="shared" si="12"/>
        <v>116.22859045139296</v>
      </c>
    </row>
    <row r="159" spans="1:14" s="35" customFormat="1" ht="17.649999999999999" customHeight="1">
      <c r="A159" s="280">
        <v>177</v>
      </c>
      <c r="B159" s="281" t="s">
        <v>629</v>
      </c>
      <c r="C159" s="282">
        <v>25.453175316782183</v>
      </c>
      <c r="D159" s="282">
        <v>24.234350231194348</v>
      </c>
      <c r="E159" s="282">
        <v>1.4253755350466541E-2</v>
      </c>
      <c r="F159" s="282">
        <f t="shared" si="9"/>
        <v>24.248603986544815</v>
      </c>
      <c r="G159" s="282"/>
      <c r="H159" s="282">
        <v>5.2433541827461391E-2</v>
      </c>
      <c r="I159" s="282">
        <v>9.9776469766409262E-2</v>
      </c>
      <c r="J159" s="282">
        <f t="shared" si="10"/>
        <v>0.15221001159387065</v>
      </c>
      <c r="K159" s="282"/>
      <c r="L159" s="282">
        <f t="shared" si="11"/>
        <v>1.052361318643497</v>
      </c>
      <c r="M159" s="282">
        <f t="shared" si="12"/>
        <v>1.2045713302373677</v>
      </c>
    </row>
    <row r="160" spans="1:14" s="35" customFormat="1" ht="17.649999999999999" customHeight="1">
      <c r="A160" s="280">
        <v>181</v>
      </c>
      <c r="B160" s="281" t="s">
        <v>630</v>
      </c>
      <c r="C160" s="282">
        <v>13280.914049029376</v>
      </c>
      <c r="D160" s="282">
        <v>8366.4905338115823</v>
      </c>
      <c r="E160" s="282">
        <v>281.38994615441004</v>
      </c>
      <c r="F160" s="282">
        <f t="shared" si="9"/>
        <v>8647.880479965992</v>
      </c>
      <c r="G160" s="282"/>
      <c r="H160" s="282">
        <v>281.38994615441004</v>
      </c>
      <c r="I160" s="282">
        <v>562.77989230882008</v>
      </c>
      <c r="J160" s="282">
        <f t="shared" si="10"/>
        <v>844.16983846323012</v>
      </c>
      <c r="K160" s="282"/>
      <c r="L160" s="282">
        <f t="shared" si="11"/>
        <v>3788.8637306001538</v>
      </c>
      <c r="M160" s="282">
        <f t="shared" si="12"/>
        <v>4633.0335690633838</v>
      </c>
    </row>
    <row r="161" spans="1:14" s="35" customFormat="1" ht="17.649999999999999" customHeight="1">
      <c r="A161" s="280">
        <v>182</v>
      </c>
      <c r="B161" s="281" t="s">
        <v>631</v>
      </c>
      <c r="C161" s="282">
        <v>658.32016499999986</v>
      </c>
      <c r="D161" s="282">
        <v>658.32016500000009</v>
      </c>
      <c r="E161" s="282">
        <v>0</v>
      </c>
      <c r="F161" s="282">
        <f t="shared" si="9"/>
        <v>658.32016500000009</v>
      </c>
      <c r="G161" s="282"/>
      <c r="H161" s="282">
        <v>0</v>
      </c>
      <c r="I161" s="282">
        <v>0</v>
      </c>
      <c r="J161" s="282">
        <f t="shared" si="10"/>
        <v>0</v>
      </c>
      <c r="K161" s="282"/>
      <c r="L161" s="282">
        <f t="shared" si="11"/>
        <v>-2.2737367544323206E-13</v>
      </c>
      <c r="M161" s="282">
        <f t="shared" si="12"/>
        <v>-2.2737367544323206E-13</v>
      </c>
    </row>
    <row r="162" spans="1:14" s="35" customFormat="1" ht="17.649999999999999" customHeight="1">
      <c r="A162" s="280">
        <v>183</v>
      </c>
      <c r="B162" s="281" t="s">
        <v>632</v>
      </c>
      <c r="C162" s="282">
        <v>118.5800485</v>
      </c>
      <c r="D162" s="282">
        <v>118.5800485</v>
      </c>
      <c r="E162" s="282">
        <v>0</v>
      </c>
      <c r="F162" s="282">
        <f t="shared" si="9"/>
        <v>118.5800485</v>
      </c>
      <c r="G162" s="282"/>
      <c r="H162" s="282">
        <v>0</v>
      </c>
      <c r="I162" s="282">
        <v>0</v>
      </c>
      <c r="J162" s="282">
        <f t="shared" si="10"/>
        <v>0</v>
      </c>
      <c r="K162" s="282"/>
      <c r="L162" s="282">
        <f t="shared" si="11"/>
        <v>0</v>
      </c>
      <c r="M162" s="282">
        <f t="shared" si="12"/>
        <v>0</v>
      </c>
    </row>
    <row r="163" spans="1:14" s="35" customFormat="1" ht="17.649999999999999" customHeight="1">
      <c r="A163" s="280">
        <v>185</v>
      </c>
      <c r="B163" s="281" t="s">
        <v>633</v>
      </c>
      <c r="C163" s="282">
        <v>478.04112093692839</v>
      </c>
      <c r="D163" s="282">
        <v>422.45377764258325</v>
      </c>
      <c r="E163" s="282">
        <v>0.97788994061967505</v>
      </c>
      <c r="F163" s="282">
        <f t="shared" si="9"/>
        <v>423.43166758320291</v>
      </c>
      <c r="G163" s="282"/>
      <c r="H163" s="282">
        <v>36.406302119264446</v>
      </c>
      <c r="I163" s="282">
        <v>18.203151234461128</v>
      </c>
      <c r="J163" s="282">
        <f t="shared" si="10"/>
        <v>54.60945335372557</v>
      </c>
      <c r="K163" s="282"/>
      <c r="L163" s="282">
        <f t="shared" si="11"/>
        <v>-8.5265128291212022E-14</v>
      </c>
      <c r="M163" s="282">
        <f t="shared" si="12"/>
        <v>54.609453353725485</v>
      </c>
    </row>
    <row r="164" spans="1:14" s="35" customFormat="1" ht="17.649999999999999" customHeight="1">
      <c r="A164" s="280">
        <v>189</v>
      </c>
      <c r="B164" s="281" t="s">
        <v>634</v>
      </c>
      <c r="C164" s="282">
        <v>330.60227463961962</v>
      </c>
      <c r="D164" s="282">
        <v>266.57304573118063</v>
      </c>
      <c r="E164" s="282">
        <v>0.74880166250636215</v>
      </c>
      <c r="F164" s="282">
        <f t="shared" si="9"/>
        <v>267.32184739368699</v>
      </c>
      <c r="G164" s="282"/>
      <c r="H164" s="282">
        <v>2.7545204409997495</v>
      </c>
      <c r="I164" s="282">
        <v>5.2416117662213706</v>
      </c>
      <c r="J164" s="282">
        <f t="shared" si="10"/>
        <v>7.9961322072211196</v>
      </c>
      <c r="K164" s="282"/>
      <c r="L164" s="282">
        <f t="shared" si="11"/>
        <v>55.284295038711505</v>
      </c>
      <c r="M164" s="282">
        <f t="shared" si="12"/>
        <v>63.280427245932628</v>
      </c>
    </row>
    <row r="165" spans="1:14" s="35" customFormat="1" ht="17.649999999999999" customHeight="1">
      <c r="A165" s="280">
        <v>190</v>
      </c>
      <c r="B165" s="281" t="s">
        <v>635</v>
      </c>
      <c r="C165" s="282">
        <v>1015.4355546462871</v>
      </c>
      <c r="D165" s="282">
        <v>816.59875396129178</v>
      </c>
      <c r="E165" s="282">
        <v>0.52616054696104897</v>
      </c>
      <c r="F165" s="282">
        <f t="shared" si="9"/>
        <v>817.1249145082528</v>
      </c>
      <c r="G165" s="282"/>
      <c r="H165" s="282">
        <v>23.875160552489582</v>
      </c>
      <c r="I165" s="282">
        <v>20.654370709440105</v>
      </c>
      <c r="J165" s="282">
        <f t="shared" si="10"/>
        <v>44.529531261929691</v>
      </c>
      <c r="K165" s="282"/>
      <c r="L165" s="282">
        <f t="shared" si="11"/>
        <v>153.78110887610458</v>
      </c>
      <c r="M165" s="282">
        <f t="shared" si="12"/>
        <v>198.31064013803427</v>
      </c>
    </row>
    <row r="166" spans="1:14" s="35" customFormat="1" ht="17.649999999999999" customHeight="1">
      <c r="A166" s="280">
        <v>191</v>
      </c>
      <c r="B166" s="281" t="s">
        <v>636</v>
      </c>
      <c r="C166" s="282">
        <v>112.790092359916</v>
      </c>
      <c r="D166" s="282">
        <v>96.421722817460449</v>
      </c>
      <c r="E166" s="282">
        <v>2.0460452871572925</v>
      </c>
      <c r="F166" s="282">
        <f t="shared" si="9"/>
        <v>98.467768104617747</v>
      </c>
      <c r="G166" s="282"/>
      <c r="H166" s="282">
        <v>2.0460452871572925</v>
      </c>
      <c r="I166" s="282">
        <v>4.092090574314585</v>
      </c>
      <c r="J166" s="282">
        <f t="shared" si="10"/>
        <v>6.1381358614718771</v>
      </c>
      <c r="K166" s="282"/>
      <c r="L166" s="282">
        <f t="shared" si="11"/>
        <v>8.1841883938263784</v>
      </c>
      <c r="M166" s="282">
        <f t="shared" si="12"/>
        <v>14.322324255298255</v>
      </c>
    </row>
    <row r="167" spans="1:14" s="35" customFormat="1" ht="17.649999999999999" customHeight="1">
      <c r="A167" s="280">
        <v>192</v>
      </c>
      <c r="B167" s="281" t="s">
        <v>637</v>
      </c>
      <c r="C167" s="282">
        <v>796.52158676363752</v>
      </c>
      <c r="D167" s="282">
        <v>707.67136178123963</v>
      </c>
      <c r="E167" s="282">
        <v>11.019411665939497</v>
      </c>
      <c r="F167" s="282">
        <f t="shared" si="9"/>
        <v>718.69077344717914</v>
      </c>
      <c r="G167" s="282"/>
      <c r="H167" s="282">
        <v>11.043427280414685</v>
      </c>
      <c r="I167" s="282">
        <v>22.083652514159407</v>
      </c>
      <c r="J167" s="282">
        <f t="shared" si="10"/>
        <v>33.127079794574094</v>
      </c>
      <c r="K167" s="282"/>
      <c r="L167" s="282">
        <f t="shared" si="11"/>
        <v>44.703733521884281</v>
      </c>
      <c r="M167" s="282">
        <f t="shared" si="12"/>
        <v>77.830813316458375</v>
      </c>
    </row>
    <row r="168" spans="1:14" s="35" customFormat="1" ht="17.649999999999999" customHeight="1">
      <c r="A168" s="280">
        <v>193</v>
      </c>
      <c r="B168" s="281" t="s">
        <v>638</v>
      </c>
      <c r="C168" s="282">
        <v>78.434095279007082</v>
      </c>
      <c r="D168" s="282">
        <v>78.434095279007082</v>
      </c>
      <c r="E168" s="282">
        <v>0</v>
      </c>
      <c r="F168" s="282">
        <f t="shared" si="9"/>
        <v>78.434095279007082</v>
      </c>
      <c r="G168" s="282"/>
      <c r="H168" s="282">
        <v>0</v>
      </c>
      <c r="I168" s="282">
        <v>0</v>
      </c>
      <c r="J168" s="282">
        <f t="shared" si="10"/>
        <v>0</v>
      </c>
      <c r="K168" s="282"/>
      <c r="L168" s="282">
        <f t="shared" si="11"/>
        <v>0</v>
      </c>
      <c r="M168" s="282">
        <f t="shared" si="12"/>
        <v>0</v>
      </c>
    </row>
    <row r="169" spans="1:14" s="35" customFormat="1" ht="17.649999999999999" customHeight="1">
      <c r="A169" s="280">
        <v>194</v>
      </c>
      <c r="B169" s="281" t="s">
        <v>639</v>
      </c>
      <c r="C169" s="282">
        <v>807.990329818031</v>
      </c>
      <c r="D169" s="282">
        <v>756.31321394587269</v>
      </c>
      <c r="E169" s="282">
        <v>0.25722123687461595</v>
      </c>
      <c r="F169" s="282">
        <f t="shared" si="9"/>
        <v>756.57043518274736</v>
      </c>
      <c r="G169" s="282"/>
      <c r="H169" s="282">
        <v>20.734477764667918</v>
      </c>
      <c r="I169" s="282">
        <v>11.694684664565477</v>
      </c>
      <c r="J169" s="282">
        <f t="shared" si="10"/>
        <v>32.429162429233394</v>
      </c>
      <c r="K169" s="282"/>
      <c r="L169" s="282">
        <f t="shared" si="11"/>
        <v>18.990732206050247</v>
      </c>
      <c r="M169" s="282">
        <f t="shared" si="12"/>
        <v>51.41989463528364</v>
      </c>
    </row>
    <row r="170" spans="1:14" s="24" customFormat="1" ht="17.649999999999999" customHeight="1">
      <c r="A170" s="280">
        <v>195</v>
      </c>
      <c r="B170" s="281" t="s">
        <v>640</v>
      </c>
      <c r="C170" s="282">
        <v>1993.5359026599392</v>
      </c>
      <c r="D170" s="282">
        <v>1799.7567928770147</v>
      </c>
      <c r="E170" s="282">
        <v>1.6358752766419893</v>
      </c>
      <c r="F170" s="282">
        <f t="shared" si="9"/>
        <v>1801.3926681536568</v>
      </c>
      <c r="G170" s="282"/>
      <c r="H170" s="282">
        <v>41.949126969031497</v>
      </c>
      <c r="I170" s="282">
        <v>29.416848211143616</v>
      </c>
      <c r="J170" s="282">
        <f t="shared" si="10"/>
        <v>71.365975180175113</v>
      </c>
      <c r="K170" s="282"/>
      <c r="L170" s="282">
        <f t="shared" si="11"/>
        <v>120.77725932610728</v>
      </c>
      <c r="M170" s="282">
        <f t="shared" si="12"/>
        <v>192.1432345062824</v>
      </c>
    </row>
    <row r="171" spans="1:14" s="35" customFormat="1" ht="17.649999999999999" customHeight="1">
      <c r="A171" s="280">
        <v>197</v>
      </c>
      <c r="B171" s="281" t="s">
        <v>641</v>
      </c>
      <c r="C171" s="282">
        <v>327.93398799199082</v>
      </c>
      <c r="D171" s="282">
        <v>292.82622998829953</v>
      </c>
      <c r="E171" s="282">
        <v>0.41057417121442941</v>
      </c>
      <c r="F171" s="282">
        <f t="shared" si="9"/>
        <v>293.23680415951395</v>
      </c>
      <c r="G171" s="282"/>
      <c r="H171" s="282">
        <v>1.5103264606568756</v>
      </c>
      <c r="I171" s="282">
        <v>2.8740192841082681</v>
      </c>
      <c r="J171" s="282">
        <f t="shared" si="10"/>
        <v>4.3843457447651435</v>
      </c>
      <c r="K171" s="282"/>
      <c r="L171" s="282">
        <f t="shared" si="11"/>
        <v>30.312838087711725</v>
      </c>
      <c r="M171" s="282">
        <f t="shared" si="12"/>
        <v>34.697183832476867</v>
      </c>
    </row>
    <row r="172" spans="1:14" s="24" customFormat="1" ht="17.649999999999999" customHeight="1">
      <c r="A172" s="280">
        <v>198</v>
      </c>
      <c r="B172" s="281" t="s">
        <v>642</v>
      </c>
      <c r="C172" s="282">
        <v>413.69878218384548</v>
      </c>
      <c r="D172" s="282">
        <v>325.5503400893794</v>
      </c>
      <c r="E172" s="282">
        <v>0.17196038167148039</v>
      </c>
      <c r="F172" s="282">
        <f t="shared" si="9"/>
        <v>325.72230047105086</v>
      </c>
      <c r="G172" s="282"/>
      <c r="H172" s="282">
        <v>30.010287446308144</v>
      </c>
      <c r="I172" s="282">
        <v>30.58144142668565</v>
      </c>
      <c r="J172" s="282">
        <f t="shared" si="10"/>
        <v>60.591728872993798</v>
      </c>
      <c r="K172" s="282"/>
      <c r="L172" s="282">
        <f t="shared" si="11"/>
        <v>27.384752839800825</v>
      </c>
      <c r="M172" s="282">
        <f t="shared" si="12"/>
        <v>87.976481712794623</v>
      </c>
      <c r="N172" s="35"/>
    </row>
    <row r="173" spans="1:14" s="24" customFormat="1" ht="17.649999999999999" customHeight="1">
      <c r="A173" s="280">
        <v>199</v>
      </c>
      <c r="B173" s="281" t="s">
        <v>643</v>
      </c>
      <c r="C173" s="282">
        <v>319.33372874864017</v>
      </c>
      <c r="D173" s="282">
        <v>279.73638929613486</v>
      </c>
      <c r="E173" s="282">
        <v>3.463360423972186</v>
      </c>
      <c r="F173" s="282">
        <f t="shared" si="9"/>
        <v>283.19974972010704</v>
      </c>
      <c r="G173" s="282"/>
      <c r="H173" s="282">
        <v>3.8742734404226948</v>
      </c>
      <c r="I173" s="282">
        <v>7.6937584736937072</v>
      </c>
      <c r="J173" s="282">
        <f t="shared" si="10"/>
        <v>11.568031914116402</v>
      </c>
      <c r="K173" s="282"/>
      <c r="L173" s="282">
        <f t="shared" si="11"/>
        <v>24.56594711441673</v>
      </c>
      <c r="M173" s="282">
        <f t="shared" si="12"/>
        <v>36.133979028533133</v>
      </c>
    </row>
    <row r="174" spans="1:14" s="35" customFormat="1" ht="17.649999999999999" customHeight="1">
      <c r="A174" s="280">
        <v>200</v>
      </c>
      <c r="B174" s="281" t="s">
        <v>644</v>
      </c>
      <c r="C174" s="282">
        <v>1438.0637988046915</v>
      </c>
      <c r="D174" s="282">
        <v>1137.9090631901918</v>
      </c>
      <c r="E174" s="282">
        <v>0.69178449989341895</v>
      </c>
      <c r="F174" s="282">
        <f t="shared" si="9"/>
        <v>1138.6008476900852</v>
      </c>
      <c r="G174" s="282"/>
      <c r="H174" s="282">
        <v>133.13393902189102</v>
      </c>
      <c r="I174" s="282">
        <v>92.695693427827791</v>
      </c>
      <c r="J174" s="282">
        <f t="shared" si="10"/>
        <v>225.82963244971882</v>
      </c>
      <c r="K174" s="282"/>
      <c r="L174" s="282">
        <f t="shared" si="11"/>
        <v>73.633318664887497</v>
      </c>
      <c r="M174" s="282">
        <f t="shared" si="12"/>
        <v>299.46295111460631</v>
      </c>
      <c r="N174" s="24"/>
    </row>
    <row r="175" spans="1:14" s="35" customFormat="1" ht="17.649999999999999" customHeight="1">
      <c r="A175" s="280">
        <v>201</v>
      </c>
      <c r="B175" s="281" t="s">
        <v>645</v>
      </c>
      <c r="C175" s="282">
        <v>1822.1542084370826</v>
      </c>
      <c r="D175" s="282">
        <v>1293.9399642472288</v>
      </c>
      <c r="E175" s="282">
        <v>6.1772993534544218</v>
      </c>
      <c r="F175" s="282">
        <f t="shared" si="9"/>
        <v>1300.1172636006831</v>
      </c>
      <c r="G175" s="282"/>
      <c r="H175" s="282">
        <v>22.723636725807793</v>
      </c>
      <c r="I175" s="282">
        <v>43.241095013517089</v>
      </c>
      <c r="J175" s="282">
        <f t="shared" si="10"/>
        <v>65.96473173932489</v>
      </c>
      <c r="K175" s="282"/>
      <c r="L175" s="282">
        <f t="shared" si="11"/>
        <v>456.07221309707461</v>
      </c>
      <c r="M175" s="282">
        <f t="shared" si="12"/>
        <v>522.03694483639947</v>
      </c>
    </row>
    <row r="176" spans="1:14" s="35" customFormat="1" ht="17.649999999999999" customHeight="1">
      <c r="A176" s="280">
        <v>202</v>
      </c>
      <c r="B176" s="281" t="s">
        <v>646</v>
      </c>
      <c r="C176" s="282">
        <v>2700.5995248487552</v>
      </c>
      <c r="D176" s="282">
        <v>2063.1540380647571</v>
      </c>
      <c r="E176" s="282">
        <v>24.502949647354281</v>
      </c>
      <c r="F176" s="282">
        <f t="shared" si="9"/>
        <v>2087.6569877121115</v>
      </c>
      <c r="G176" s="282"/>
      <c r="H176" s="282">
        <v>269.06180551956362</v>
      </c>
      <c r="I176" s="282">
        <v>206.07406527400599</v>
      </c>
      <c r="J176" s="282">
        <f t="shared" si="10"/>
        <v>475.13587079356961</v>
      </c>
      <c r="K176" s="282"/>
      <c r="L176" s="282">
        <f t="shared" si="11"/>
        <v>137.80666634307414</v>
      </c>
      <c r="M176" s="282">
        <f t="shared" si="12"/>
        <v>612.94253713664375</v>
      </c>
    </row>
    <row r="177" spans="1:14" s="24" customFormat="1" ht="17.649999999999999" customHeight="1">
      <c r="A177" s="280">
        <v>203</v>
      </c>
      <c r="B177" s="281" t="s">
        <v>647</v>
      </c>
      <c r="C177" s="282">
        <v>759.69360480042837</v>
      </c>
      <c r="D177" s="282">
        <v>685.00180782167934</v>
      </c>
      <c r="E177" s="282">
        <v>9.3364745701022827</v>
      </c>
      <c r="F177" s="282">
        <f t="shared" si="9"/>
        <v>694.3382823917816</v>
      </c>
      <c r="G177" s="282"/>
      <c r="H177" s="282">
        <v>9.3364745701022827</v>
      </c>
      <c r="I177" s="282">
        <v>18.672949140204569</v>
      </c>
      <c r="J177" s="282">
        <f t="shared" si="10"/>
        <v>28.009423710306852</v>
      </c>
      <c r="K177" s="282"/>
      <c r="L177" s="282">
        <f t="shared" si="11"/>
        <v>37.345898698339923</v>
      </c>
      <c r="M177" s="282">
        <f t="shared" si="12"/>
        <v>65.355322408646771</v>
      </c>
    </row>
    <row r="178" spans="1:14" s="24" customFormat="1" ht="17.649999999999999" customHeight="1">
      <c r="A178" s="280">
        <v>204</v>
      </c>
      <c r="B178" s="281" t="s">
        <v>648</v>
      </c>
      <c r="C178" s="282">
        <v>2193.9568282491914</v>
      </c>
      <c r="D178" s="282">
        <v>2151.1809299215802</v>
      </c>
      <c r="E178" s="282">
        <v>0.50025068838959497</v>
      </c>
      <c r="F178" s="282">
        <f t="shared" si="9"/>
        <v>2151.6811806099699</v>
      </c>
      <c r="G178" s="282"/>
      <c r="H178" s="282">
        <v>1.840207787816003</v>
      </c>
      <c r="I178" s="282">
        <v>3.5017546825635084</v>
      </c>
      <c r="J178" s="282">
        <f t="shared" si="10"/>
        <v>5.3419624703795119</v>
      </c>
      <c r="K178" s="282"/>
      <c r="L178" s="282">
        <f t="shared" si="11"/>
        <v>36.933685168841947</v>
      </c>
      <c r="M178" s="282">
        <f t="shared" si="12"/>
        <v>42.275647639221461</v>
      </c>
      <c r="N178" s="35"/>
    </row>
    <row r="179" spans="1:14" s="35" customFormat="1" ht="17.649999999999999" customHeight="1">
      <c r="A179" s="280">
        <v>205</v>
      </c>
      <c r="B179" s="281" t="s">
        <v>649</v>
      </c>
      <c r="C179" s="282">
        <v>2400.5307080960065</v>
      </c>
      <c r="D179" s="282">
        <v>2328.7702747117064</v>
      </c>
      <c r="E179" s="282">
        <v>0.83921566909794998</v>
      </c>
      <c r="F179" s="282">
        <f t="shared" si="9"/>
        <v>2329.6094903808043</v>
      </c>
      <c r="G179" s="282"/>
      <c r="H179" s="282">
        <v>3.0871148248672315</v>
      </c>
      <c r="I179" s="282">
        <v>5.8745098562687081</v>
      </c>
      <c r="J179" s="282">
        <f t="shared" si="10"/>
        <v>8.9616246811359392</v>
      </c>
      <c r="K179" s="282"/>
      <c r="L179" s="282">
        <f t="shared" si="11"/>
        <v>61.959593034066209</v>
      </c>
      <c r="M179" s="282">
        <f t="shared" si="12"/>
        <v>70.921217715202147</v>
      </c>
      <c r="N179" s="24"/>
    </row>
    <row r="180" spans="1:14" s="35" customFormat="1" ht="17.649999999999999" customHeight="1">
      <c r="A180" s="280">
        <v>206</v>
      </c>
      <c r="B180" s="281" t="s">
        <v>650</v>
      </c>
      <c r="C180" s="282">
        <v>868.24020599823257</v>
      </c>
      <c r="D180" s="282">
        <v>868.24020599823268</v>
      </c>
      <c r="E180" s="282">
        <v>0</v>
      </c>
      <c r="F180" s="282">
        <f t="shared" si="9"/>
        <v>868.24020599823268</v>
      </c>
      <c r="G180" s="282"/>
      <c r="H180" s="282">
        <v>0</v>
      </c>
      <c r="I180" s="282">
        <v>0</v>
      </c>
      <c r="J180" s="282">
        <f t="shared" si="10"/>
        <v>0</v>
      </c>
      <c r="K180" s="282"/>
      <c r="L180" s="282">
        <f t="shared" si="11"/>
        <v>-1.1368683772161603E-13</v>
      </c>
      <c r="M180" s="282">
        <f t="shared" si="12"/>
        <v>-1.1368683772161603E-13</v>
      </c>
    </row>
    <row r="181" spans="1:14" s="24" customFormat="1" ht="17.649999999999999" customHeight="1">
      <c r="A181" s="280">
        <v>207</v>
      </c>
      <c r="B181" s="281" t="s">
        <v>651</v>
      </c>
      <c r="C181" s="282">
        <v>987.73273299714026</v>
      </c>
      <c r="D181" s="282">
        <v>944.92762414121205</v>
      </c>
      <c r="E181" s="282">
        <v>1.9043779298904586</v>
      </c>
      <c r="F181" s="282">
        <f t="shared" si="9"/>
        <v>946.83200207110247</v>
      </c>
      <c r="G181" s="282"/>
      <c r="H181" s="282">
        <v>2.8571514404037335</v>
      </c>
      <c r="I181" s="282">
        <v>5.5872661162814676</v>
      </c>
      <c r="J181" s="282">
        <f t="shared" si="10"/>
        <v>8.4444175566852007</v>
      </c>
      <c r="K181" s="282"/>
      <c r="L181" s="282">
        <f t="shared" si="11"/>
        <v>32.456313369352593</v>
      </c>
      <c r="M181" s="282">
        <f t="shared" si="12"/>
        <v>40.900730926037795</v>
      </c>
    </row>
    <row r="182" spans="1:14" s="35" customFormat="1" ht="17.649999999999999" customHeight="1">
      <c r="A182" s="280">
        <v>208</v>
      </c>
      <c r="B182" s="281" t="s">
        <v>652</v>
      </c>
      <c r="C182" s="282">
        <v>193.49431737370904</v>
      </c>
      <c r="D182" s="282">
        <v>141.89583531768815</v>
      </c>
      <c r="E182" s="282">
        <v>6.4498106524892869</v>
      </c>
      <c r="F182" s="282">
        <f t="shared" si="9"/>
        <v>148.34564597017743</v>
      </c>
      <c r="G182" s="282"/>
      <c r="H182" s="282">
        <v>6.4498106524892869</v>
      </c>
      <c r="I182" s="282">
        <v>12.899621304978568</v>
      </c>
      <c r="J182" s="282">
        <f t="shared" si="10"/>
        <v>19.349431957467857</v>
      </c>
      <c r="K182" s="282"/>
      <c r="L182" s="282">
        <f t="shared" si="11"/>
        <v>25.799239446063751</v>
      </c>
      <c r="M182" s="282">
        <f t="shared" si="12"/>
        <v>45.148671403531608</v>
      </c>
    </row>
    <row r="183" spans="1:14" s="35" customFormat="1" ht="17.649999999999999" customHeight="1">
      <c r="A183" s="280">
        <v>210</v>
      </c>
      <c r="B183" s="281" t="s">
        <v>653</v>
      </c>
      <c r="C183" s="282">
        <v>2847.8061503103031</v>
      </c>
      <c r="D183" s="282">
        <v>2737.6224135887828</v>
      </c>
      <c r="E183" s="282">
        <v>1.2885641131464756</v>
      </c>
      <c r="F183" s="282">
        <f t="shared" si="9"/>
        <v>2738.9109777019294</v>
      </c>
      <c r="G183" s="282"/>
      <c r="H183" s="282">
        <v>4.7400751358017486</v>
      </c>
      <c r="I183" s="282">
        <v>9.0199488085191906</v>
      </c>
      <c r="J183" s="282">
        <f t="shared" si="10"/>
        <v>13.760023944320938</v>
      </c>
      <c r="K183" s="282"/>
      <c r="L183" s="282">
        <f t="shared" si="11"/>
        <v>95.135148664052807</v>
      </c>
      <c r="M183" s="282">
        <f t="shared" si="12"/>
        <v>108.89517260837374</v>
      </c>
    </row>
    <row r="184" spans="1:14" s="35" customFormat="1" ht="17.649999999999999" customHeight="1">
      <c r="A184" s="280">
        <v>211</v>
      </c>
      <c r="B184" s="281" t="s">
        <v>654</v>
      </c>
      <c r="C184" s="282">
        <v>3757.9200966073272</v>
      </c>
      <c r="D184" s="282">
        <v>3462.7123351897958</v>
      </c>
      <c r="E184" s="282">
        <v>11.2867508259922</v>
      </c>
      <c r="F184" s="282">
        <f t="shared" si="9"/>
        <v>3473.9990860157882</v>
      </c>
      <c r="G184" s="282"/>
      <c r="H184" s="282">
        <v>59.231527098576841</v>
      </c>
      <c r="I184" s="282">
        <v>53.17067455469892</v>
      </c>
      <c r="J184" s="282">
        <f t="shared" si="10"/>
        <v>112.40220165327577</v>
      </c>
      <c r="K184" s="282"/>
      <c r="L184" s="282">
        <f t="shared" si="11"/>
        <v>171.51880893826325</v>
      </c>
      <c r="M184" s="282">
        <f t="shared" si="12"/>
        <v>283.92101059153902</v>
      </c>
    </row>
    <row r="185" spans="1:14" s="35" customFormat="1" ht="17.649999999999999" customHeight="1">
      <c r="A185" s="280">
        <v>213</v>
      </c>
      <c r="B185" s="274" t="s">
        <v>655</v>
      </c>
      <c r="C185" s="282">
        <v>1251.64003519639</v>
      </c>
      <c r="D185" s="282">
        <v>638.15335932636276</v>
      </c>
      <c r="E185" s="282">
        <v>0.37900376538539732</v>
      </c>
      <c r="F185" s="282">
        <f t="shared" si="9"/>
        <v>638.53236309174815</v>
      </c>
      <c r="G185" s="282"/>
      <c r="H185" s="282">
        <v>92.805791816662932</v>
      </c>
      <c r="I185" s="282">
        <v>93.842705818934292</v>
      </c>
      <c r="J185" s="282">
        <f t="shared" si="10"/>
        <v>186.64849763559721</v>
      </c>
      <c r="K185" s="282"/>
      <c r="L185" s="282">
        <f t="shared" si="11"/>
        <v>426.45917446904468</v>
      </c>
      <c r="M185" s="282">
        <f t="shared" si="12"/>
        <v>613.10767210464189</v>
      </c>
    </row>
    <row r="186" spans="1:14" s="35" customFormat="1" ht="17.649999999999999" customHeight="1">
      <c r="A186" s="280">
        <v>215</v>
      </c>
      <c r="B186" s="281" t="s">
        <v>656</v>
      </c>
      <c r="C186" s="282">
        <v>1279.7611068835938</v>
      </c>
      <c r="D186" s="282">
        <v>908.04339679335874</v>
      </c>
      <c r="E186" s="282">
        <v>9.6345671813254086</v>
      </c>
      <c r="F186" s="282">
        <f t="shared" si="9"/>
        <v>917.67796397468419</v>
      </c>
      <c r="G186" s="282"/>
      <c r="H186" s="282">
        <v>56.214880954092251</v>
      </c>
      <c r="I186" s="282">
        <v>39.339625768401966</v>
      </c>
      <c r="J186" s="282">
        <f t="shared" si="10"/>
        <v>95.55450672249421</v>
      </c>
      <c r="K186" s="282"/>
      <c r="L186" s="282">
        <f t="shared" si="11"/>
        <v>266.52863618641538</v>
      </c>
      <c r="M186" s="282">
        <f t="shared" si="12"/>
        <v>362.08314290890962</v>
      </c>
    </row>
    <row r="187" spans="1:14" s="35" customFormat="1" ht="17.649999999999999" customHeight="1">
      <c r="A187" s="280">
        <v>216</v>
      </c>
      <c r="B187" s="275" t="s">
        <v>657</v>
      </c>
      <c r="C187" s="282">
        <v>3102.2410358092534</v>
      </c>
      <c r="D187" s="282">
        <v>1506.9881565827018</v>
      </c>
      <c r="E187" s="282">
        <v>0</v>
      </c>
      <c r="F187" s="282">
        <f t="shared" si="9"/>
        <v>1506.9881565827018</v>
      </c>
      <c r="G187" s="282"/>
      <c r="H187" s="282">
        <v>311.71376387064862</v>
      </c>
      <c r="I187" s="282">
        <v>296.81716103763307</v>
      </c>
      <c r="J187" s="282">
        <f t="shared" si="10"/>
        <v>608.53092490828169</v>
      </c>
      <c r="K187" s="282"/>
      <c r="L187" s="282">
        <f t="shared" si="11"/>
        <v>986.72195431826992</v>
      </c>
      <c r="M187" s="282">
        <f t="shared" si="12"/>
        <v>1595.2528792265516</v>
      </c>
    </row>
    <row r="188" spans="1:14" s="35" customFormat="1" ht="17.649999999999999" customHeight="1">
      <c r="A188" s="280">
        <v>217</v>
      </c>
      <c r="B188" s="281" t="s">
        <v>658</v>
      </c>
      <c r="C188" s="282">
        <v>3268.8268353877133</v>
      </c>
      <c r="D188" s="282">
        <v>1712.866758272256</v>
      </c>
      <c r="E188" s="282">
        <v>4.2669396987141015</v>
      </c>
      <c r="F188" s="282">
        <f t="shared" si="9"/>
        <v>1717.1336979709702</v>
      </c>
      <c r="G188" s="282"/>
      <c r="H188" s="282">
        <v>198.12283068563761</v>
      </c>
      <c r="I188" s="282">
        <v>166.95480967800739</v>
      </c>
      <c r="J188" s="282">
        <f t="shared" si="10"/>
        <v>365.077640363645</v>
      </c>
      <c r="K188" s="282"/>
      <c r="L188" s="282">
        <f t="shared" si="11"/>
        <v>1186.6154970530981</v>
      </c>
      <c r="M188" s="282">
        <f t="shared" si="12"/>
        <v>1551.6931374167432</v>
      </c>
    </row>
    <row r="189" spans="1:14" s="35" customFormat="1" ht="17.649999999999999" customHeight="1">
      <c r="A189" s="285">
        <v>218</v>
      </c>
      <c r="B189" s="281" t="s">
        <v>659</v>
      </c>
      <c r="C189" s="282">
        <v>807.02694197794574</v>
      </c>
      <c r="D189" s="282">
        <v>797.53539888535079</v>
      </c>
      <c r="E189" s="282">
        <v>0.11100062211797571</v>
      </c>
      <c r="F189" s="282">
        <f t="shared" si="9"/>
        <v>797.6463995074688</v>
      </c>
      <c r="G189" s="282"/>
      <c r="H189" s="282">
        <v>0.40832365689538463</v>
      </c>
      <c r="I189" s="282">
        <v>0.77700428808995969</v>
      </c>
      <c r="J189" s="282">
        <f t="shared" si="10"/>
        <v>1.1853279449853442</v>
      </c>
      <c r="K189" s="282"/>
      <c r="L189" s="282">
        <f t="shared" si="11"/>
        <v>8.1952145254915951</v>
      </c>
      <c r="M189" s="282">
        <f t="shared" si="12"/>
        <v>9.3805424704769393</v>
      </c>
    </row>
    <row r="190" spans="1:14" s="24" customFormat="1" ht="17.649999999999999" customHeight="1">
      <c r="A190" s="280">
        <v>219</v>
      </c>
      <c r="B190" s="281" t="s">
        <v>660</v>
      </c>
      <c r="C190" s="282">
        <v>876.56203227949322</v>
      </c>
      <c r="D190" s="282">
        <v>666.69116768132994</v>
      </c>
      <c r="E190" s="282">
        <v>2.4543736705623438</v>
      </c>
      <c r="F190" s="282">
        <f t="shared" si="9"/>
        <v>669.14554135189223</v>
      </c>
      <c r="G190" s="282"/>
      <c r="H190" s="282">
        <v>9.0285889111572573</v>
      </c>
      <c r="I190" s="282">
        <v>17.180615856237726</v>
      </c>
      <c r="J190" s="282">
        <f t="shared" si="10"/>
        <v>26.209204767394983</v>
      </c>
      <c r="K190" s="282"/>
      <c r="L190" s="286">
        <f t="shared" si="11"/>
        <v>181.207286160206</v>
      </c>
      <c r="M190" s="286">
        <f t="shared" si="12"/>
        <v>207.41649092760099</v>
      </c>
    </row>
    <row r="191" spans="1:14" s="35" customFormat="1" ht="17.649999999999999" customHeight="1">
      <c r="A191" s="280">
        <v>222</v>
      </c>
      <c r="B191" s="275" t="s">
        <v>661</v>
      </c>
      <c r="C191" s="282">
        <v>21619.851693375091</v>
      </c>
      <c r="D191" s="282">
        <v>14345.789093917916</v>
      </c>
      <c r="E191" s="282">
        <v>24.706201806418811</v>
      </c>
      <c r="F191" s="282">
        <f t="shared" si="9"/>
        <v>14370.495295724335</v>
      </c>
      <c r="G191" s="282"/>
      <c r="H191" s="282">
        <v>1247.2726363632491</v>
      </c>
      <c r="I191" s="282">
        <v>1320.3831784694266</v>
      </c>
      <c r="J191" s="282">
        <f t="shared" si="10"/>
        <v>2567.6558148326758</v>
      </c>
      <c r="K191" s="282"/>
      <c r="L191" s="282">
        <f t="shared" si="11"/>
        <v>4681.70058281808</v>
      </c>
      <c r="M191" s="282">
        <f t="shared" si="12"/>
        <v>7249.3563976507558</v>
      </c>
    </row>
    <row r="192" spans="1:14" s="35" customFormat="1" ht="17.649999999999999" customHeight="1">
      <c r="A192" s="285">
        <v>223</v>
      </c>
      <c r="B192" s="281" t="s">
        <v>662</v>
      </c>
      <c r="C192" s="282">
        <v>89.238071449362508</v>
      </c>
      <c r="D192" s="282">
        <v>89.238071449362522</v>
      </c>
      <c r="E192" s="282">
        <v>0</v>
      </c>
      <c r="F192" s="282">
        <f t="shared" si="9"/>
        <v>89.238071449362522</v>
      </c>
      <c r="G192" s="282"/>
      <c r="H192" s="282">
        <v>0</v>
      </c>
      <c r="I192" s="282">
        <v>0</v>
      </c>
      <c r="J192" s="282">
        <f t="shared" si="10"/>
        <v>0</v>
      </c>
      <c r="K192" s="282"/>
      <c r="L192" s="282">
        <f t="shared" si="11"/>
        <v>-1.4210854715202004E-14</v>
      </c>
      <c r="M192" s="282">
        <f t="shared" si="12"/>
        <v>-1.4210854715202004E-14</v>
      </c>
    </row>
    <row r="193" spans="1:15" s="35" customFormat="1" ht="17.649999999999999" customHeight="1">
      <c r="A193" s="285">
        <v>225</v>
      </c>
      <c r="B193" s="281" t="s">
        <v>663</v>
      </c>
      <c r="C193" s="282">
        <v>25.528422817282205</v>
      </c>
      <c r="D193" s="282">
        <v>24.252001350041027</v>
      </c>
      <c r="E193" s="282">
        <v>1.276421467241184</v>
      </c>
      <c r="F193" s="282">
        <f t="shared" si="9"/>
        <v>25.528422817282213</v>
      </c>
      <c r="G193" s="282"/>
      <c r="H193" s="282">
        <v>0</v>
      </c>
      <c r="I193" s="282">
        <v>0</v>
      </c>
      <c r="J193" s="282">
        <f t="shared" si="10"/>
        <v>0</v>
      </c>
      <c r="K193" s="282"/>
      <c r="L193" s="282">
        <f t="shared" si="11"/>
        <v>-7.1054273576010019E-15</v>
      </c>
      <c r="M193" s="282">
        <f t="shared" si="12"/>
        <v>-7.1054273576010019E-15</v>
      </c>
    </row>
    <row r="194" spans="1:15" s="35" customFormat="1" ht="17.649999999999999" customHeight="1">
      <c r="A194" s="285">
        <v>226</v>
      </c>
      <c r="B194" s="281" t="s">
        <v>664</v>
      </c>
      <c r="C194" s="282">
        <v>521.09286299999997</v>
      </c>
      <c r="D194" s="282">
        <v>234.49178835000001</v>
      </c>
      <c r="E194" s="282">
        <v>0</v>
      </c>
      <c r="F194" s="282">
        <f t="shared" si="9"/>
        <v>234.49178835000001</v>
      </c>
      <c r="G194" s="282"/>
      <c r="H194" s="282">
        <v>52.109286300000001</v>
      </c>
      <c r="I194" s="282">
        <v>52.109286300000001</v>
      </c>
      <c r="J194" s="282">
        <f t="shared" si="10"/>
        <v>104.2185726</v>
      </c>
      <c r="K194" s="282"/>
      <c r="L194" s="282">
        <f t="shared" si="11"/>
        <v>182.38250204999997</v>
      </c>
      <c r="M194" s="282">
        <f t="shared" si="12"/>
        <v>286.60107464999999</v>
      </c>
    </row>
    <row r="195" spans="1:15" s="35" customFormat="1" ht="17.649999999999999" customHeight="1">
      <c r="A195" s="285">
        <v>227</v>
      </c>
      <c r="B195" s="281" t="s">
        <v>665</v>
      </c>
      <c r="C195" s="282">
        <v>2185.3467115075887</v>
      </c>
      <c r="D195" s="282">
        <v>1840.2919672721118</v>
      </c>
      <c r="E195" s="282">
        <v>0</v>
      </c>
      <c r="F195" s="282">
        <f t="shared" si="9"/>
        <v>1840.2919672721118</v>
      </c>
      <c r="G195" s="282"/>
      <c r="H195" s="282">
        <v>230.03649590270618</v>
      </c>
      <c r="I195" s="282">
        <v>115.01824833277061</v>
      </c>
      <c r="J195" s="282">
        <f t="shared" si="10"/>
        <v>345.05474423547679</v>
      </c>
      <c r="K195" s="282"/>
      <c r="L195" s="282">
        <f t="shared" si="11"/>
        <v>5.6843418860808015E-14</v>
      </c>
      <c r="M195" s="282">
        <f t="shared" si="12"/>
        <v>345.05474423547685</v>
      </c>
    </row>
    <row r="196" spans="1:15" ht="17.649999999999999" customHeight="1">
      <c r="A196" s="285">
        <v>228</v>
      </c>
      <c r="B196" s="281" t="s">
        <v>666</v>
      </c>
      <c r="C196" s="282">
        <v>401.88872246274576</v>
      </c>
      <c r="D196" s="282">
        <v>338.01301758389474</v>
      </c>
      <c r="E196" s="282">
        <v>0</v>
      </c>
      <c r="F196" s="282">
        <f t="shared" si="9"/>
        <v>338.01301758389474</v>
      </c>
      <c r="G196" s="282"/>
      <c r="H196" s="282">
        <v>42.280099448103023</v>
      </c>
      <c r="I196" s="282">
        <v>21.367827538639911</v>
      </c>
      <c r="J196" s="282">
        <f t="shared" si="10"/>
        <v>63.647926986742931</v>
      </c>
      <c r="K196" s="282"/>
      <c r="L196" s="282">
        <f t="shared" si="11"/>
        <v>0.22777789210809374</v>
      </c>
      <c r="M196" s="282">
        <f t="shared" si="12"/>
        <v>63.875704878851025</v>
      </c>
      <c r="N196" s="24"/>
    </row>
    <row r="197" spans="1:15" s="35" customFormat="1" ht="17.649999999999999" customHeight="1">
      <c r="A197" s="280">
        <v>229</v>
      </c>
      <c r="B197" s="275" t="s">
        <v>667</v>
      </c>
      <c r="C197" s="282">
        <v>2140.1242880063205</v>
      </c>
      <c r="D197" s="282">
        <v>1500.2662456269304</v>
      </c>
      <c r="E197" s="282">
        <v>5.1923843999999999</v>
      </c>
      <c r="F197" s="282">
        <f t="shared" si="9"/>
        <v>1505.4586300269305</v>
      </c>
      <c r="G197" s="282"/>
      <c r="H197" s="282">
        <v>149.6757672409183</v>
      </c>
      <c r="I197" s="282">
        <v>101.63429607897349</v>
      </c>
      <c r="J197" s="282">
        <f t="shared" si="10"/>
        <v>251.31006331989181</v>
      </c>
      <c r="K197" s="282"/>
      <c r="L197" s="282">
        <f t="shared" si="11"/>
        <v>383.35559465949825</v>
      </c>
      <c r="M197" s="282">
        <f t="shared" si="12"/>
        <v>634.66565797939006</v>
      </c>
    </row>
    <row r="198" spans="1:15" s="35" customFormat="1" ht="17.649999999999999" customHeight="1">
      <c r="A198" s="280">
        <v>231</v>
      </c>
      <c r="B198" s="275" t="s">
        <v>668</v>
      </c>
      <c r="C198" s="282">
        <v>132.26119514481269</v>
      </c>
      <c r="D198" s="282">
        <v>119.59453997202395</v>
      </c>
      <c r="E198" s="282">
        <v>0.14813255206317458</v>
      </c>
      <c r="F198" s="282">
        <f t="shared" si="9"/>
        <v>119.74267252408713</v>
      </c>
      <c r="G198" s="282"/>
      <c r="H198" s="282">
        <v>0.54491614796349208</v>
      </c>
      <c r="I198" s="282">
        <v>1.0369278480892854</v>
      </c>
      <c r="J198" s="282">
        <f t="shared" si="10"/>
        <v>1.5818439960527775</v>
      </c>
      <c r="K198" s="282"/>
      <c r="L198" s="282">
        <f t="shared" si="11"/>
        <v>10.936678624672785</v>
      </c>
      <c r="M198" s="282">
        <f t="shared" si="12"/>
        <v>12.518522620725562</v>
      </c>
    </row>
    <row r="199" spans="1:15" s="35" customFormat="1" ht="17.649999999999999" customHeight="1">
      <c r="A199" s="280">
        <v>233</v>
      </c>
      <c r="B199" s="281" t="s">
        <v>669</v>
      </c>
      <c r="C199" s="282">
        <v>176.71562988745958</v>
      </c>
      <c r="D199" s="282">
        <v>159.79157392386381</v>
      </c>
      <c r="E199" s="282">
        <v>0.19792150384912693</v>
      </c>
      <c r="F199" s="282">
        <f t="shared" si="9"/>
        <v>159.98949542771294</v>
      </c>
      <c r="G199" s="282"/>
      <c r="H199" s="282">
        <v>0.72806839908785703</v>
      </c>
      <c r="I199" s="282">
        <v>1.3854505596497619</v>
      </c>
      <c r="J199" s="282">
        <f t="shared" si="10"/>
        <v>2.1135189587376191</v>
      </c>
      <c r="K199" s="282"/>
      <c r="L199" s="282">
        <f t="shared" si="11"/>
        <v>14.612615501009028</v>
      </c>
      <c r="M199" s="282">
        <f t="shared" si="12"/>
        <v>16.726134459746646</v>
      </c>
    </row>
    <row r="200" spans="1:15" s="35" customFormat="1" ht="17.649999999999999" customHeight="1">
      <c r="A200" s="280">
        <v>234</v>
      </c>
      <c r="B200" s="281" t="s">
        <v>670</v>
      </c>
      <c r="C200" s="282">
        <v>737.76464714964982</v>
      </c>
      <c r="D200" s="282">
        <v>90.439183431021547</v>
      </c>
      <c r="E200" s="282">
        <v>1.1089243299212028</v>
      </c>
      <c r="F200" s="282">
        <f t="shared" si="9"/>
        <v>91.548107760942756</v>
      </c>
      <c r="G200" s="282"/>
      <c r="H200" s="282">
        <v>24.572254378397176</v>
      </c>
      <c r="I200" s="282">
        <v>28.236219897307834</v>
      </c>
      <c r="J200" s="282">
        <f t="shared" si="10"/>
        <v>52.808474275705009</v>
      </c>
      <c r="K200" s="282"/>
      <c r="L200" s="282">
        <f t="shared" si="11"/>
        <v>593.40806511300207</v>
      </c>
      <c r="M200" s="282">
        <f t="shared" si="12"/>
        <v>646.21653938870713</v>
      </c>
    </row>
    <row r="201" spans="1:15" ht="17.649999999999999" customHeight="1">
      <c r="A201" s="280">
        <v>235</v>
      </c>
      <c r="B201" s="281" t="s">
        <v>671</v>
      </c>
      <c r="C201" s="282">
        <v>2016.3740356521812</v>
      </c>
      <c r="D201" s="282">
        <v>1047.3585165647746</v>
      </c>
      <c r="E201" s="282">
        <v>11.332331412539487</v>
      </c>
      <c r="F201" s="282">
        <f t="shared" si="9"/>
        <v>1058.6908479773142</v>
      </c>
      <c r="G201" s="282"/>
      <c r="H201" s="282">
        <v>41.686790629986085</v>
      </c>
      <c r="I201" s="282">
        <v>79.326320043601967</v>
      </c>
      <c r="J201" s="282">
        <f t="shared" si="10"/>
        <v>121.01311067358805</v>
      </c>
      <c r="K201" s="282"/>
      <c r="L201" s="282">
        <f t="shared" si="11"/>
        <v>836.67007700127897</v>
      </c>
      <c r="M201" s="282">
        <f t="shared" si="12"/>
        <v>957.68318767486699</v>
      </c>
      <c r="N201" s="35"/>
      <c r="O201" s="35"/>
    </row>
    <row r="202" spans="1:15" s="24" customFormat="1" ht="17.649999999999999" customHeight="1">
      <c r="A202" s="280">
        <v>236</v>
      </c>
      <c r="B202" s="281" t="s">
        <v>672</v>
      </c>
      <c r="C202" s="282">
        <v>1893.5609981764151</v>
      </c>
      <c r="D202" s="282">
        <v>1609.5268484499534</v>
      </c>
      <c r="E202" s="282">
        <v>0</v>
      </c>
      <c r="F202" s="282">
        <f t="shared" si="9"/>
        <v>1609.5268484499534</v>
      </c>
      <c r="G202" s="282"/>
      <c r="H202" s="282">
        <v>189.35609981764156</v>
      </c>
      <c r="I202" s="282">
        <v>94.678049908820782</v>
      </c>
      <c r="J202" s="282">
        <f t="shared" si="10"/>
        <v>284.03414972646237</v>
      </c>
      <c r="K202" s="282"/>
      <c r="L202" s="282">
        <f t="shared" si="11"/>
        <v>-6.8212102632969618E-13</v>
      </c>
      <c r="M202" s="282">
        <f t="shared" si="12"/>
        <v>284.03414972646169</v>
      </c>
      <c r="N202" s="35"/>
      <c r="O202" s="32"/>
    </row>
    <row r="203" spans="1:15" s="24" customFormat="1" ht="17.649999999999999" customHeight="1">
      <c r="A203" s="280">
        <v>237</v>
      </c>
      <c r="B203" s="275" t="s">
        <v>673</v>
      </c>
      <c r="C203" s="282">
        <v>237.60887232028131</v>
      </c>
      <c r="D203" s="282">
        <v>111.76023914476838</v>
      </c>
      <c r="E203" s="282">
        <v>0</v>
      </c>
      <c r="F203" s="282">
        <f t="shared" si="9"/>
        <v>111.76023914476838</v>
      </c>
      <c r="G203" s="282"/>
      <c r="H203" s="282">
        <v>23.760887244953693</v>
      </c>
      <c r="I203" s="282">
        <v>20.238788704953649</v>
      </c>
      <c r="J203" s="282">
        <f t="shared" si="10"/>
        <v>43.999675949907342</v>
      </c>
      <c r="K203" s="282"/>
      <c r="L203" s="282">
        <f t="shared" si="11"/>
        <v>81.848957225605588</v>
      </c>
      <c r="M203" s="282">
        <f t="shared" si="12"/>
        <v>125.84863317551293</v>
      </c>
      <c r="N203" s="32"/>
      <c r="O203" s="32"/>
    </row>
    <row r="204" spans="1:15" s="24" customFormat="1" ht="17.649999999999999" customHeight="1">
      <c r="A204" s="280">
        <v>242</v>
      </c>
      <c r="B204" s="275" t="s">
        <v>674</v>
      </c>
      <c r="C204" s="282">
        <v>499.78608581779548</v>
      </c>
      <c r="D204" s="282">
        <v>310.8301627732726</v>
      </c>
      <c r="E204" s="282">
        <v>6.7098012537870009</v>
      </c>
      <c r="F204" s="282">
        <f t="shared" si="9"/>
        <v>317.53996402705963</v>
      </c>
      <c r="G204" s="282"/>
      <c r="H204" s="282">
        <v>0.14419827043546865</v>
      </c>
      <c r="I204" s="282">
        <v>6.8539995242224689</v>
      </c>
      <c r="J204" s="282">
        <f t="shared" si="10"/>
        <v>6.9981977946579379</v>
      </c>
      <c r="K204" s="282"/>
      <c r="L204" s="282">
        <f t="shared" si="11"/>
        <v>175.24792399607793</v>
      </c>
      <c r="M204" s="282">
        <f t="shared" si="12"/>
        <v>182.24612179073586</v>
      </c>
      <c r="N204" s="32"/>
    </row>
    <row r="205" spans="1:15" s="24" customFormat="1" ht="17.649999999999999" customHeight="1">
      <c r="A205" s="280">
        <v>243</v>
      </c>
      <c r="B205" s="275" t="s">
        <v>675</v>
      </c>
      <c r="C205" s="282">
        <v>1753.5271241213909</v>
      </c>
      <c r="D205" s="282">
        <v>982.45798535314668</v>
      </c>
      <c r="E205" s="282">
        <v>41.728258747223414</v>
      </c>
      <c r="F205" s="282">
        <f t="shared" si="9"/>
        <v>1024.18624410037</v>
      </c>
      <c r="G205" s="282"/>
      <c r="H205" s="282">
        <v>130.97179645951326</v>
      </c>
      <c r="I205" s="282">
        <v>168.03397717068543</v>
      </c>
      <c r="J205" s="282">
        <f t="shared" si="10"/>
        <v>299.00577363019869</v>
      </c>
      <c r="K205" s="282"/>
      <c r="L205" s="282">
        <f t="shared" si="11"/>
        <v>430.3351063908222</v>
      </c>
      <c r="M205" s="282">
        <f t="shared" si="12"/>
        <v>729.34088002102089</v>
      </c>
      <c r="N205" s="32"/>
    </row>
    <row r="206" spans="1:15" s="24" customFormat="1" ht="17.649999999999999" customHeight="1">
      <c r="A206" s="280">
        <v>244</v>
      </c>
      <c r="B206" s="274" t="s">
        <v>676</v>
      </c>
      <c r="C206" s="282">
        <v>1408.3864232049502</v>
      </c>
      <c r="D206" s="282">
        <v>1001.2911437029885</v>
      </c>
      <c r="E206" s="282">
        <v>11.873077025429442</v>
      </c>
      <c r="F206" s="282">
        <f t="shared" si="9"/>
        <v>1013.1642207284179</v>
      </c>
      <c r="G206" s="282"/>
      <c r="H206" s="282">
        <v>49.001550560520087</v>
      </c>
      <c r="I206" s="282">
        <v>66.131666714598069</v>
      </c>
      <c r="J206" s="282">
        <f t="shared" si="10"/>
        <v>115.13321727511816</v>
      </c>
      <c r="K206" s="282"/>
      <c r="L206" s="282">
        <f t="shared" si="11"/>
        <v>280.08898520141412</v>
      </c>
      <c r="M206" s="282">
        <f t="shared" si="12"/>
        <v>395.22220247653229</v>
      </c>
    </row>
    <row r="207" spans="1:15" s="24" customFormat="1" ht="17.649999999999999" customHeight="1">
      <c r="A207" s="280">
        <v>247</v>
      </c>
      <c r="B207" s="281" t="s">
        <v>677</v>
      </c>
      <c r="C207" s="282">
        <v>390.3619306474489</v>
      </c>
      <c r="D207" s="282">
        <v>287.73043917447967</v>
      </c>
      <c r="E207" s="282">
        <v>0.67589765864158591</v>
      </c>
      <c r="F207" s="282">
        <f t="shared" si="9"/>
        <v>288.40633683312126</v>
      </c>
      <c r="G207" s="282"/>
      <c r="H207" s="282">
        <v>32.377143641846104</v>
      </c>
      <c r="I207" s="282">
        <v>19.676686646993303</v>
      </c>
      <c r="J207" s="282">
        <f t="shared" si="10"/>
        <v>52.053830288839407</v>
      </c>
      <c r="K207" s="282"/>
      <c r="L207" s="282">
        <f t="shared" si="11"/>
        <v>49.901763525488235</v>
      </c>
      <c r="M207" s="282">
        <f t="shared" si="12"/>
        <v>101.95559381432764</v>
      </c>
    </row>
    <row r="208" spans="1:15" s="24" customFormat="1" ht="17.649999999999999" customHeight="1">
      <c r="A208" s="280">
        <v>248</v>
      </c>
      <c r="B208" s="281" t="s">
        <v>678</v>
      </c>
      <c r="C208" s="282">
        <v>1279.9033176824828</v>
      </c>
      <c r="D208" s="282">
        <v>1066.3703682357104</v>
      </c>
      <c r="E208" s="282">
        <v>1.2922695359086356</v>
      </c>
      <c r="F208" s="282">
        <f t="shared" ref="F208:F242" si="13">+D208+E208</f>
        <v>1067.6626377716191</v>
      </c>
      <c r="G208" s="282"/>
      <c r="H208" s="282">
        <v>73.441946840368487</v>
      </c>
      <c r="I208" s="282">
        <v>43.390007308220326</v>
      </c>
      <c r="J208" s="282">
        <f t="shared" ref="J208:J242" si="14">+H208+I208</f>
        <v>116.83195414858881</v>
      </c>
      <c r="K208" s="282"/>
      <c r="L208" s="282">
        <f t="shared" ref="L208:L242" si="15">SUM(C208-F208-J208)</f>
        <v>95.408725762274912</v>
      </c>
      <c r="M208" s="282">
        <f t="shared" ref="M208:M242" si="16">J208+L208</f>
        <v>212.24067991086372</v>
      </c>
      <c r="N208" s="32"/>
      <c r="O208" s="32"/>
    </row>
    <row r="209" spans="1:19" s="38" customFormat="1" ht="17.649999999999999" customHeight="1">
      <c r="A209" s="280">
        <v>250</v>
      </c>
      <c r="B209" s="281" t="s">
        <v>679</v>
      </c>
      <c r="C209" s="282">
        <v>923.32646519840569</v>
      </c>
      <c r="D209" s="282">
        <v>855.40788434904437</v>
      </c>
      <c r="E209" s="282">
        <v>0.79428640910102188</v>
      </c>
      <c r="F209" s="282">
        <f t="shared" si="13"/>
        <v>856.20217075814537</v>
      </c>
      <c r="G209" s="282"/>
      <c r="H209" s="282">
        <v>2.9218393269077687</v>
      </c>
      <c r="I209" s="282">
        <v>5.5600049533552918</v>
      </c>
      <c r="J209" s="282">
        <f t="shared" si="14"/>
        <v>8.4818442802630614</v>
      </c>
      <c r="K209" s="282"/>
      <c r="L209" s="282">
        <f t="shared" si="15"/>
        <v>58.642450159997253</v>
      </c>
      <c r="M209" s="282">
        <f t="shared" si="16"/>
        <v>67.124294440260314</v>
      </c>
      <c r="N209" s="24"/>
      <c r="O209" s="24"/>
      <c r="P209" s="37"/>
      <c r="Q209" s="37"/>
      <c r="R209" s="37"/>
      <c r="S209" s="37"/>
    </row>
    <row r="210" spans="1:19" s="24" customFormat="1" ht="17.649999999999999" customHeight="1">
      <c r="A210" s="280">
        <v>251</v>
      </c>
      <c r="B210" s="274" t="s">
        <v>680</v>
      </c>
      <c r="C210" s="282">
        <v>528.63182168821334</v>
      </c>
      <c r="D210" s="282">
        <v>276.87679845260823</v>
      </c>
      <c r="E210" s="282">
        <v>10.906927691846654</v>
      </c>
      <c r="F210" s="282">
        <f t="shared" si="13"/>
        <v>287.78372614445487</v>
      </c>
      <c r="G210" s="282"/>
      <c r="H210" s="282">
        <v>29.884763078232687</v>
      </c>
      <c r="I210" s="282">
        <v>41.955452216988881</v>
      </c>
      <c r="J210" s="282">
        <f t="shared" si="14"/>
        <v>71.840215295221569</v>
      </c>
      <c r="K210" s="282"/>
      <c r="L210" s="282">
        <f t="shared" si="15"/>
        <v>169.00788024853688</v>
      </c>
      <c r="M210" s="282">
        <f t="shared" si="16"/>
        <v>240.84809554375846</v>
      </c>
      <c r="O210" s="37"/>
    </row>
    <row r="211" spans="1:19" s="24" customFormat="1" ht="17.649999999999999" customHeight="1">
      <c r="A211" s="280">
        <v>252</v>
      </c>
      <c r="B211" s="281" t="s">
        <v>681</v>
      </c>
      <c r="C211" s="282">
        <v>163.14007700993568</v>
      </c>
      <c r="D211" s="282">
        <v>163.14007700993571</v>
      </c>
      <c r="E211" s="282">
        <v>0</v>
      </c>
      <c r="F211" s="282">
        <f t="shared" si="13"/>
        <v>163.14007700993571</v>
      </c>
      <c r="G211" s="282"/>
      <c r="H211" s="282">
        <v>0</v>
      </c>
      <c r="I211" s="282">
        <v>0</v>
      </c>
      <c r="J211" s="282">
        <f t="shared" si="14"/>
        <v>0</v>
      </c>
      <c r="K211" s="282"/>
      <c r="L211" s="282">
        <f t="shared" si="15"/>
        <v>-2.8421709430404007E-14</v>
      </c>
      <c r="M211" s="282">
        <f t="shared" si="16"/>
        <v>-2.8421709430404007E-14</v>
      </c>
    </row>
    <row r="212" spans="1:19" s="24" customFormat="1" ht="17.649999999999999" customHeight="1">
      <c r="A212" s="280">
        <v>253</v>
      </c>
      <c r="B212" s="281" t="s">
        <v>682</v>
      </c>
      <c r="C212" s="282">
        <v>679.79916084016543</v>
      </c>
      <c r="D212" s="282">
        <v>318.85170265459874</v>
      </c>
      <c r="E212" s="282">
        <v>2.9403243624795246</v>
      </c>
      <c r="F212" s="282">
        <f t="shared" si="13"/>
        <v>321.79202701707828</v>
      </c>
      <c r="G212" s="282"/>
      <c r="H212" s="282">
        <v>55.848539323762765</v>
      </c>
      <c r="I212" s="282">
        <v>55.248498303472182</v>
      </c>
      <c r="J212" s="282">
        <f t="shared" si="14"/>
        <v>111.09703762723495</v>
      </c>
      <c r="K212" s="282"/>
      <c r="L212" s="282">
        <f t="shared" si="15"/>
        <v>246.91009619585219</v>
      </c>
      <c r="M212" s="282">
        <f t="shared" si="16"/>
        <v>358.00713382308714</v>
      </c>
    </row>
    <row r="213" spans="1:19" s="24" customFormat="1" ht="17.649999999999999" customHeight="1">
      <c r="A213" s="280">
        <v>259</v>
      </c>
      <c r="B213" s="274" t="s">
        <v>683</v>
      </c>
      <c r="C213" s="282">
        <v>690.12605054080291</v>
      </c>
      <c r="D213" s="282">
        <v>242.51180935171593</v>
      </c>
      <c r="E213" s="282">
        <v>10.467691860480988</v>
      </c>
      <c r="F213" s="282">
        <f t="shared" si="13"/>
        <v>252.97950121219691</v>
      </c>
      <c r="G213" s="282"/>
      <c r="H213" s="282">
        <v>36.924961891118734</v>
      </c>
      <c r="I213" s="282">
        <v>46.375605753600894</v>
      </c>
      <c r="J213" s="282">
        <f t="shared" si="14"/>
        <v>83.300567644719621</v>
      </c>
      <c r="K213" s="282"/>
      <c r="L213" s="282">
        <f t="shared" si="15"/>
        <v>353.84598168388641</v>
      </c>
      <c r="M213" s="282">
        <f t="shared" si="16"/>
        <v>437.14654932860606</v>
      </c>
    </row>
    <row r="214" spans="1:19" s="24" customFormat="1" ht="17.649999999999999" customHeight="1">
      <c r="A214" s="280">
        <v>260</v>
      </c>
      <c r="B214" s="274" t="s">
        <v>684</v>
      </c>
      <c r="C214" s="282">
        <v>216.19587481747197</v>
      </c>
      <c r="D214" s="282">
        <v>30.238097087335575</v>
      </c>
      <c r="E214" s="282">
        <v>1.4799276682133508E-2</v>
      </c>
      <c r="F214" s="282">
        <f t="shared" si="13"/>
        <v>30.252896364017708</v>
      </c>
      <c r="G214" s="282"/>
      <c r="H214" s="282">
        <v>8.0671889583122738</v>
      </c>
      <c r="I214" s="282">
        <v>8.1163436729427545</v>
      </c>
      <c r="J214" s="282">
        <f t="shared" si="14"/>
        <v>16.183532631255027</v>
      </c>
      <c r="K214" s="282"/>
      <c r="L214" s="282">
        <f t="shared" si="15"/>
        <v>169.75944582219924</v>
      </c>
      <c r="M214" s="282">
        <f t="shared" si="16"/>
        <v>185.94297845345426</v>
      </c>
    </row>
    <row r="215" spans="1:19" s="24" customFormat="1" ht="17.649999999999999" customHeight="1">
      <c r="A215" s="280">
        <v>262</v>
      </c>
      <c r="B215" s="281" t="s">
        <v>685</v>
      </c>
      <c r="C215" s="282">
        <v>775.42724904028239</v>
      </c>
      <c r="D215" s="282">
        <v>545.79679501938665</v>
      </c>
      <c r="E215" s="282">
        <v>1.9098401603416952</v>
      </c>
      <c r="F215" s="282">
        <f t="shared" si="13"/>
        <v>547.70663517972832</v>
      </c>
      <c r="G215" s="282"/>
      <c r="H215" s="282">
        <v>51.240196876136977</v>
      </c>
      <c r="I215" s="282">
        <v>35.476236473436906</v>
      </c>
      <c r="J215" s="282">
        <f t="shared" si="14"/>
        <v>86.71643334957389</v>
      </c>
      <c r="K215" s="282"/>
      <c r="L215" s="282">
        <f t="shared" si="15"/>
        <v>141.00418051098018</v>
      </c>
      <c r="M215" s="282">
        <f t="shared" si="16"/>
        <v>227.72061386055407</v>
      </c>
    </row>
    <row r="216" spans="1:19" s="24" customFormat="1" ht="17.649999999999999" customHeight="1">
      <c r="A216" s="280">
        <v>267</v>
      </c>
      <c r="B216" s="281" t="s">
        <v>686</v>
      </c>
      <c r="C216" s="282">
        <v>491.40978384909806</v>
      </c>
      <c r="D216" s="282">
        <v>284.84007421549381</v>
      </c>
      <c r="E216" s="282">
        <v>25.821213710609612</v>
      </c>
      <c r="F216" s="282">
        <f t="shared" si="13"/>
        <v>310.66128792610345</v>
      </c>
      <c r="G216" s="282"/>
      <c r="H216" s="282">
        <v>25.821213710609612</v>
      </c>
      <c r="I216" s="282">
        <v>51.642427421219224</v>
      </c>
      <c r="J216" s="282">
        <f t="shared" si="14"/>
        <v>77.463641131828837</v>
      </c>
      <c r="K216" s="282"/>
      <c r="L216" s="282">
        <f t="shared" si="15"/>
        <v>103.28485479116577</v>
      </c>
      <c r="M216" s="282">
        <f t="shared" si="16"/>
        <v>180.74849592299461</v>
      </c>
    </row>
    <row r="217" spans="1:19" s="24" customFormat="1" ht="17.649999999999999" customHeight="1">
      <c r="A217" s="280">
        <v>269</v>
      </c>
      <c r="B217" s="281" t="s">
        <v>687</v>
      </c>
      <c r="C217" s="282">
        <v>59.401659245913272</v>
      </c>
      <c r="D217" s="282">
        <v>34.390434300265589</v>
      </c>
      <c r="E217" s="282">
        <v>3.1264031182059617</v>
      </c>
      <c r="F217" s="282">
        <f t="shared" si="13"/>
        <v>37.516837418471553</v>
      </c>
      <c r="G217" s="282"/>
      <c r="H217" s="282">
        <v>3.1264031182059617</v>
      </c>
      <c r="I217" s="282">
        <v>6.2528062364119235</v>
      </c>
      <c r="J217" s="282">
        <f t="shared" si="14"/>
        <v>9.3792093546178847</v>
      </c>
      <c r="K217" s="282"/>
      <c r="L217" s="286">
        <f t="shared" si="15"/>
        <v>12.505612472823834</v>
      </c>
      <c r="M217" s="286">
        <f t="shared" si="16"/>
        <v>21.884821827441719</v>
      </c>
    </row>
    <row r="218" spans="1:19" s="24" customFormat="1" ht="17.649999999999999" customHeight="1">
      <c r="A218" s="287">
        <v>275</v>
      </c>
      <c r="B218" s="281" t="s">
        <v>688</v>
      </c>
      <c r="C218" s="282">
        <v>1438.2080599999999</v>
      </c>
      <c r="D218" s="282">
        <v>832.64677152503668</v>
      </c>
      <c r="E218" s="282">
        <v>75.695161047730608</v>
      </c>
      <c r="F218" s="282">
        <f t="shared" si="13"/>
        <v>908.34193257276729</v>
      </c>
      <c r="G218" s="282"/>
      <c r="H218" s="282">
        <v>75.695161047730608</v>
      </c>
      <c r="I218" s="282">
        <v>151.39032209546122</v>
      </c>
      <c r="J218" s="282">
        <f t="shared" si="14"/>
        <v>227.08548314319182</v>
      </c>
      <c r="K218" s="282"/>
      <c r="L218" s="286">
        <f t="shared" si="15"/>
        <v>302.78064428404082</v>
      </c>
      <c r="M218" s="286">
        <f t="shared" si="16"/>
        <v>529.86612742723264</v>
      </c>
    </row>
    <row r="219" spans="1:19" s="24" customFormat="1" ht="17.649999999999999" customHeight="1">
      <c r="A219" s="287">
        <v>283</v>
      </c>
      <c r="B219" s="281" t="s">
        <v>689</v>
      </c>
      <c r="C219" s="282">
        <v>428.29181605505056</v>
      </c>
      <c r="D219" s="282">
        <v>64.243772403458379</v>
      </c>
      <c r="E219" s="282">
        <v>21.414590801152787</v>
      </c>
      <c r="F219" s="282">
        <f t="shared" si="13"/>
        <v>85.658363204611163</v>
      </c>
      <c r="G219" s="282"/>
      <c r="H219" s="282">
        <v>21.414590801152787</v>
      </c>
      <c r="I219" s="282">
        <v>42.829181602305589</v>
      </c>
      <c r="J219" s="282">
        <f t="shared" si="14"/>
        <v>64.243772403458379</v>
      </c>
      <c r="K219" s="282"/>
      <c r="L219" s="282">
        <f t="shared" si="15"/>
        <v>278.38968044698106</v>
      </c>
      <c r="M219" s="282">
        <f t="shared" si="16"/>
        <v>342.63345285043943</v>
      </c>
    </row>
    <row r="220" spans="1:19" s="24" customFormat="1" ht="17.649999999999999" customHeight="1">
      <c r="A220" s="280">
        <v>286</v>
      </c>
      <c r="B220" s="275" t="s">
        <v>690</v>
      </c>
      <c r="C220" s="282">
        <v>2202.6707820633783</v>
      </c>
      <c r="D220" s="282">
        <v>991.20185191418807</v>
      </c>
      <c r="E220" s="282">
        <v>0</v>
      </c>
      <c r="F220" s="282">
        <f t="shared" si="13"/>
        <v>991.20185191418807</v>
      </c>
      <c r="G220" s="282"/>
      <c r="H220" s="282">
        <v>220.26707820315289</v>
      </c>
      <c r="I220" s="282">
        <v>220.26707820315289</v>
      </c>
      <c r="J220" s="282">
        <f t="shared" si="14"/>
        <v>440.53415640630578</v>
      </c>
      <c r="K220" s="282"/>
      <c r="L220" s="282">
        <f t="shared" si="15"/>
        <v>770.93477374288454</v>
      </c>
      <c r="M220" s="282">
        <f t="shared" si="16"/>
        <v>1211.4689301491903</v>
      </c>
    </row>
    <row r="221" spans="1:19" s="24" customFormat="1" ht="17.649999999999999" customHeight="1">
      <c r="A221" s="280">
        <v>288</v>
      </c>
      <c r="B221" s="275" t="s">
        <v>691</v>
      </c>
      <c r="C221" s="282">
        <v>518.65638253857662</v>
      </c>
      <c r="D221" s="282">
        <v>128.17201591587718</v>
      </c>
      <c r="E221" s="282">
        <v>11.609993297718766</v>
      </c>
      <c r="F221" s="282">
        <f t="shared" si="13"/>
        <v>139.78200921359596</v>
      </c>
      <c r="G221" s="282"/>
      <c r="H221" s="282">
        <v>31.312683515176079</v>
      </c>
      <c r="I221" s="282">
        <v>42.952626078560002</v>
      </c>
      <c r="J221" s="282">
        <f t="shared" si="14"/>
        <v>74.265309593736077</v>
      </c>
      <c r="K221" s="282"/>
      <c r="L221" s="282">
        <f t="shared" si="15"/>
        <v>304.60906373124453</v>
      </c>
      <c r="M221" s="282">
        <f t="shared" si="16"/>
        <v>378.87437332498064</v>
      </c>
    </row>
    <row r="222" spans="1:19" s="24" customFormat="1" ht="17.649999999999999" customHeight="1">
      <c r="A222" s="280">
        <v>292</v>
      </c>
      <c r="B222" s="275" t="s">
        <v>692</v>
      </c>
      <c r="C222" s="282">
        <v>1263.563566413078</v>
      </c>
      <c r="D222" s="282">
        <v>347.35340340594956</v>
      </c>
      <c r="E222" s="282">
        <v>0</v>
      </c>
      <c r="F222" s="282">
        <f t="shared" si="13"/>
        <v>347.35340340594956</v>
      </c>
      <c r="G222" s="282"/>
      <c r="H222" s="282">
        <v>86.838350851487391</v>
      </c>
      <c r="I222" s="282">
        <v>58.820788185738969</v>
      </c>
      <c r="J222" s="282">
        <f t="shared" si="14"/>
        <v>145.65913903722637</v>
      </c>
      <c r="K222" s="282"/>
      <c r="L222" s="282">
        <f t="shared" si="15"/>
        <v>770.55102396990196</v>
      </c>
      <c r="M222" s="282">
        <f t="shared" si="16"/>
        <v>916.21016300712836</v>
      </c>
    </row>
    <row r="223" spans="1:19" s="24" customFormat="1" ht="17.649999999999999" customHeight="1">
      <c r="A223" s="287">
        <v>293</v>
      </c>
      <c r="B223" s="281" t="s">
        <v>693</v>
      </c>
      <c r="C223" s="282">
        <v>1445.5373976649071</v>
      </c>
      <c r="D223" s="282">
        <v>836.890072727443</v>
      </c>
      <c r="E223" s="282">
        <v>76.080915702494835</v>
      </c>
      <c r="F223" s="282">
        <f t="shared" si="13"/>
        <v>912.97098842993785</v>
      </c>
      <c r="G223" s="282"/>
      <c r="H223" s="282">
        <v>76.080915702494835</v>
      </c>
      <c r="I223" s="282">
        <v>152.16183140498964</v>
      </c>
      <c r="J223" s="282">
        <f t="shared" si="14"/>
        <v>228.24274710748449</v>
      </c>
      <c r="K223" s="282"/>
      <c r="L223" s="282">
        <f t="shared" si="15"/>
        <v>304.32366212748474</v>
      </c>
      <c r="M223" s="282">
        <f t="shared" si="16"/>
        <v>532.56640923496923</v>
      </c>
    </row>
    <row r="224" spans="1:19" ht="17.649999999999999" customHeight="1">
      <c r="A224" s="280">
        <v>294</v>
      </c>
      <c r="B224" s="275" t="s">
        <v>694</v>
      </c>
      <c r="C224" s="282">
        <v>1076.9844285765544</v>
      </c>
      <c r="D224" s="282">
        <v>654.59183821438091</v>
      </c>
      <c r="E224" s="282">
        <v>43.656271355513553</v>
      </c>
      <c r="F224" s="282">
        <f t="shared" si="13"/>
        <v>698.2481095698945</v>
      </c>
      <c r="G224" s="282"/>
      <c r="H224" s="282">
        <v>64.112032985662879</v>
      </c>
      <c r="I224" s="282">
        <v>102.94051638632115</v>
      </c>
      <c r="J224" s="282">
        <f t="shared" si="14"/>
        <v>167.05254937198401</v>
      </c>
      <c r="K224" s="282"/>
      <c r="L224" s="282">
        <f t="shared" si="15"/>
        <v>211.68376963467585</v>
      </c>
      <c r="M224" s="282">
        <f t="shared" si="16"/>
        <v>378.73631900665987</v>
      </c>
    </row>
    <row r="225" spans="1:15" ht="17.649999999999999" customHeight="1">
      <c r="A225" s="287">
        <v>295</v>
      </c>
      <c r="B225" s="281" t="s">
        <v>695</v>
      </c>
      <c r="C225" s="282">
        <v>413.29626692671923</v>
      </c>
      <c r="D225" s="282">
        <v>237.30966925462747</v>
      </c>
      <c r="E225" s="282">
        <v>18.020867606204565</v>
      </c>
      <c r="F225" s="282">
        <f t="shared" si="13"/>
        <v>255.33053686083204</v>
      </c>
      <c r="G225" s="282"/>
      <c r="H225" s="282">
        <v>20.452816463308682</v>
      </c>
      <c r="I225" s="282">
        <v>38.660991475790915</v>
      </c>
      <c r="J225" s="282">
        <f t="shared" si="14"/>
        <v>59.113807939099601</v>
      </c>
      <c r="K225" s="282"/>
      <c r="L225" s="282">
        <f t="shared" si="15"/>
        <v>98.851922126787585</v>
      </c>
      <c r="M225" s="282">
        <f t="shared" si="16"/>
        <v>157.96573006588719</v>
      </c>
    </row>
    <row r="226" spans="1:15" s="24" customFormat="1" ht="17.649999999999999" customHeight="1">
      <c r="A226" s="287">
        <v>300</v>
      </c>
      <c r="B226" s="281" t="s">
        <v>696</v>
      </c>
      <c r="C226" s="282">
        <v>529.83941355108811</v>
      </c>
      <c r="D226" s="282">
        <v>79.475912043949918</v>
      </c>
      <c r="E226" s="282">
        <v>26.491970681316637</v>
      </c>
      <c r="F226" s="282">
        <f t="shared" si="13"/>
        <v>105.96788272526655</v>
      </c>
      <c r="G226" s="282"/>
      <c r="H226" s="282">
        <v>26.491970681316637</v>
      </c>
      <c r="I226" s="282">
        <v>52.983941362633274</v>
      </c>
      <c r="J226" s="282">
        <f t="shared" si="14"/>
        <v>79.475912043949904</v>
      </c>
      <c r="K226" s="282"/>
      <c r="L226" s="282">
        <f t="shared" si="15"/>
        <v>344.39561878187163</v>
      </c>
      <c r="M226" s="282">
        <f t="shared" si="16"/>
        <v>423.87153082582154</v>
      </c>
    </row>
    <row r="227" spans="1:15" s="24" customFormat="1" ht="17.649999999999999" customHeight="1">
      <c r="A227" s="280">
        <v>305</v>
      </c>
      <c r="B227" s="274" t="s">
        <v>697</v>
      </c>
      <c r="C227" s="282">
        <v>166.22294793862244</v>
      </c>
      <c r="D227" s="282">
        <v>97.649762719416941</v>
      </c>
      <c r="E227" s="282">
        <v>8.5716478246842893</v>
      </c>
      <c r="F227" s="282">
        <f t="shared" si="13"/>
        <v>106.22141054410123</v>
      </c>
      <c r="G227" s="282"/>
      <c r="H227" s="282">
        <v>8.5716478246842893</v>
      </c>
      <c r="I227" s="282">
        <v>17.143295649368579</v>
      </c>
      <c r="J227" s="282">
        <f t="shared" si="14"/>
        <v>25.714943474052866</v>
      </c>
      <c r="K227" s="282"/>
      <c r="L227" s="282">
        <f t="shared" si="15"/>
        <v>34.286593920468341</v>
      </c>
      <c r="M227" s="282">
        <f t="shared" si="16"/>
        <v>60.001537394521208</v>
      </c>
    </row>
    <row r="228" spans="1:15" s="24" customFormat="1" ht="18.75" customHeight="1">
      <c r="A228" s="280">
        <v>306</v>
      </c>
      <c r="B228" s="274" t="s">
        <v>698</v>
      </c>
      <c r="C228" s="282">
        <v>1458.5436498469242</v>
      </c>
      <c r="D228" s="282">
        <v>466.54159012455648</v>
      </c>
      <c r="E228" s="282">
        <v>2.2782108413180073</v>
      </c>
      <c r="F228" s="282">
        <f t="shared" si="13"/>
        <v>468.81980096587449</v>
      </c>
      <c r="G228" s="282"/>
      <c r="H228" s="282">
        <v>104.96789044070849</v>
      </c>
      <c r="I228" s="282">
        <v>107.2461012820265</v>
      </c>
      <c r="J228" s="282">
        <f t="shared" si="14"/>
        <v>212.21399172273499</v>
      </c>
      <c r="K228" s="282"/>
      <c r="L228" s="282">
        <f t="shared" si="15"/>
        <v>777.50985715831462</v>
      </c>
      <c r="M228" s="282">
        <f t="shared" si="16"/>
        <v>989.72384888104966</v>
      </c>
    </row>
    <row r="229" spans="1:15" s="24" customFormat="1" ht="17.649999999999999" customHeight="1">
      <c r="A229" s="280">
        <v>307</v>
      </c>
      <c r="B229" s="274" t="s">
        <v>699</v>
      </c>
      <c r="C229" s="282">
        <v>1633.7755688122234</v>
      </c>
      <c r="D229" s="282">
        <v>435.47837192319429</v>
      </c>
      <c r="E229" s="282">
        <v>2.02523146107109</v>
      </c>
      <c r="F229" s="282">
        <f t="shared" si="13"/>
        <v>437.50360338426538</v>
      </c>
      <c r="G229" s="282"/>
      <c r="H229" s="282">
        <v>101.807113127599</v>
      </c>
      <c r="I229" s="282">
        <v>96.40361370378325</v>
      </c>
      <c r="J229" s="282">
        <f t="shared" si="14"/>
        <v>198.21072683138226</v>
      </c>
      <c r="K229" s="282"/>
      <c r="L229" s="282">
        <f t="shared" si="15"/>
        <v>998.06123859657578</v>
      </c>
      <c r="M229" s="282">
        <f t="shared" si="16"/>
        <v>1196.2719654279581</v>
      </c>
    </row>
    <row r="230" spans="1:15" ht="17.649999999999999" customHeight="1">
      <c r="A230" s="280">
        <v>308</v>
      </c>
      <c r="B230" s="274" t="s">
        <v>700</v>
      </c>
      <c r="C230" s="282">
        <v>1068.4050128418567</v>
      </c>
      <c r="D230" s="282">
        <v>498.24826434225463</v>
      </c>
      <c r="E230" s="282">
        <v>0.58674647580843264</v>
      </c>
      <c r="F230" s="282">
        <f t="shared" si="13"/>
        <v>498.83501081806304</v>
      </c>
      <c r="G230" s="282"/>
      <c r="H230" s="282">
        <v>109.28894243957639</v>
      </c>
      <c r="I230" s="282">
        <v>102.76442357400894</v>
      </c>
      <c r="J230" s="282">
        <f t="shared" si="14"/>
        <v>212.05336601358533</v>
      </c>
      <c r="K230" s="282"/>
      <c r="L230" s="282">
        <f t="shared" si="15"/>
        <v>357.51663601020834</v>
      </c>
      <c r="M230" s="282">
        <f t="shared" si="16"/>
        <v>569.57000202379368</v>
      </c>
    </row>
    <row r="231" spans="1:15" ht="17.649999999999999" customHeight="1">
      <c r="A231" s="280">
        <v>309</v>
      </c>
      <c r="B231" s="275" t="s">
        <v>701</v>
      </c>
      <c r="C231" s="282">
        <v>999.66331929238152</v>
      </c>
      <c r="D231" s="282">
        <v>105.12353272988264</v>
      </c>
      <c r="E231" s="282">
        <v>30.049326701829237</v>
      </c>
      <c r="F231" s="282">
        <f t="shared" si="13"/>
        <v>135.17285943171188</v>
      </c>
      <c r="G231" s="282"/>
      <c r="H231" s="282">
        <v>14.26824123500629</v>
      </c>
      <c r="I231" s="282">
        <v>48.936810646492816</v>
      </c>
      <c r="J231" s="282">
        <f t="shared" si="14"/>
        <v>63.205051881499102</v>
      </c>
      <c r="K231" s="282"/>
      <c r="L231" s="286">
        <f t="shared" si="15"/>
        <v>801.28540797917049</v>
      </c>
      <c r="M231" s="286">
        <f t="shared" si="16"/>
        <v>864.4904598606696</v>
      </c>
      <c r="N231" s="24"/>
    </row>
    <row r="232" spans="1:15" ht="21.75" customHeight="1">
      <c r="A232" s="280">
        <v>312</v>
      </c>
      <c r="B232" s="274" t="s">
        <v>702</v>
      </c>
      <c r="C232" s="282">
        <v>545.39332501440481</v>
      </c>
      <c r="D232" s="282">
        <v>88.86562276732451</v>
      </c>
      <c r="E232" s="282">
        <v>15.907305239902788</v>
      </c>
      <c r="F232" s="282">
        <f t="shared" si="13"/>
        <v>104.77292800722729</v>
      </c>
      <c r="G232" s="282"/>
      <c r="H232" s="282">
        <v>21.169872480953114</v>
      </c>
      <c r="I232" s="282">
        <v>29.900949759542737</v>
      </c>
      <c r="J232" s="282">
        <f t="shared" si="14"/>
        <v>51.070822240495851</v>
      </c>
      <c r="K232" s="282"/>
      <c r="L232" s="282">
        <f t="shared" si="15"/>
        <v>389.5495747666817</v>
      </c>
      <c r="M232" s="282">
        <f t="shared" si="16"/>
        <v>440.62039700717753</v>
      </c>
    </row>
    <row r="233" spans="1:15" ht="17.649999999999999" customHeight="1">
      <c r="A233" s="280">
        <v>314</v>
      </c>
      <c r="B233" s="274" t="s">
        <v>703</v>
      </c>
      <c r="C233" s="282">
        <v>1973.0014687236105</v>
      </c>
      <c r="D233" s="282">
        <v>211.36551920576662</v>
      </c>
      <c r="E233" s="282">
        <v>1.3660264745317643</v>
      </c>
      <c r="F233" s="282">
        <f t="shared" si="13"/>
        <v>212.73154568029838</v>
      </c>
      <c r="G233" s="282"/>
      <c r="H233" s="282">
        <v>65.328612414150214</v>
      </c>
      <c r="I233" s="282">
        <v>68.942383245386694</v>
      </c>
      <c r="J233" s="282">
        <f t="shared" si="14"/>
        <v>134.27099565953691</v>
      </c>
      <c r="K233" s="282"/>
      <c r="L233" s="286">
        <f t="shared" si="15"/>
        <v>1625.9989273837753</v>
      </c>
      <c r="M233" s="286">
        <f t="shared" si="16"/>
        <v>1760.2699230433122</v>
      </c>
      <c r="N233" s="24"/>
      <c r="O233" s="24"/>
    </row>
    <row r="234" spans="1:15" ht="17.649999999999999" customHeight="1">
      <c r="A234" s="280">
        <v>316</v>
      </c>
      <c r="B234" s="274" t="s">
        <v>704</v>
      </c>
      <c r="C234" s="282">
        <v>368.08587636757863</v>
      </c>
      <c r="D234" s="282">
        <v>93.755596018097847</v>
      </c>
      <c r="E234" s="282">
        <v>0</v>
      </c>
      <c r="F234" s="282">
        <f t="shared" si="13"/>
        <v>93.755596018097847</v>
      </c>
      <c r="G234" s="282"/>
      <c r="H234" s="282">
        <v>25.081003418949638</v>
      </c>
      <c r="I234" s="282">
        <v>17.755661753221208</v>
      </c>
      <c r="J234" s="282">
        <f t="shared" si="14"/>
        <v>42.836665172170846</v>
      </c>
      <c r="K234" s="282"/>
      <c r="L234" s="282">
        <f t="shared" si="15"/>
        <v>231.49361517730995</v>
      </c>
      <c r="M234" s="282">
        <f t="shared" si="16"/>
        <v>274.3302803494808</v>
      </c>
    </row>
    <row r="235" spans="1:15" ht="17.649999999999999" customHeight="1">
      <c r="A235" s="280">
        <v>317</v>
      </c>
      <c r="B235" s="274" t="s">
        <v>705</v>
      </c>
      <c r="C235" s="282">
        <v>1383.1338609663585</v>
      </c>
      <c r="D235" s="282">
        <v>416.13063788294022</v>
      </c>
      <c r="E235" s="282">
        <v>0</v>
      </c>
      <c r="F235" s="282">
        <f t="shared" si="13"/>
        <v>416.13063788294022</v>
      </c>
      <c r="G235" s="282"/>
      <c r="H235" s="282">
        <v>97.395706164850793</v>
      </c>
      <c r="I235" s="282">
        <v>90.062095411571448</v>
      </c>
      <c r="J235" s="282">
        <f t="shared" si="14"/>
        <v>187.45780157642224</v>
      </c>
      <c r="K235" s="282"/>
      <c r="L235" s="282">
        <f t="shared" si="15"/>
        <v>779.54542150699604</v>
      </c>
      <c r="M235" s="282">
        <f t="shared" si="16"/>
        <v>967.00322308341833</v>
      </c>
    </row>
    <row r="236" spans="1:15" ht="17.649999999999999" customHeight="1">
      <c r="A236" s="280">
        <v>318</v>
      </c>
      <c r="B236" s="274" t="s">
        <v>706</v>
      </c>
      <c r="C236" s="282">
        <v>310.00470961362731</v>
      </c>
      <c r="D236" s="282">
        <v>144.42762424184016</v>
      </c>
      <c r="E236" s="282">
        <v>0</v>
      </c>
      <c r="F236" s="282">
        <f t="shared" si="13"/>
        <v>144.42762424184016</v>
      </c>
      <c r="G236" s="282"/>
      <c r="H236" s="282">
        <v>32.095027609297809</v>
      </c>
      <c r="I236" s="282">
        <v>32.095027609297816</v>
      </c>
      <c r="J236" s="282">
        <f t="shared" si="14"/>
        <v>64.190055218595631</v>
      </c>
      <c r="K236" s="282"/>
      <c r="L236" s="282">
        <f t="shared" si="15"/>
        <v>101.38703015319152</v>
      </c>
      <c r="M236" s="282">
        <f t="shared" si="16"/>
        <v>165.57708537178715</v>
      </c>
    </row>
    <row r="237" spans="1:15" ht="17.649999999999999" customHeight="1">
      <c r="A237" s="280">
        <v>319</v>
      </c>
      <c r="B237" s="274" t="s">
        <v>707</v>
      </c>
      <c r="C237" s="282">
        <v>928.30829777092515</v>
      </c>
      <c r="D237" s="282">
        <v>371.32331911273332</v>
      </c>
      <c r="E237" s="282">
        <v>0</v>
      </c>
      <c r="F237" s="282">
        <f t="shared" si="13"/>
        <v>371.32331911273332</v>
      </c>
      <c r="G237" s="282"/>
      <c r="H237" s="282">
        <v>92.830829778183315</v>
      </c>
      <c r="I237" s="282">
        <v>46.415414889091657</v>
      </c>
      <c r="J237" s="282">
        <f t="shared" si="14"/>
        <v>139.24624466727496</v>
      </c>
      <c r="K237" s="282"/>
      <c r="L237" s="282">
        <f t="shared" si="15"/>
        <v>417.7387339909169</v>
      </c>
      <c r="M237" s="282">
        <f t="shared" si="16"/>
        <v>556.98497865819184</v>
      </c>
    </row>
    <row r="238" spans="1:15" ht="17.649999999999999" customHeight="1">
      <c r="A238" s="280">
        <v>320</v>
      </c>
      <c r="B238" s="274" t="s">
        <v>708</v>
      </c>
      <c r="C238" s="282">
        <v>1247.8458287718165</v>
      </c>
      <c r="D238" s="282">
        <v>317.77200073131303</v>
      </c>
      <c r="E238" s="282">
        <v>0.24475168156972502</v>
      </c>
      <c r="F238" s="282">
        <f t="shared" si="13"/>
        <v>318.01675241288274</v>
      </c>
      <c r="G238" s="282"/>
      <c r="H238" s="282">
        <v>77.055041793953791</v>
      </c>
      <c r="I238" s="282">
        <v>63.440801475340187</v>
      </c>
      <c r="J238" s="282">
        <f t="shared" si="14"/>
        <v>140.49584326929397</v>
      </c>
      <c r="K238" s="282"/>
      <c r="L238" s="282">
        <f t="shared" si="15"/>
        <v>789.33323308963986</v>
      </c>
      <c r="M238" s="282">
        <f t="shared" si="16"/>
        <v>929.82907635893389</v>
      </c>
    </row>
    <row r="239" spans="1:15" ht="30.75" customHeight="1">
      <c r="A239" s="280">
        <v>322</v>
      </c>
      <c r="B239" s="274" t="s">
        <v>709</v>
      </c>
      <c r="C239" s="282">
        <v>9121.0495862023345</v>
      </c>
      <c r="D239" s="282">
        <v>1555.6491464144001</v>
      </c>
      <c r="E239" s="282">
        <v>70.418029716733997</v>
      </c>
      <c r="F239" s="282">
        <f t="shared" si="13"/>
        <v>1626.0671761311341</v>
      </c>
      <c r="G239" s="282"/>
      <c r="H239" s="282">
        <v>362.1953943378557</v>
      </c>
      <c r="I239" s="282">
        <v>430.91516544073482</v>
      </c>
      <c r="J239" s="282">
        <f t="shared" si="14"/>
        <v>793.11055977859053</v>
      </c>
      <c r="K239" s="282"/>
      <c r="L239" s="282">
        <f t="shared" si="15"/>
        <v>6701.8718502926095</v>
      </c>
      <c r="M239" s="282">
        <f t="shared" si="16"/>
        <v>7494.9824100712003</v>
      </c>
    </row>
    <row r="240" spans="1:15" ht="30.75" customHeight="1">
      <c r="A240" s="280">
        <v>328</v>
      </c>
      <c r="B240" s="275" t="s">
        <v>710</v>
      </c>
      <c r="C240" s="282">
        <v>93.389148616653003</v>
      </c>
      <c r="D240" s="282">
        <v>6.3591535526380705</v>
      </c>
      <c r="E240" s="282">
        <v>3.0878713051726785</v>
      </c>
      <c r="F240" s="282">
        <f t="shared" si="13"/>
        <v>9.4470248578107494</v>
      </c>
      <c r="G240" s="282"/>
      <c r="H240" s="282">
        <v>3.6434576229708839E-2</v>
      </c>
      <c r="I240" s="282">
        <v>3.1472985727434146</v>
      </c>
      <c r="J240" s="282">
        <f t="shared" si="14"/>
        <v>3.1837331489731233</v>
      </c>
      <c r="K240" s="282"/>
      <c r="L240" s="282">
        <f t="shared" si="15"/>
        <v>80.758390609869139</v>
      </c>
      <c r="M240" s="282">
        <f t="shared" si="16"/>
        <v>83.942123758842257</v>
      </c>
    </row>
    <row r="241" spans="1:15" ht="14.25" customHeight="1">
      <c r="A241" s="280">
        <v>336</v>
      </c>
      <c r="B241" s="275" t="s">
        <v>711</v>
      </c>
      <c r="C241" s="282">
        <v>1315.4217005151552</v>
      </c>
      <c r="D241" s="282">
        <v>143.40388735446294</v>
      </c>
      <c r="E241" s="282">
        <v>26.85145191484558</v>
      </c>
      <c r="F241" s="282">
        <f>+D241+E241</f>
        <v>170.25533926930851</v>
      </c>
      <c r="G241" s="282"/>
      <c r="H241" s="282">
        <v>43.219945652783025</v>
      </c>
      <c r="I241" s="282">
        <v>74.962788371505184</v>
      </c>
      <c r="J241" s="282">
        <f>+H241+I241</f>
        <v>118.18273402428821</v>
      </c>
      <c r="K241" s="282"/>
      <c r="L241" s="282">
        <f>SUM(C241-F241-J241)</f>
        <v>1026.9836272215584</v>
      </c>
      <c r="M241" s="282">
        <f>J241+L241</f>
        <v>1145.1663612458467</v>
      </c>
    </row>
    <row r="242" spans="1:15" ht="25.15" customHeight="1">
      <c r="A242" s="280">
        <v>339</v>
      </c>
      <c r="B242" s="274" t="s">
        <v>712</v>
      </c>
      <c r="C242" s="282">
        <v>11263.315084618278</v>
      </c>
      <c r="D242" s="282">
        <v>1372.9914036752227</v>
      </c>
      <c r="E242" s="282">
        <v>190.79610807642572</v>
      </c>
      <c r="F242" s="282">
        <f t="shared" si="13"/>
        <v>1563.7875117516485</v>
      </c>
      <c r="G242" s="282"/>
      <c r="H242" s="282">
        <v>352.65850282276477</v>
      </c>
      <c r="I242" s="282">
        <v>563.43798314456694</v>
      </c>
      <c r="J242" s="282">
        <f t="shared" si="14"/>
        <v>916.09648596733177</v>
      </c>
      <c r="K242" s="282"/>
      <c r="L242" s="282">
        <f t="shared" si="15"/>
        <v>8783.431086899298</v>
      </c>
      <c r="M242" s="282">
        <f t="shared" si="16"/>
        <v>9699.5275728666293</v>
      </c>
    </row>
    <row r="243" spans="1:15" s="24" customFormat="1" ht="17.649999999999999" customHeight="1">
      <c r="A243" s="277">
        <v>29</v>
      </c>
      <c r="B243" s="288" t="s">
        <v>713</v>
      </c>
      <c r="C243" s="289">
        <f>'[3]COMP MILLDDLLS'!D242*'Comp Inv Dir Op'!$N$9</f>
        <v>83575.963729164519</v>
      </c>
      <c r="D243" s="279">
        <f t="shared" ref="D243:M243" si="17">SUM(D244:D272)</f>
        <v>22554.30370684779</v>
      </c>
      <c r="E243" s="279">
        <f t="shared" si="17"/>
        <v>1127.6284561072803</v>
      </c>
      <c r="F243" s="279">
        <f t="shared" si="17"/>
        <v>23681.932162955069</v>
      </c>
      <c r="G243" s="279"/>
      <c r="H243" s="279">
        <f t="shared" si="17"/>
        <v>4024.6485886632422</v>
      </c>
      <c r="I243" s="279">
        <f t="shared" si="17"/>
        <v>4998.4280942577798</v>
      </c>
      <c r="J243" s="279">
        <f t="shared" si="17"/>
        <v>9023.0766829210206</v>
      </c>
      <c r="K243" s="279"/>
      <c r="L243" s="279">
        <f t="shared" si="17"/>
        <v>50870.954883288483</v>
      </c>
      <c r="M243" s="279">
        <f t="shared" si="17"/>
        <v>59894.03156620948</v>
      </c>
      <c r="N243" s="39"/>
    </row>
    <row r="244" spans="1:15" s="24" customFormat="1" ht="17.649999999999999" customHeight="1">
      <c r="A244" s="280">
        <v>171</v>
      </c>
      <c r="B244" s="281" t="s">
        <v>714</v>
      </c>
      <c r="C244" s="282">
        <v>9677.583183887793</v>
      </c>
      <c r="D244" s="282">
        <v>2518.512564528402</v>
      </c>
      <c r="E244" s="282">
        <v>4.5313509144236228</v>
      </c>
      <c r="F244" s="135">
        <f t="shared" ref="F244:F272" si="18">+D244+E244</f>
        <v>2523.0439154428254</v>
      </c>
      <c r="G244" s="282"/>
      <c r="H244" s="282">
        <v>592.21563908350083</v>
      </c>
      <c r="I244" s="282">
        <v>607.26619749337908</v>
      </c>
      <c r="J244" s="282">
        <f t="shared" ref="J244:J272" si="19">+H244+I244</f>
        <v>1199.4818365768799</v>
      </c>
      <c r="K244" s="282"/>
      <c r="L244" s="286">
        <f t="shared" ref="L244:L272" si="20">SUM(C244-F244-J244)</f>
        <v>5955.0574318680874</v>
      </c>
      <c r="M244" s="286">
        <f t="shared" ref="M244:M272" si="21">J244+L244</f>
        <v>7154.5392684449671</v>
      </c>
    </row>
    <row r="245" spans="1:15" s="24" customFormat="1" ht="17.649999999999999" customHeight="1">
      <c r="A245" s="280">
        <v>188</v>
      </c>
      <c r="B245" s="281" t="s">
        <v>30</v>
      </c>
      <c r="C245" s="282">
        <v>3621.2168442091152</v>
      </c>
      <c r="D245" s="282">
        <v>3315.4345361500273</v>
      </c>
      <c r="E245" s="282">
        <v>64.852433075231076</v>
      </c>
      <c r="F245" s="135">
        <f t="shared" si="18"/>
        <v>3380.2869692252584</v>
      </c>
      <c r="G245" s="282"/>
      <c r="H245" s="282">
        <v>102.75021871363494</v>
      </c>
      <c r="I245" s="282">
        <v>57.046300740598745</v>
      </c>
      <c r="J245" s="282">
        <f t="shared" si="19"/>
        <v>159.79651945423367</v>
      </c>
      <c r="K245" s="282"/>
      <c r="L245" s="286">
        <f t="shared" si="20"/>
        <v>81.13335552962306</v>
      </c>
      <c r="M245" s="286">
        <f t="shared" si="21"/>
        <v>240.92987498385673</v>
      </c>
    </row>
    <row r="246" spans="1:15" s="24" customFormat="1" ht="17.649999999999999" customHeight="1">
      <c r="A246" s="280">
        <v>209</v>
      </c>
      <c r="B246" s="274" t="s">
        <v>715</v>
      </c>
      <c r="C246" s="282">
        <v>1089.3121570237313</v>
      </c>
      <c r="D246" s="282">
        <v>786.33100113993169</v>
      </c>
      <c r="E246" s="282">
        <v>9.1502858955428419</v>
      </c>
      <c r="F246" s="135">
        <f t="shared" si="18"/>
        <v>795.48128703547457</v>
      </c>
      <c r="G246" s="282"/>
      <c r="H246" s="282">
        <v>48.658936571158605</v>
      </c>
      <c r="I246" s="282">
        <v>54.111914265982627</v>
      </c>
      <c r="J246" s="282">
        <f t="shared" si="19"/>
        <v>102.77085083714124</v>
      </c>
      <c r="K246" s="282"/>
      <c r="L246" s="286">
        <f t="shared" si="20"/>
        <v>191.06001915111548</v>
      </c>
      <c r="M246" s="286">
        <f t="shared" si="21"/>
        <v>293.83086998825672</v>
      </c>
    </row>
    <row r="247" spans="1:15" s="24" customFormat="1" ht="17.649999999999999" customHeight="1">
      <c r="A247" s="280">
        <v>212</v>
      </c>
      <c r="B247" s="275" t="s">
        <v>716</v>
      </c>
      <c r="C247" s="282">
        <v>756.1004372982718</v>
      </c>
      <c r="D247" s="282">
        <v>756.10043729827191</v>
      </c>
      <c r="E247" s="282">
        <v>0</v>
      </c>
      <c r="F247" s="135">
        <f t="shared" si="18"/>
        <v>756.10043729827191</v>
      </c>
      <c r="G247" s="282"/>
      <c r="H247" s="282">
        <v>0</v>
      </c>
      <c r="I247" s="282">
        <v>0</v>
      </c>
      <c r="J247" s="282">
        <f t="shared" si="19"/>
        <v>0</v>
      </c>
      <c r="K247" s="282"/>
      <c r="L247" s="286">
        <f t="shared" si="20"/>
        <v>-1.1368683772161603E-13</v>
      </c>
      <c r="M247" s="286">
        <f t="shared" si="21"/>
        <v>-1.1368683772161603E-13</v>
      </c>
    </row>
    <row r="248" spans="1:15" s="24" customFormat="1" ht="17.649999999999999" customHeight="1">
      <c r="A248" s="280">
        <v>214</v>
      </c>
      <c r="B248" s="274" t="s">
        <v>717</v>
      </c>
      <c r="C248" s="282">
        <v>2279.8881585611366</v>
      </c>
      <c r="D248" s="282">
        <v>1944.9298314942407</v>
      </c>
      <c r="E248" s="282">
        <v>26.912595487941907</v>
      </c>
      <c r="F248" s="135">
        <f t="shared" si="18"/>
        <v>1971.8424269821826</v>
      </c>
      <c r="G248" s="282"/>
      <c r="H248" s="282">
        <v>57.064997174001896</v>
      </c>
      <c r="I248" s="282">
        <v>46.925807671433567</v>
      </c>
      <c r="J248" s="282">
        <f t="shared" si="19"/>
        <v>103.99080484543546</v>
      </c>
      <c r="K248" s="282"/>
      <c r="L248" s="286">
        <f t="shared" si="20"/>
        <v>204.05492673351856</v>
      </c>
      <c r="M248" s="286">
        <f t="shared" si="21"/>
        <v>308.04573157895402</v>
      </c>
    </row>
    <row r="249" spans="1:15" s="24" customFormat="1" ht="17.649999999999999" customHeight="1">
      <c r="A249" s="280">
        <v>245</v>
      </c>
      <c r="B249" s="274" t="s">
        <v>718</v>
      </c>
      <c r="C249" s="282">
        <v>825.08713361994239</v>
      </c>
      <c r="D249" s="282">
        <v>606.58632601598492</v>
      </c>
      <c r="E249" s="282">
        <v>0.43784128182069398</v>
      </c>
      <c r="F249" s="135">
        <f t="shared" si="18"/>
        <v>607.02416729780566</v>
      </c>
      <c r="G249" s="282"/>
      <c r="H249" s="282">
        <v>59.372008022948009</v>
      </c>
      <c r="I249" s="282">
        <v>36.542582325158328</v>
      </c>
      <c r="J249" s="282">
        <f t="shared" si="19"/>
        <v>95.914590348106344</v>
      </c>
      <c r="K249" s="282"/>
      <c r="L249" s="286">
        <f t="shared" si="20"/>
        <v>122.14837597403039</v>
      </c>
      <c r="M249" s="286">
        <f t="shared" si="21"/>
        <v>218.06296632213673</v>
      </c>
      <c r="N249" s="32"/>
    </row>
    <row r="250" spans="1:15" s="24" customFormat="1" ht="17.649999999999999" customHeight="1">
      <c r="A250" s="280">
        <v>249</v>
      </c>
      <c r="B250" s="274" t="s">
        <v>719</v>
      </c>
      <c r="C250" s="282">
        <v>915.05073643360004</v>
      </c>
      <c r="D250" s="282">
        <v>504.56608216028974</v>
      </c>
      <c r="E250" s="282">
        <v>22.616520934811142</v>
      </c>
      <c r="F250" s="135">
        <f t="shared" si="18"/>
        <v>527.18260309510083</v>
      </c>
      <c r="G250" s="282"/>
      <c r="H250" s="282">
        <v>40.020894961964174</v>
      </c>
      <c r="I250" s="282">
        <v>66.70316459384442</v>
      </c>
      <c r="J250" s="282">
        <f t="shared" si="19"/>
        <v>106.72405955580859</v>
      </c>
      <c r="K250" s="282"/>
      <c r="L250" s="286">
        <f t="shared" si="20"/>
        <v>281.14407378269061</v>
      </c>
      <c r="M250" s="286">
        <f t="shared" si="21"/>
        <v>387.86813333849921</v>
      </c>
    </row>
    <row r="251" spans="1:15" s="24" customFormat="1" ht="17.649999999999999" customHeight="1">
      <c r="A251" s="280">
        <v>261</v>
      </c>
      <c r="B251" s="275" t="s">
        <v>720</v>
      </c>
      <c r="C251" s="282">
        <v>7766.4894072760781</v>
      </c>
      <c r="D251" s="282">
        <v>4001.3264034291146</v>
      </c>
      <c r="E251" s="282">
        <v>258.3723929757839</v>
      </c>
      <c r="F251" s="135">
        <f t="shared" si="18"/>
        <v>4259.6987964048985</v>
      </c>
      <c r="G251" s="282"/>
      <c r="H251" s="282">
        <v>419.68319946387101</v>
      </c>
      <c r="I251" s="282">
        <v>652.7435374137392</v>
      </c>
      <c r="J251" s="282">
        <f t="shared" si="19"/>
        <v>1072.4267368776102</v>
      </c>
      <c r="K251" s="282"/>
      <c r="L251" s="286">
        <f t="shared" si="20"/>
        <v>2434.3638739935695</v>
      </c>
      <c r="M251" s="286">
        <f t="shared" si="21"/>
        <v>3506.7906108711795</v>
      </c>
    </row>
    <row r="252" spans="1:15" s="24" customFormat="1" ht="17.649999999999999" customHeight="1">
      <c r="A252" s="280">
        <v>264</v>
      </c>
      <c r="B252" s="275" t="s">
        <v>39</v>
      </c>
      <c r="C252" s="282">
        <v>12457.747950999683</v>
      </c>
      <c r="D252" s="282">
        <v>3200.1041434362814</v>
      </c>
      <c r="E252" s="282">
        <v>13.80587358104672</v>
      </c>
      <c r="F252" s="135">
        <f t="shared" si="18"/>
        <v>3213.9100170173283</v>
      </c>
      <c r="G252" s="282"/>
      <c r="H252" s="282">
        <v>924.13503810163809</v>
      </c>
      <c r="I252" s="282">
        <v>951.85014196199904</v>
      </c>
      <c r="J252" s="282">
        <f t="shared" si="19"/>
        <v>1875.985180063637</v>
      </c>
      <c r="K252" s="282"/>
      <c r="L252" s="286">
        <f t="shared" si="20"/>
        <v>7367.852753918718</v>
      </c>
      <c r="M252" s="286">
        <f t="shared" si="21"/>
        <v>9243.837933982355</v>
      </c>
    </row>
    <row r="253" spans="1:15" ht="17.649999999999999" customHeight="1">
      <c r="A253" s="280">
        <v>266</v>
      </c>
      <c r="B253" s="275" t="s">
        <v>40</v>
      </c>
      <c r="C253" s="282">
        <v>649.37981661036224</v>
      </c>
      <c r="D253" s="282">
        <v>85.93232408709676</v>
      </c>
      <c r="E253" s="282">
        <v>29.301621039250925</v>
      </c>
      <c r="F253" s="135">
        <f t="shared" si="18"/>
        <v>115.23394512634769</v>
      </c>
      <c r="G253" s="282"/>
      <c r="H253" s="282">
        <v>27.329082008594924</v>
      </c>
      <c r="I253" s="282">
        <v>56.630703047845849</v>
      </c>
      <c r="J253" s="282">
        <f t="shared" si="19"/>
        <v>83.959785056440779</v>
      </c>
      <c r="K253" s="282"/>
      <c r="L253" s="286">
        <f t="shared" si="20"/>
        <v>450.18608642757385</v>
      </c>
      <c r="M253" s="286">
        <f t="shared" si="21"/>
        <v>534.14587148401461</v>
      </c>
      <c r="N253" s="24"/>
      <c r="O253" s="24"/>
    </row>
    <row r="254" spans="1:15" ht="17.649999999999999" customHeight="1">
      <c r="A254" s="280">
        <v>273</v>
      </c>
      <c r="B254" s="275" t="s">
        <v>721</v>
      </c>
      <c r="C254" s="282">
        <v>799.47123343281112</v>
      </c>
      <c r="D254" s="282">
        <v>248.62332435722007</v>
      </c>
      <c r="E254" s="282">
        <v>10.698502189391231</v>
      </c>
      <c r="F254" s="135">
        <f t="shared" si="18"/>
        <v>259.32182654661131</v>
      </c>
      <c r="G254" s="282"/>
      <c r="H254" s="282">
        <v>50.408873312086577</v>
      </c>
      <c r="I254" s="282">
        <v>61.123749075235082</v>
      </c>
      <c r="J254" s="282">
        <f t="shared" si="19"/>
        <v>111.53262238732165</v>
      </c>
      <c r="K254" s="282"/>
      <c r="L254" s="286">
        <f t="shared" si="20"/>
        <v>428.61678449887813</v>
      </c>
      <c r="M254" s="286">
        <f t="shared" si="21"/>
        <v>540.14940688619981</v>
      </c>
      <c r="N254" s="24"/>
      <c r="O254" s="24"/>
    </row>
    <row r="255" spans="1:15" ht="17.649999999999999" customHeight="1">
      <c r="A255" s="280">
        <v>274</v>
      </c>
      <c r="B255" s="275" t="s">
        <v>722</v>
      </c>
      <c r="C255" s="282">
        <v>2068.5063043273731</v>
      </c>
      <c r="D255" s="282">
        <v>915.17525570028749</v>
      </c>
      <c r="E255" s="282">
        <v>51.291635690523059</v>
      </c>
      <c r="F255" s="135">
        <f t="shared" si="18"/>
        <v>966.46689139081059</v>
      </c>
      <c r="G255" s="282"/>
      <c r="H255" s="282">
        <v>127.93597102305974</v>
      </c>
      <c r="I255" s="282">
        <v>181.13479182003309</v>
      </c>
      <c r="J255" s="282">
        <f t="shared" si="19"/>
        <v>309.07076284309284</v>
      </c>
      <c r="K255" s="282"/>
      <c r="L255" s="286">
        <f t="shared" si="20"/>
        <v>792.96865009346971</v>
      </c>
      <c r="M255" s="286">
        <f t="shared" si="21"/>
        <v>1102.0394129365625</v>
      </c>
      <c r="N255" s="24"/>
      <c r="O255" s="24"/>
    </row>
    <row r="256" spans="1:15" ht="17.649999999999999" customHeight="1">
      <c r="A256" s="280">
        <v>278</v>
      </c>
      <c r="B256" s="275" t="s">
        <v>44</v>
      </c>
      <c r="C256" s="282">
        <v>4409.4058000000005</v>
      </c>
      <c r="D256" s="282">
        <v>422.56805535255705</v>
      </c>
      <c r="E256" s="282">
        <v>128.607669029302</v>
      </c>
      <c r="F256" s="135">
        <f t="shared" si="18"/>
        <v>551.17572438185903</v>
      </c>
      <c r="G256" s="282"/>
      <c r="H256" s="282">
        <v>91.862620764651012</v>
      </c>
      <c r="I256" s="282">
        <v>220.47028979395301</v>
      </c>
      <c r="J256" s="282">
        <f t="shared" si="19"/>
        <v>312.332910558604</v>
      </c>
      <c r="K256" s="282"/>
      <c r="L256" s="286">
        <f t="shared" si="20"/>
        <v>3545.8971650595372</v>
      </c>
      <c r="M256" s="286">
        <f t="shared" si="21"/>
        <v>3858.2300756181412</v>
      </c>
      <c r="N256" s="24"/>
      <c r="O256" s="24"/>
    </row>
    <row r="257" spans="1:15" ht="17.649999999999999" customHeight="1">
      <c r="A257" s="280">
        <v>280</v>
      </c>
      <c r="B257" s="275" t="s">
        <v>723</v>
      </c>
      <c r="C257" s="282">
        <v>400.67500807856061</v>
      </c>
      <c r="D257" s="282">
        <v>126.82216499479652</v>
      </c>
      <c r="E257" s="282">
        <v>5.2446399656877887</v>
      </c>
      <c r="F257" s="135">
        <f t="shared" si="18"/>
        <v>132.06680496048432</v>
      </c>
      <c r="G257" s="282"/>
      <c r="H257" s="282">
        <v>25.13823466480429</v>
      </c>
      <c r="I257" s="282">
        <v>30.715559417150935</v>
      </c>
      <c r="J257" s="282">
        <f t="shared" si="19"/>
        <v>55.853794081955229</v>
      </c>
      <c r="K257" s="282"/>
      <c r="L257" s="286">
        <f t="shared" si="20"/>
        <v>212.75440903612105</v>
      </c>
      <c r="M257" s="286">
        <f t="shared" si="21"/>
        <v>268.60820311807629</v>
      </c>
      <c r="N257" s="24"/>
      <c r="O257" s="24"/>
    </row>
    <row r="258" spans="1:15" ht="17.649999999999999" customHeight="1">
      <c r="A258" s="280">
        <v>281</v>
      </c>
      <c r="B258" s="275" t="s">
        <v>724</v>
      </c>
      <c r="C258" s="282">
        <v>1777.7119547356795</v>
      </c>
      <c r="D258" s="282">
        <v>293.65133482228299</v>
      </c>
      <c r="E258" s="282">
        <v>41.747867095552024</v>
      </c>
      <c r="F258" s="135">
        <f t="shared" si="18"/>
        <v>335.399201917835</v>
      </c>
      <c r="G258" s="282"/>
      <c r="H258" s="282">
        <v>67.527406836655274</v>
      </c>
      <c r="I258" s="282">
        <v>125.51876200313305</v>
      </c>
      <c r="J258" s="282">
        <f t="shared" si="19"/>
        <v>193.04616883978832</v>
      </c>
      <c r="K258" s="282"/>
      <c r="L258" s="286">
        <f t="shared" si="20"/>
        <v>1249.2665839780561</v>
      </c>
      <c r="M258" s="286">
        <f t="shared" si="21"/>
        <v>1442.3127528178445</v>
      </c>
      <c r="N258" s="24"/>
      <c r="O258" s="24"/>
    </row>
    <row r="259" spans="1:15" ht="17.649999999999999" customHeight="1">
      <c r="A259" s="280">
        <v>282</v>
      </c>
      <c r="B259" s="275" t="s">
        <v>725</v>
      </c>
      <c r="C259" s="282">
        <v>329.02155536505245</v>
      </c>
      <c r="D259" s="282">
        <v>34.317049708502822</v>
      </c>
      <c r="E259" s="282">
        <v>8.7160617304160013</v>
      </c>
      <c r="F259" s="135">
        <f t="shared" si="18"/>
        <v>43.033111438918823</v>
      </c>
      <c r="G259" s="282"/>
      <c r="H259" s="282">
        <v>6.7539704990683278</v>
      </c>
      <c r="I259" s="282">
        <v>15.47003222948433</v>
      </c>
      <c r="J259" s="282">
        <f t="shared" si="19"/>
        <v>22.224002728552659</v>
      </c>
      <c r="K259" s="282"/>
      <c r="L259" s="286">
        <f t="shared" si="20"/>
        <v>263.76444119758099</v>
      </c>
      <c r="M259" s="286">
        <f t="shared" si="21"/>
        <v>285.98844392613364</v>
      </c>
      <c r="N259" s="24"/>
      <c r="O259" s="24"/>
    </row>
    <row r="260" spans="1:15" ht="17.649999999999999" customHeight="1">
      <c r="A260" s="280">
        <v>284</v>
      </c>
      <c r="B260" s="275" t="s">
        <v>47</v>
      </c>
      <c r="C260" s="282">
        <v>885.79605300000014</v>
      </c>
      <c r="D260" s="282">
        <v>326.34591441498202</v>
      </c>
      <c r="E260" s="282">
        <v>0</v>
      </c>
      <c r="F260" s="135">
        <f t="shared" si="18"/>
        <v>326.34591441498202</v>
      </c>
      <c r="G260" s="282"/>
      <c r="H260" s="282">
        <v>93.241689626805012</v>
      </c>
      <c r="I260" s="282">
        <v>93.241689832852003</v>
      </c>
      <c r="J260" s="282">
        <f t="shared" si="19"/>
        <v>186.48337945965702</v>
      </c>
      <c r="K260" s="282"/>
      <c r="L260" s="286">
        <f t="shared" si="20"/>
        <v>372.96675912536102</v>
      </c>
      <c r="M260" s="286">
        <f t="shared" si="21"/>
        <v>559.45013858501807</v>
      </c>
      <c r="N260" s="24"/>
      <c r="O260" s="24"/>
    </row>
    <row r="261" spans="1:15" ht="17.649999999999999" customHeight="1">
      <c r="A261" s="280">
        <v>296</v>
      </c>
      <c r="B261" s="275" t="s">
        <v>52</v>
      </c>
      <c r="C261" s="282">
        <v>9998.6305216293895</v>
      </c>
      <c r="D261" s="282">
        <v>1173.2540974002743</v>
      </c>
      <c r="E261" s="282">
        <v>255.87950086089938</v>
      </c>
      <c r="F261" s="135">
        <f t="shared" si="18"/>
        <v>1429.1335982611736</v>
      </c>
      <c r="G261" s="282"/>
      <c r="H261" s="282">
        <v>528.29588946472768</v>
      </c>
      <c r="I261" s="282">
        <v>784.17539032562706</v>
      </c>
      <c r="J261" s="282">
        <f t="shared" si="19"/>
        <v>1312.4712797903549</v>
      </c>
      <c r="K261" s="282"/>
      <c r="L261" s="286">
        <f t="shared" si="20"/>
        <v>7257.025643577862</v>
      </c>
      <c r="M261" s="286">
        <f t="shared" si="21"/>
        <v>8569.4969233682168</v>
      </c>
      <c r="N261" s="24"/>
      <c r="O261" s="24"/>
    </row>
    <row r="262" spans="1:15" ht="17.649999999999999" customHeight="1">
      <c r="A262" s="280">
        <v>297</v>
      </c>
      <c r="B262" s="275" t="s">
        <v>726</v>
      </c>
      <c r="C262" s="282">
        <v>1951.0076627054138</v>
      </c>
      <c r="D262" s="282">
        <v>236.02438485605907</v>
      </c>
      <c r="E262" s="282">
        <v>1.389590262222355</v>
      </c>
      <c r="F262" s="135">
        <f t="shared" si="18"/>
        <v>237.41397511828143</v>
      </c>
      <c r="G262" s="282"/>
      <c r="H262" s="282">
        <v>78.099993289814762</v>
      </c>
      <c r="I262" s="282">
        <v>82.715418036228272</v>
      </c>
      <c r="J262" s="282">
        <f t="shared" si="19"/>
        <v>160.81541132604303</v>
      </c>
      <c r="K262" s="282"/>
      <c r="L262" s="286">
        <f t="shared" si="20"/>
        <v>1552.7782762610896</v>
      </c>
      <c r="M262" s="286">
        <f t="shared" si="21"/>
        <v>1713.5936875871325</v>
      </c>
      <c r="N262" s="24"/>
      <c r="O262" s="24"/>
    </row>
    <row r="263" spans="1:15" ht="17.649999999999999" customHeight="1">
      <c r="A263" s="280">
        <v>310</v>
      </c>
      <c r="B263" s="274" t="s">
        <v>56</v>
      </c>
      <c r="C263" s="282">
        <v>573.34457091404579</v>
      </c>
      <c r="D263" s="282">
        <v>75.28673758632354</v>
      </c>
      <c r="E263" s="282">
        <v>3.9002063601214854E-3</v>
      </c>
      <c r="F263" s="135">
        <f t="shared" si="18"/>
        <v>75.290637792683654</v>
      </c>
      <c r="G263" s="282"/>
      <c r="H263" s="282">
        <v>34.777102347164558</v>
      </c>
      <c r="I263" s="282">
        <v>30.287780839140915</v>
      </c>
      <c r="J263" s="282">
        <f t="shared" si="19"/>
        <v>65.06488318630548</v>
      </c>
      <c r="K263" s="282"/>
      <c r="L263" s="286">
        <f t="shared" si="20"/>
        <v>432.98904993505664</v>
      </c>
      <c r="M263" s="286">
        <f t="shared" si="21"/>
        <v>498.05393312136209</v>
      </c>
      <c r="N263" s="24"/>
      <c r="O263" s="24"/>
    </row>
    <row r="264" spans="1:15" ht="17.649999999999999" customHeight="1">
      <c r="A264" s="280">
        <v>311</v>
      </c>
      <c r="B264" s="274" t="s">
        <v>727</v>
      </c>
      <c r="C264" s="282">
        <v>6638.8832615323863</v>
      </c>
      <c r="D264" s="282">
        <v>323.91245154207803</v>
      </c>
      <c r="E264" s="282">
        <v>47.732635411456108</v>
      </c>
      <c r="F264" s="135">
        <f t="shared" si="18"/>
        <v>371.64508695353413</v>
      </c>
      <c r="G264" s="282"/>
      <c r="H264" s="282">
        <v>285.89003986457413</v>
      </c>
      <c r="I264" s="282">
        <v>333.62267527603024</v>
      </c>
      <c r="J264" s="282">
        <f t="shared" si="19"/>
        <v>619.51271514060431</v>
      </c>
      <c r="K264" s="282"/>
      <c r="L264" s="286">
        <f t="shared" si="20"/>
        <v>5647.7254594382484</v>
      </c>
      <c r="M264" s="286">
        <f t="shared" si="21"/>
        <v>6267.2381745788525</v>
      </c>
      <c r="N264" s="24"/>
      <c r="O264" s="24"/>
    </row>
    <row r="265" spans="1:15" ht="17.649999999999999" customHeight="1">
      <c r="A265" s="280">
        <v>313</v>
      </c>
      <c r="B265" s="290" t="s">
        <v>728</v>
      </c>
      <c r="C265" s="282">
        <v>8233.7561680351446</v>
      </c>
      <c r="D265" s="282">
        <v>274.45853887955894</v>
      </c>
      <c r="E265" s="282">
        <v>0</v>
      </c>
      <c r="F265" s="135">
        <f t="shared" si="18"/>
        <v>274.45853887955894</v>
      </c>
      <c r="G265" s="282"/>
      <c r="H265" s="282">
        <v>274.45853887955894</v>
      </c>
      <c r="I265" s="282">
        <v>274.45853887955894</v>
      </c>
      <c r="J265" s="282">
        <f t="shared" si="19"/>
        <v>548.91707775911789</v>
      </c>
      <c r="K265" s="282"/>
      <c r="L265" s="286">
        <f t="shared" si="20"/>
        <v>7410.380551396468</v>
      </c>
      <c r="M265" s="286">
        <f t="shared" si="21"/>
        <v>7959.297629155586</v>
      </c>
    </row>
    <row r="266" spans="1:15" ht="17.649999999999999" customHeight="1">
      <c r="A266" s="280">
        <v>321</v>
      </c>
      <c r="B266" s="274" t="s">
        <v>729</v>
      </c>
      <c r="C266" s="282">
        <v>627.78155047614325</v>
      </c>
      <c r="D266" s="282">
        <v>88.738899448012745</v>
      </c>
      <c r="E266" s="282">
        <v>16.187660116778375</v>
      </c>
      <c r="F266" s="135">
        <f t="shared" si="18"/>
        <v>104.92655956479112</v>
      </c>
      <c r="G266" s="282"/>
      <c r="H266" s="282">
        <v>26.657041169415798</v>
      </c>
      <c r="I266" s="282">
        <v>43.153986032988257</v>
      </c>
      <c r="J266" s="282">
        <f t="shared" si="19"/>
        <v>69.811027202404063</v>
      </c>
      <c r="K266" s="282"/>
      <c r="L266" s="286">
        <f t="shared" si="20"/>
        <v>453.04396370894813</v>
      </c>
      <c r="M266" s="286">
        <f t="shared" si="21"/>
        <v>522.85499091135216</v>
      </c>
    </row>
    <row r="267" spans="1:15" ht="17.649999999999999" customHeight="1">
      <c r="A267" s="280">
        <v>327</v>
      </c>
      <c r="B267" s="274" t="s">
        <v>64</v>
      </c>
      <c r="C267" s="282">
        <v>1056.7120394999999</v>
      </c>
      <c r="D267" s="282">
        <v>0</v>
      </c>
      <c r="E267" s="282">
        <v>0</v>
      </c>
      <c r="F267" s="135">
        <f t="shared" si="18"/>
        <v>0</v>
      </c>
      <c r="G267" s="282"/>
      <c r="H267" s="282">
        <v>0</v>
      </c>
      <c r="I267" s="282">
        <v>0</v>
      </c>
      <c r="J267" s="282">
        <f t="shared" si="19"/>
        <v>0</v>
      </c>
      <c r="K267" s="282"/>
      <c r="L267" s="286">
        <f t="shared" si="20"/>
        <v>1056.7120394999999</v>
      </c>
      <c r="M267" s="286">
        <f t="shared" si="21"/>
        <v>1056.7120394999999</v>
      </c>
    </row>
    <row r="268" spans="1:15" ht="17.649999999999999" customHeight="1">
      <c r="A268" s="280">
        <v>337</v>
      </c>
      <c r="B268" s="274" t="s">
        <v>730</v>
      </c>
      <c r="C268" s="282">
        <v>1554.6760212669985</v>
      </c>
      <c r="D268" s="282">
        <v>137.49868700232645</v>
      </c>
      <c r="E268" s="282">
        <v>57.124748071843108</v>
      </c>
      <c r="F268" s="135">
        <f t="shared" si="18"/>
        <v>194.62343507416955</v>
      </c>
      <c r="G268" s="282"/>
      <c r="H268" s="282">
        <v>48.261572041051146</v>
      </c>
      <c r="I268" s="282">
        <v>105.38632011289427</v>
      </c>
      <c r="J268" s="282">
        <f t="shared" si="19"/>
        <v>153.64789215394541</v>
      </c>
      <c r="K268" s="282"/>
      <c r="L268" s="286">
        <f t="shared" si="20"/>
        <v>1206.4046940388837</v>
      </c>
      <c r="M268" s="286">
        <f t="shared" si="21"/>
        <v>1360.052586192829</v>
      </c>
    </row>
    <row r="269" spans="1:15" ht="17.649999999999999" customHeight="1">
      <c r="A269" s="280">
        <v>338</v>
      </c>
      <c r="B269" s="274" t="s">
        <v>731</v>
      </c>
      <c r="C269" s="282">
        <v>461.42051337246443</v>
      </c>
      <c r="D269" s="282">
        <v>45.53855149396567</v>
      </c>
      <c r="E269" s="282">
        <v>18.325082948576753</v>
      </c>
      <c r="F269" s="135">
        <f t="shared" si="18"/>
        <v>63.86363444254242</v>
      </c>
      <c r="G269" s="282"/>
      <c r="H269" s="282">
        <v>8.8607914144757522</v>
      </c>
      <c r="I269" s="282">
        <v>27.185874363052505</v>
      </c>
      <c r="J269" s="282">
        <f t="shared" si="19"/>
        <v>36.046665777528261</v>
      </c>
      <c r="K269" s="282"/>
      <c r="L269" s="286">
        <f t="shared" si="20"/>
        <v>361.5102131523937</v>
      </c>
      <c r="M269" s="286">
        <f t="shared" si="21"/>
        <v>397.55687892992194</v>
      </c>
    </row>
    <row r="270" spans="1:15" ht="17.649999999999999" customHeight="1">
      <c r="A270" s="280">
        <v>348</v>
      </c>
      <c r="B270" s="274" t="s">
        <v>76</v>
      </c>
      <c r="C270" s="282">
        <v>118.889813996531</v>
      </c>
      <c r="D270" s="282">
        <v>0</v>
      </c>
      <c r="E270" s="282">
        <v>0</v>
      </c>
      <c r="F270" s="135">
        <f t="shared" si="18"/>
        <v>0</v>
      </c>
      <c r="G270" s="282"/>
      <c r="H270" s="282">
        <v>4.0996481332550001</v>
      </c>
      <c r="I270" s="282">
        <v>4.0996481332550001</v>
      </c>
      <c r="J270" s="282">
        <f t="shared" si="19"/>
        <v>8.1992962665100002</v>
      </c>
      <c r="K270" s="282"/>
      <c r="L270" s="286">
        <f t="shared" si="20"/>
        <v>110.690517730021</v>
      </c>
      <c r="M270" s="286">
        <f t="shared" si="21"/>
        <v>118.889813996531</v>
      </c>
    </row>
    <row r="271" spans="1:15" ht="17.649999999999999" customHeight="1">
      <c r="A271" s="280">
        <v>349</v>
      </c>
      <c r="B271" s="274" t="s">
        <v>408</v>
      </c>
      <c r="C271" s="282">
        <v>123.14557820417254</v>
      </c>
      <c r="D271" s="282">
        <v>8.219545177388877</v>
      </c>
      <c r="E271" s="282">
        <v>4.1023924732479999</v>
      </c>
      <c r="F271" s="135">
        <f t="shared" si="18"/>
        <v>12.321937650636876</v>
      </c>
      <c r="G271" s="282"/>
      <c r="H271" s="282">
        <v>7.3801154464379296E-3</v>
      </c>
      <c r="I271" s="282">
        <v>4.1097725886944376</v>
      </c>
      <c r="J271" s="282">
        <f t="shared" si="19"/>
        <v>4.1171527041408753</v>
      </c>
      <c r="K271" s="282"/>
      <c r="L271" s="286">
        <f t="shared" si="20"/>
        <v>106.70648784939478</v>
      </c>
      <c r="M271" s="286">
        <f t="shared" si="21"/>
        <v>110.82364055353565</v>
      </c>
    </row>
    <row r="272" spans="1:15" ht="16.5" customHeight="1" thickBot="1">
      <c r="A272" s="291">
        <v>350</v>
      </c>
      <c r="B272" s="292" t="s">
        <v>409</v>
      </c>
      <c r="C272" s="293">
        <v>1529.2722926726644</v>
      </c>
      <c r="D272" s="293">
        <v>104.04506437152565</v>
      </c>
      <c r="E272" s="293">
        <v>50.595654869171099</v>
      </c>
      <c r="F272" s="152">
        <f t="shared" si="18"/>
        <v>154.64071924069674</v>
      </c>
      <c r="G272" s="293"/>
      <c r="H272" s="293">
        <v>1.14181111531521</v>
      </c>
      <c r="I272" s="293">
        <v>51.737465984486306</v>
      </c>
      <c r="J272" s="293">
        <f t="shared" si="19"/>
        <v>52.879277099801513</v>
      </c>
      <c r="K272" s="293"/>
      <c r="L272" s="294">
        <f t="shared" si="20"/>
        <v>1321.7522963321662</v>
      </c>
      <c r="M272" s="294">
        <f t="shared" si="21"/>
        <v>1374.6315734319678</v>
      </c>
    </row>
    <row r="273" spans="1:25" ht="15" customHeight="1">
      <c r="A273" s="218" t="s">
        <v>907</v>
      </c>
      <c r="B273" s="263"/>
      <c r="C273" s="238"/>
      <c r="D273" s="238"/>
      <c r="E273" s="238"/>
      <c r="F273" s="111"/>
      <c r="G273" s="238"/>
      <c r="H273" s="238"/>
      <c r="I273" s="238"/>
      <c r="J273" s="238"/>
      <c r="K273" s="238"/>
      <c r="L273" s="265"/>
      <c r="M273" s="265"/>
    </row>
    <row r="274" spans="1:25" s="33" customFormat="1" ht="13.9" customHeight="1">
      <c r="A274" s="218" t="s">
        <v>914</v>
      </c>
      <c r="B274" s="218"/>
      <c r="C274" s="235"/>
      <c r="D274" s="235"/>
      <c r="E274" s="235"/>
      <c r="F274" s="235"/>
      <c r="G274" s="238"/>
      <c r="H274" s="235"/>
      <c r="I274" s="235"/>
      <c r="J274" s="238"/>
      <c r="K274" s="235"/>
      <c r="L274" s="235"/>
      <c r="M274" s="235"/>
      <c r="N274" s="32"/>
      <c r="O274" s="32"/>
    </row>
    <row r="275" spans="1:25" s="33" customFormat="1" ht="13.9" customHeight="1">
      <c r="A275" s="218" t="s">
        <v>927</v>
      </c>
      <c r="B275" s="218"/>
      <c r="C275" s="235"/>
      <c r="D275" s="235"/>
      <c r="E275" s="235"/>
      <c r="F275" s="235"/>
      <c r="G275" s="238"/>
      <c r="H275" s="235"/>
      <c r="I275" s="238"/>
      <c r="J275" s="238"/>
      <c r="K275" s="235"/>
      <c r="L275" s="235"/>
      <c r="M275" s="235"/>
      <c r="N275" s="32"/>
      <c r="O275" s="32"/>
      <c r="P275" s="32"/>
      <c r="Q275" s="32"/>
      <c r="R275" s="32"/>
      <c r="S275" s="32"/>
      <c r="T275" s="32"/>
      <c r="U275" s="32"/>
      <c r="V275" s="32"/>
      <c r="W275" s="32"/>
      <c r="X275" s="32"/>
      <c r="Y275" s="32"/>
    </row>
    <row r="276" spans="1:25" ht="13.9" customHeight="1">
      <c r="A276" s="260" t="s">
        <v>411</v>
      </c>
      <c r="B276" s="267"/>
      <c r="C276" s="235"/>
      <c r="D276" s="235"/>
      <c r="E276" s="235"/>
      <c r="F276" s="235"/>
      <c r="G276" s="238"/>
      <c r="H276" s="235"/>
      <c r="I276" s="235"/>
      <c r="J276" s="235"/>
      <c r="K276" s="235"/>
      <c r="L276" s="235"/>
      <c r="M276" s="235"/>
      <c r="O276" s="33"/>
      <c r="P276" s="33"/>
      <c r="Q276" s="33"/>
      <c r="R276" s="33"/>
      <c r="S276" s="33"/>
      <c r="T276" s="33"/>
      <c r="U276" s="33"/>
      <c r="V276" s="33"/>
      <c r="W276" s="33"/>
      <c r="X276" s="33"/>
      <c r="Y276" s="33"/>
    </row>
    <row r="277" spans="1:25" ht="13.9" customHeight="1">
      <c r="A277" s="218"/>
      <c r="B277" s="218"/>
      <c r="C277" s="235"/>
      <c r="D277" s="235"/>
      <c r="E277" s="235"/>
      <c r="F277" s="235"/>
      <c r="G277" s="235"/>
      <c r="H277" s="235"/>
      <c r="I277" s="235"/>
      <c r="J277" s="235"/>
      <c r="K277" s="235"/>
      <c r="L277" s="235"/>
      <c r="M277" s="235"/>
      <c r="N277" s="33"/>
      <c r="O277" s="33"/>
    </row>
    <row r="278" spans="1:25" ht="13.9" customHeight="1">
      <c r="A278" s="218"/>
      <c r="B278" s="218"/>
      <c r="C278" s="268"/>
      <c r="D278" s="268"/>
      <c r="E278" s="268"/>
      <c r="F278" s="268"/>
      <c r="G278" s="268"/>
      <c r="H278" s="268"/>
      <c r="I278" s="268"/>
      <c r="J278" s="268"/>
      <c r="K278" s="268"/>
      <c r="L278" s="268"/>
      <c r="M278" s="268"/>
    </row>
    <row r="279" spans="1:25" ht="15" customHeight="1">
      <c r="C279" s="90"/>
      <c r="D279" s="90"/>
      <c r="E279" s="90"/>
      <c r="F279" s="90"/>
      <c r="G279" s="90"/>
      <c r="H279" s="90"/>
      <c r="I279" s="90"/>
      <c r="J279" s="90"/>
      <c r="K279" s="90"/>
      <c r="L279" s="90"/>
      <c r="M279" s="90"/>
    </row>
    <row r="280" spans="1:25" ht="15" customHeight="1">
      <c r="C280" s="88"/>
      <c r="D280" s="88"/>
      <c r="E280" s="88"/>
      <c r="F280" s="88"/>
      <c r="G280" s="88"/>
      <c r="H280" s="88"/>
      <c r="I280" s="88"/>
      <c r="J280" s="88"/>
      <c r="K280" s="88"/>
      <c r="L280" s="88"/>
      <c r="M280" s="88"/>
    </row>
    <row r="281" spans="1:25" ht="15" customHeight="1">
      <c r="C281" s="89"/>
      <c r="D281" s="89"/>
      <c r="E281" s="89"/>
      <c r="F281" s="89"/>
      <c r="G281" s="89"/>
      <c r="H281" s="89"/>
      <c r="I281" s="89"/>
      <c r="J281" s="89"/>
      <c r="K281" s="89"/>
      <c r="L281" s="89"/>
      <c r="M281" s="89"/>
    </row>
    <row r="282" spans="1:25" ht="15" customHeight="1">
      <c r="C282" s="89"/>
      <c r="D282" s="89"/>
      <c r="E282" s="89"/>
      <c r="F282" s="89"/>
      <c r="G282" s="89"/>
      <c r="H282" s="89"/>
      <c r="I282" s="89"/>
      <c r="J282" s="89"/>
      <c r="K282" s="89"/>
      <c r="L282" s="89"/>
      <c r="M282" s="89"/>
    </row>
    <row r="283" spans="1:25" ht="15" customHeight="1">
      <c r="C283" s="91"/>
      <c r="D283" s="91"/>
      <c r="E283" s="91"/>
      <c r="F283" s="91"/>
      <c r="G283" s="91"/>
      <c r="H283" s="91"/>
      <c r="I283" s="91"/>
      <c r="J283" s="91"/>
      <c r="K283" s="91"/>
      <c r="L283" s="91"/>
      <c r="M283" s="91"/>
    </row>
    <row r="284" spans="1:25" ht="15" customHeight="1">
      <c r="C284" s="88"/>
      <c r="D284" s="88"/>
      <c r="E284" s="88"/>
      <c r="F284" s="88"/>
      <c r="G284" s="88"/>
      <c r="H284" s="88"/>
      <c r="I284" s="88"/>
      <c r="J284" s="88"/>
      <c r="K284" s="88"/>
      <c r="L284" s="88"/>
      <c r="M284" s="88"/>
    </row>
    <row r="285" spans="1:25" ht="15" customHeight="1">
      <c r="C285" s="88"/>
      <c r="D285" s="88"/>
      <c r="E285" s="88"/>
      <c r="F285" s="88"/>
      <c r="G285" s="88"/>
      <c r="H285" s="88"/>
      <c r="I285" s="88"/>
      <c r="J285" s="88"/>
      <c r="K285" s="88"/>
      <c r="L285" s="88"/>
      <c r="M285" s="88"/>
    </row>
    <row r="286" spans="1:25" ht="15" customHeight="1">
      <c r="A286" s="33"/>
      <c r="B286" s="33"/>
      <c r="C286" s="89"/>
      <c r="D286" s="89"/>
      <c r="E286" s="89"/>
      <c r="F286" s="89"/>
      <c r="G286" s="89"/>
      <c r="H286" s="89"/>
      <c r="I286" s="89"/>
      <c r="J286" s="89"/>
      <c r="K286" s="89"/>
      <c r="L286" s="89"/>
      <c r="M286" s="89"/>
    </row>
    <row r="287" spans="1:25" ht="15" customHeight="1">
      <c r="A287" s="33"/>
      <c r="B287" s="33"/>
      <c r="C287" s="89"/>
      <c r="D287" s="89"/>
      <c r="E287" s="89"/>
      <c r="F287" s="89"/>
      <c r="G287" s="89"/>
      <c r="H287" s="89"/>
      <c r="I287" s="89"/>
      <c r="J287" s="89"/>
      <c r="K287" s="89"/>
      <c r="L287" s="89"/>
      <c r="M287" s="89"/>
    </row>
    <row r="288" spans="1:25">
      <c r="A288" s="33"/>
      <c r="B288" s="33"/>
      <c r="C288" s="89"/>
      <c r="D288" s="89"/>
      <c r="E288" s="89"/>
      <c r="F288" s="89"/>
      <c r="G288" s="89"/>
      <c r="H288" s="89"/>
      <c r="I288" s="89"/>
      <c r="J288" s="89"/>
      <c r="K288" s="89"/>
      <c r="L288" s="89"/>
      <c r="M288" s="89"/>
    </row>
    <row r="289" spans="2:13">
      <c r="C289" s="88"/>
      <c r="D289" s="88"/>
      <c r="E289" s="88"/>
      <c r="F289" s="88"/>
      <c r="G289" s="88"/>
      <c r="H289" s="88"/>
      <c r="I289" s="88"/>
      <c r="J289" s="88"/>
      <c r="K289" s="88"/>
      <c r="L289" s="88"/>
      <c r="M289" s="88"/>
    </row>
    <row r="290" spans="2:13">
      <c r="C290" s="88"/>
      <c r="D290" s="88"/>
      <c r="E290" s="88"/>
      <c r="F290" s="88"/>
      <c r="G290" s="88"/>
      <c r="H290" s="88"/>
      <c r="I290" s="88"/>
      <c r="J290" s="88"/>
      <c r="K290" s="88"/>
      <c r="L290" s="88"/>
      <c r="M290" s="88"/>
    </row>
    <row r="291" spans="2:13">
      <c r="C291" s="88"/>
      <c r="D291" s="88"/>
      <c r="E291" s="88"/>
      <c r="F291" s="88"/>
      <c r="G291" s="88"/>
      <c r="H291" s="88"/>
      <c r="I291" s="88"/>
      <c r="J291" s="88"/>
      <c r="K291" s="88"/>
      <c r="L291" s="88"/>
      <c r="M291" s="88"/>
    </row>
    <row r="292" spans="2:13">
      <c r="C292" s="88"/>
      <c r="D292" s="88"/>
      <c r="E292" s="88"/>
      <c r="F292" s="88"/>
      <c r="G292" s="88"/>
      <c r="H292" s="88"/>
      <c r="I292" s="88"/>
      <c r="J292" s="88"/>
      <c r="K292" s="88"/>
      <c r="L292" s="88"/>
      <c r="M292" s="88"/>
    </row>
    <row r="293" spans="2:13">
      <c r="C293" s="88"/>
      <c r="D293" s="88"/>
      <c r="E293" s="88"/>
      <c r="F293" s="88"/>
      <c r="G293" s="88"/>
      <c r="H293" s="88"/>
      <c r="I293" s="88"/>
      <c r="J293" s="88"/>
      <c r="K293" s="88"/>
      <c r="L293" s="88"/>
      <c r="M293" s="88"/>
    </row>
    <row r="294" spans="2:13">
      <c r="C294" s="88"/>
      <c r="D294" s="88"/>
      <c r="E294" s="88"/>
      <c r="F294" s="88"/>
      <c r="G294" s="88"/>
      <c r="H294" s="88"/>
      <c r="I294" s="88"/>
      <c r="J294" s="88"/>
      <c r="K294" s="88"/>
      <c r="L294" s="88"/>
      <c r="M294" s="88"/>
    </row>
    <row r="295" spans="2:13">
      <c r="B295" s="40"/>
      <c r="C295" s="88"/>
      <c r="D295" s="88"/>
      <c r="E295" s="88"/>
      <c r="F295" s="88"/>
      <c r="G295" s="88"/>
      <c r="H295" s="88"/>
      <c r="I295" s="88"/>
      <c r="J295" s="88"/>
      <c r="K295" s="88"/>
      <c r="L295" s="88"/>
      <c r="M295" s="88"/>
    </row>
    <row r="296" spans="2:13">
      <c r="C296" s="88"/>
      <c r="D296" s="88"/>
      <c r="E296" s="88"/>
      <c r="F296" s="88"/>
      <c r="G296" s="88"/>
      <c r="H296" s="88"/>
      <c r="I296" s="88"/>
      <c r="J296" s="88"/>
      <c r="K296" s="88"/>
      <c r="L296" s="88"/>
      <c r="M296" s="88"/>
    </row>
    <row r="297" spans="2:13">
      <c r="C297" s="88"/>
      <c r="D297" s="88"/>
      <c r="E297" s="88"/>
      <c r="F297" s="88"/>
      <c r="G297" s="88"/>
      <c r="H297" s="88"/>
      <c r="I297" s="88"/>
      <c r="J297" s="88"/>
      <c r="K297" s="88"/>
      <c r="L297" s="88"/>
      <c r="M297" s="88"/>
    </row>
    <row r="298" spans="2:13">
      <c r="C298" s="88"/>
      <c r="D298" s="88"/>
      <c r="E298" s="88"/>
      <c r="F298" s="88"/>
      <c r="G298" s="88"/>
      <c r="H298" s="88"/>
      <c r="I298" s="88"/>
      <c r="J298" s="88"/>
      <c r="K298" s="88"/>
      <c r="L298" s="88"/>
      <c r="M298" s="88"/>
    </row>
    <row r="299" spans="2:13">
      <c r="C299" s="88"/>
      <c r="D299" s="88"/>
      <c r="E299" s="88"/>
      <c r="F299" s="88"/>
      <c r="G299" s="88"/>
      <c r="H299" s="88"/>
      <c r="I299" s="88"/>
      <c r="J299" s="88"/>
      <c r="K299" s="88"/>
      <c r="L299" s="88"/>
      <c r="M299" s="88"/>
    </row>
    <row r="300" spans="2:13">
      <c r="C300" s="88"/>
      <c r="D300" s="88"/>
      <c r="E300" s="88"/>
      <c r="F300" s="88"/>
      <c r="G300" s="88"/>
      <c r="H300" s="88"/>
      <c r="I300" s="88"/>
      <c r="J300" s="88"/>
      <c r="K300" s="88"/>
      <c r="L300" s="88"/>
      <c r="M300" s="88"/>
    </row>
    <row r="301" spans="2:13">
      <c r="C301" s="88"/>
      <c r="D301" s="88"/>
      <c r="E301" s="88"/>
      <c r="F301" s="88"/>
      <c r="G301" s="88"/>
      <c r="H301" s="88"/>
      <c r="I301" s="88"/>
      <c r="J301" s="88"/>
      <c r="K301" s="88"/>
      <c r="L301" s="88"/>
      <c r="M301" s="88"/>
    </row>
    <row r="302" spans="2:13">
      <c r="C302" s="88"/>
      <c r="D302" s="88"/>
      <c r="E302" s="88"/>
      <c r="F302" s="88"/>
      <c r="G302" s="88"/>
      <c r="H302" s="88"/>
      <c r="I302" s="88"/>
      <c r="J302" s="88"/>
      <c r="K302" s="88"/>
      <c r="L302" s="88"/>
      <c r="M302" s="88"/>
    </row>
    <row r="303" spans="2:13">
      <c r="C303" s="88"/>
      <c r="D303" s="88"/>
      <c r="E303" s="88"/>
      <c r="F303" s="88"/>
      <c r="G303" s="88"/>
      <c r="H303" s="88"/>
      <c r="I303" s="88"/>
      <c r="J303" s="88"/>
      <c r="K303" s="88"/>
      <c r="L303" s="88"/>
      <c r="M303" s="88"/>
    </row>
    <row r="304" spans="2:13">
      <c r="C304" s="88"/>
      <c r="D304" s="88"/>
      <c r="E304" s="88"/>
      <c r="F304" s="88"/>
      <c r="G304" s="88"/>
      <c r="H304" s="88"/>
      <c r="I304" s="88"/>
      <c r="J304" s="88"/>
      <c r="K304" s="88"/>
      <c r="L304" s="88"/>
      <c r="M304" s="88"/>
    </row>
    <row r="305" spans="3:13">
      <c r="C305" s="88"/>
      <c r="D305" s="88"/>
      <c r="E305" s="88"/>
      <c r="F305" s="88"/>
      <c r="G305" s="88"/>
      <c r="H305" s="88"/>
      <c r="I305" s="88"/>
      <c r="J305" s="88"/>
      <c r="K305" s="88"/>
      <c r="L305" s="88"/>
      <c r="M305" s="88"/>
    </row>
    <row r="306" spans="3:13">
      <c r="C306" s="88"/>
      <c r="D306" s="88"/>
      <c r="E306" s="88"/>
      <c r="F306" s="88"/>
      <c r="G306" s="88"/>
      <c r="H306" s="88"/>
      <c r="I306" s="88"/>
      <c r="J306" s="88"/>
      <c r="K306" s="88"/>
      <c r="L306" s="88"/>
      <c r="M306" s="88"/>
    </row>
    <row r="307" spans="3:13">
      <c r="C307" s="88"/>
      <c r="D307" s="88"/>
      <c r="E307" s="88"/>
      <c r="F307" s="88"/>
      <c r="G307" s="88"/>
      <c r="H307" s="88"/>
      <c r="I307" s="88"/>
      <c r="J307" s="88"/>
      <c r="K307" s="88"/>
      <c r="L307" s="88"/>
      <c r="M307" s="88"/>
    </row>
    <row r="308" spans="3:13">
      <c r="C308" s="88"/>
      <c r="D308" s="88"/>
      <c r="E308" s="88"/>
      <c r="F308" s="88"/>
      <c r="G308" s="88"/>
      <c r="H308" s="88"/>
      <c r="I308" s="88"/>
      <c r="J308" s="88"/>
      <c r="K308" s="88"/>
      <c r="L308" s="88"/>
      <c r="M308" s="88"/>
    </row>
    <row r="309" spans="3:13">
      <c r="C309" s="88"/>
      <c r="D309" s="88"/>
      <c r="E309" s="88"/>
      <c r="F309" s="88"/>
      <c r="G309" s="88"/>
      <c r="H309" s="88"/>
      <c r="I309" s="88"/>
      <c r="J309" s="88"/>
      <c r="K309" s="88"/>
      <c r="L309" s="88"/>
      <c r="M309" s="88"/>
    </row>
    <row r="310" spans="3:13">
      <c r="C310" s="88"/>
      <c r="D310" s="88"/>
      <c r="E310" s="88"/>
      <c r="F310" s="88"/>
      <c r="G310" s="88"/>
      <c r="H310" s="88"/>
      <c r="I310" s="88"/>
      <c r="J310" s="88"/>
      <c r="K310" s="88"/>
      <c r="L310" s="88"/>
      <c r="M310" s="88"/>
    </row>
    <row r="311" spans="3:13">
      <c r="C311" s="88"/>
      <c r="D311" s="88"/>
      <c r="E311" s="88"/>
      <c r="F311" s="88"/>
      <c r="G311" s="88"/>
      <c r="H311" s="88"/>
      <c r="I311" s="88"/>
      <c r="J311" s="88"/>
      <c r="K311" s="88"/>
      <c r="L311" s="88"/>
      <c r="M311" s="88"/>
    </row>
    <row r="312" spans="3:13">
      <c r="C312" s="88"/>
      <c r="D312" s="88"/>
      <c r="E312" s="88"/>
      <c r="F312" s="88"/>
      <c r="G312" s="88"/>
      <c r="H312" s="88"/>
      <c r="I312" s="88"/>
      <c r="J312" s="88"/>
      <c r="K312" s="88"/>
      <c r="L312" s="88"/>
      <c r="M312" s="88"/>
    </row>
    <row r="313" spans="3:13">
      <c r="C313" s="88"/>
      <c r="D313" s="88"/>
      <c r="E313" s="88"/>
      <c r="F313" s="88"/>
      <c r="G313" s="88"/>
      <c r="H313" s="88"/>
      <c r="I313" s="88"/>
      <c r="J313" s="88"/>
      <c r="K313" s="88"/>
      <c r="L313" s="88"/>
      <c r="M313" s="88"/>
    </row>
    <row r="314" spans="3:13">
      <c r="C314" s="88"/>
      <c r="D314" s="88"/>
      <c r="E314" s="88"/>
      <c r="F314" s="88"/>
      <c r="G314" s="88"/>
      <c r="H314" s="88"/>
      <c r="I314" s="88"/>
      <c r="J314" s="88"/>
      <c r="K314" s="88"/>
      <c r="L314" s="88"/>
      <c r="M314" s="88"/>
    </row>
    <row r="315" spans="3:13">
      <c r="C315" s="88"/>
      <c r="D315" s="88"/>
      <c r="E315" s="88"/>
      <c r="F315" s="88"/>
      <c r="G315" s="88"/>
      <c r="H315" s="88"/>
      <c r="I315" s="88"/>
      <c r="J315" s="88"/>
      <c r="K315" s="88"/>
      <c r="L315" s="88"/>
      <c r="M315" s="88"/>
    </row>
    <row r="316" spans="3:13">
      <c r="C316" s="88"/>
      <c r="D316" s="88"/>
      <c r="E316" s="88"/>
      <c r="F316" s="88"/>
      <c r="G316" s="88"/>
      <c r="H316" s="88"/>
      <c r="I316" s="88"/>
      <c r="J316" s="88"/>
      <c r="K316" s="88"/>
      <c r="L316" s="88"/>
      <c r="M316" s="88"/>
    </row>
    <row r="317" spans="3:13">
      <c r="C317" s="88"/>
      <c r="D317" s="88"/>
      <c r="E317" s="88"/>
      <c r="F317" s="88"/>
      <c r="G317" s="88"/>
      <c r="H317" s="88"/>
      <c r="I317" s="88"/>
      <c r="J317" s="88"/>
      <c r="K317" s="88"/>
      <c r="L317" s="88"/>
      <c r="M317" s="88"/>
    </row>
    <row r="318" spans="3:13">
      <c r="C318" s="88"/>
      <c r="D318" s="88"/>
      <c r="E318" s="88"/>
      <c r="F318" s="88"/>
      <c r="G318" s="88"/>
      <c r="H318" s="88"/>
      <c r="I318" s="88"/>
      <c r="J318" s="88"/>
      <c r="K318" s="88"/>
      <c r="L318" s="88"/>
      <c r="M318" s="88"/>
    </row>
    <row r="319" spans="3:13">
      <c r="C319" s="88"/>
      <c r="D319" s="88"/>
      <c r="E319" s="88"/>
      <c r="F319" s="88"/>
      <c r="G319" s="88"/>
      <c r="H319" s="88"/>
      <c r="I319" s="88"/>
      <c r="J319" s="88"/>
      <c r="K319" s="88"/>
      <c r="L319" s="88"/>
      <c r="M319" s="88"/>
    </row>
    <row r="320" spans="3:13">
      <c r="C320" s="88"/>
      <c r="D320" s="88"/>
      <c r="E320" s="88"/>
      <c r="F320" s="88"/>
      <c r="G320" s="88"/>
      <c r="H320" s="88"/>
      <c r="I320" s="88"/>
      <c r="J320" s="88"/>
      <c r="K320" s="88"/>
      <c r="L320" s="88"/>
      <c r="M320" s="88"/>
    </row>
    <row r="321" spans="3:13">
      <c r="C321" s="88"/>
      <c r="D321" s="88"/>
      <c r="E321" s="88"/>
      <c r="F321" s="88"/>
      <c r="G321" s="88"/>
      <c r="H321" s="88"/>
      <c r="I321" s="88"/>
      <c r="J321" s="88"/>
      <c r="K321" s="88"/>
      <c r="L321" s="88"/>
      <c r="M321" s="88"/>
    </row>
    <row r="322" spans="3:13">
      <c r="C322" s="88"/>
      <c r="D322" s="88"/>
      <c r="E322" s="88"/>
      <c r="F322" s="88"/>
      <c r="G322" s="88"/>
      <c r="H322" s="88"/>
      <c r="I322" s="88"/>
      <c r="J322" s="88"/>
      <c r="K322" s="88"/>
      <c r="L322" s="88"/>
      <c r="M322" s="88"/>
    </row>
    <row r="323" spans="3:13">
      <c r="C323" s="88"/>
      <c r="D323" s="88"/>
      <c r="E323" s="88"/>
      <c r="F323" s="88"/>
      <c r="G323" s="88"/>
      <c r="H323" s="88"/>
      <c r="I323" s="88"/>
      <c r="J323" s="88"/>
      <c r="K323" s="88"/>
      <c r="L323" s="88"/>
      <c r="M323" s="88"/>
    </row>
    <row r="324" spans="3:13">
      <c r="C324" s="88"/>
      <c r="D324" s="88"/>
      <c r="E324" s="88"/>
      <c r="F324" s="88"/>
      <c r="G324" s="88"/>
      <c r="H324" s="88"/>
      <c r="I324" s="88"/>
      <c r="J324" s="88"/>
      <c r="K324" s="88"/>
      <c r="L324" s="88"/>
      <c r="M324" s="88"/>
    </row>
    <row r="325" spans="3:13">
      <c r="C325" s="88"/>
      <c r="D325" s="88"/>
      <c r="E325" s="88"/>
      <c r="F325" s="88"/>
      <c r="G325" s="88"/>
      <c r="H325" s="88"/>
      <c r="I325" s="88"/>
      <c r="J325" s="88"/>
      <c r="K325" s="88"/>
      <c r="L325" s="88"/>
      <c r="M325" s="88"/>
    </row>
    <row r="326" spans="3:13">
      <c r="C326" s="88"/>
      <c r="D326" s="88"/>
      <c r="E326" s="88"/>
      <c r="F326" s="88"/>
      <c r="G326" s="88"/>
      <c r="H326" s="88"/>
      <c r="I326" s="88"/>
      <c r="J326" s="88"/>
      <c r="K326" s="88"/>
      <c r="L326" s="88"/>
      <c r="M326" s="88"/>
    </row>
    <row r="327" spans="3:13">
      <c r="C327" s="88"/>
      <c r="D327" s="88"/>
      <c r="E327" s="88"/>
      <c r="F327" s="88"/>
      <c r="G327" s="88"/>
      <c r="H327" s="88"/>
      <c r="I327" s="88"/>
      <c r="J327" s="88"/>
      <c r="K327" s="88"/>
      <c r="L327" s="88"/>
      <c r="M327" s="88"/>
    </row>
    <row r="358" spans="1:1">
      <c r="A358" s="40"/>
    </row>
  </sheetData>
  <mergeCells count="11">
    <mergeCell ref="L9:M9"/>
    <mergeCell ref="A1:B1"/>
    <mergeCell ref="A2:M2"/>
    <mergeCell ref="A3:F3"/>
    <mergeCell ref="G3:L3"/>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2" fitToHeight="4" orientation="landscape" r:id="rId1"/>
  <headerFooter>
    <oddHeader xml:space="preserve">&amp;L
</oddHeader>
  </headerFooter>
  <rowBreaks count="1" manualBreakCount="1">
    <brk id="239" max="12" man="1"/>
  </rowBreaks>
  <ignoredErrors>
    <ignoredError sqref="C11:J11" numberStoredAsText="1"/>
    <ignoredError sqref="F243:M24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2D02-7E2F-48D8-8E7A-B16EB32D356E}">
  <dimension ref="A1:Q346"/>
  <sheetViews>
    <sheetView showGridLines="0" zoomScale="80" zoomScaleNormal="80" zoomScaleSheetLayoutView="70" workbookViewId="0">
      <selection activeCell="E25" sqref="E25"/>
    </sheetView>
  </sheetViews>
  <sheetFormatPr baseColWidth="10" defaultColWidth="12.85546875" defaultRowHeight="11.25"/>
  <cols>
    <col min="1" max="1" width="6.140625" style="24" customWidth="1"/>
    <col min="2" max="2" width="5.28515625" style="7" customWidth="1"/>
    <col min="3" max="3" width="66.7109375" style="64" customWidth="1"/>
    <col min="4" max="8" width="15.7109375" style="24" customWidth="1"/>
    <col min="9" max="9" width="13.28515625" style="24" customWidth="1"/>
    <col min="10" max="10" width="0.85546875" style="24" customWidth="1"/>
    <col min="11" max="11" width="16.7109375" style="24" customWidth="1"/>
    <col min="12" max="12" width="15.7109375" style="24" customWidth="1"/>
    <col min="13" max="13" width="15.7109375" style="25" hidden="1" customWidth="1"/>
    <col min="14" max="14" width="26.5703125" style="54" hidden="1" customWidth="1"/>
    <col min="15" max="15" width="1.42578125" style="54" hidden="1" customWidth="1"/>
    <col min="16" max="17" width="11.42578125" style="54" hidden="1" customWidth="1"/>
    <col min="18" max="241" width="11.42578125" style="24" customWidth="1"/>
    <col min="242" max="242" width="4.28515625" style="24" customWidth="1"/>
    <col min="243" max="243" width="4.85546875" style="24" customWidth="1"/>
    <col min="244" max="244" width="46.42578125" style="24" customWidth="1"/>
    <col min="245" max="256" width="12.85546875" style="24"/>
    <col min="257" max="257" width="6.140625" style="24" customWidth="1"/>
    <col min="258" max="258" width="5.28515625" style="24" customWidth="1"/>
    <col min="259" max="259" width="67.7109375" style="24" customWidth="1"/>
    <col min="260" max="264" width="15.7109375" style="24" customWidth="1"/>
    <col min="265" max="265" width="13.28515625" style="24" customWidth="1"/>
    <col min="266" max="266" width="0.85546875" style="24" customWidth="1"/>
    <col min="267" max="267" width="16.7109375" style="24" customWidth="1"/>
    <col min="268" max="269" width="15.7109375" style="24" customWidth="1"/>
    <col min="270" max="270" width="26.5703125" style="24" customWidth="1"/>
    <col min="271" max="271" width="1.42578125" style="24" customWidth="1"/>
    <col min="272" max="497" width="11.42578125" style="24" customWidth="1"/>
    <col min="498" max="498" width="4.28515625" style="24" customWidth="1"/>
    <col min="499" max="499" width="4.85546875" style="24" customWidth="1"/>
    <col min="500" max="500" width="46.42578125" style="24" customWidth="1"/>
    <col min="501" max="512" width="12.85546875" style="24"/>
    <col min="513" max="513" width="6.140625" style="24" customWidth="1"/>
    <col min="514" max="514" width="5.28515625" style="24" customWidth="1"/>
    <col min="515" max="515" width="67.7109375" style="24" customWidth="1"/>
    <col min="516" max="520" width="15.7109375" style="24" customWidth="1"/>
    <col min="521" max="521" width="13.28515625" style="24" customWidth="1"/>
    <col min="522" max="522" width="0.85546875" style="24" customWidth="1"/>
    <col min="523" max="523" width="16.7109375" style="24" customWidth="1"/>
    <col min="524" max="525" width="15.7109375" style="24" customWidth="1"/>
    <col min="526" max="526" width="26.5703125" style="24" customWidth="1"/>
    <col min="527" max="527" width="1.42578125" style="24" customWidth="1"/>
    <col min="528" max="753" width="11.42578125" style="24" customWidth="1"/>
    <col min="754" max="754" width="4.28515625" style="24" customWidth="1"/>
    <col min="755" max="755" width="4.85546875" style="24" customWidth="1"/>
    <col min="756" max="756" width="46.42578125" style="24" customWidth="1"/>
    <col min="757" max="768" width="12.85546875" style="24"/>
    <col min="769" max="769" width="6.140625" style="24" customWidth="1"/>
    <col min="770" max="770" width="5.28515625" style="24" customWidth="1"/>
    <col min="771" max="771" width="67.7109375" style="24" customWidth="1"/>
    <col min="772" max="776" width="15.7109375" style="24" customWidth="1"/>
    <col min="777" max="777" width="13.28515625" style="24" customWidth="1"/>
    <col min="778" max="778" width="0.85546875" style="24" customWidth="1"/>
    <col min="779" max="779" width="16.7109375" style="24" customWidth="1"/>
    <col min="780" max="781" width="15.7109375" style="24" customWidth="1"/>
    <col min="782" max="782" width="26.5703125" style="24" customWidth="1"/>
    <col min="783" max="783" width="1.42578125" style="24" customWidth="1"/>
    <col min="784" max="1009" width="11.42578125" style="24" customWidth="1"/>
    <col min="1010" max="1010" width="4.28515625" style="24" customWidth="1"/>
    <col min="1011" max="1011" width="4.85546875" style="24" customWidth="1"/>
    <col min="1012" max="1012" width="46.42578125" style="24" customWidth="1"/>
    <col min="1013" max="1024" width="12.85546875" style="24"/>
    <col min="1025" max="1025" width="6.140625" style="24" customWidth="1"/>
    <col min="1026" max="1026" width="5.28515625" style="24" customWidth="1"/>
    <col min="1027" max="1027" width="67.7109375" style="24" customWidth="1"/>
    <col min="1028" max="1032" width="15.7109375" style="24" customWidth="1"/>
    <col min="1033" max="1033" width="13.28515625" style="24" customWidth="1"/>
    <col min="1034" max="1034" width="0.85546875" style="24" customWidth="1"/>
    <col min="1035" max="1035" width="16.7109375" style="24" customWidth="1"/>
    <col min="1036" max="1037" width="15.7109375" style="24" customWidth="1"/>
    <col min="1038" max="1038" width="26.5703125" style="24" customWidth="1"/>
    <col min="1039" max="1039" width="1.42578125" style="24" customWidth="1"/>
    <col min="1040" max="1265" width="11.42578125" style="24" customWidth="1"/>
    <col min="1266" max="1266" width="4.28515625" style="24" customWidth="1"/>
    <col min="1267" max="1267" width="4.85546875" style="24" customWidth="1"/>
    <col min="1268" max="1268" width="46.42578125" style="24" customWidth="1"/>
    <col min="1269" max="1280" width="12.85546875" style="24"/>
    <col min="1281" max="1281" width="6.140625" style="24" customWidth="1"/>
    <col min="1282" max="1282" width="5.28515625" style="24" customWidth="1"/>
    <col min="1283" max="1283" width="67.7109375" style="24" customWidth="1"/>
    <col min="1284" max="1288" width="15.7109375" style="24" customWidth="1"/>
    <col min="1289" max="1289" width="13.28515625" style="24" customWidth="1"/>
    <col min="1290" max="1290" width="0.85546875" style="24" customWidth="1"/>
    <col min="1291" max="1291" width="16.7109375" style="24" customWidth="1"/>
    <col min="1292" max="1293" width="15.7109375" style="24" customWidth="1"/>
    <col min="1294" max="1294" width="26.5703125" style="24" customWidth="1"/>
    <col min="1295" max="1295" width="1.42578125" style="24" customWidth="1"/>
    <col min="1296" max="1521" width="11.42578125" style="24" customWidth="1"/>
    <col min="1522" max="1522" width="4.28515625" style="24" customWidth="1"/>
    <col min="1523" max="1523" width="4.85546875" style="24" customWidth="1"/>
    <col min="1524" max="1524" width="46.42578125" style="24" customWidth="1"/>
    <col min="1525" max="1536" width="12.85546875" style="24"/>
    <col min="1537" max="1537" width="6.140625" style="24" customWidth="1"/>
    <col min="1538" max="1538" width="5.28515625" style="24" customWidth="1"/>
    <col min="1539" max="1539" width="67.7109375" style="24" customWidth="1"/>
    <col min="1540" max="1544" width="15.7109375" style="24" customWidth="1"/>
    <col min="1545" max="1545" width="13.28515625" style="24" customWidth="1"/>
    <col min="1546" max="1546" width="0.85546875" style="24" customWidth="1"/>
    <col min="1547" max="1547" width="16.7109375" style="24" customWidth="1"/>
    <col min="1548" max="1549" width="15.7109375" style="24" customWidth="1"/>
    <col min="1550" max="1550" width="26.5703125" style="24" customWidth="1"/>
    <col min="1551" max="1551" width="1.42578125" style="24" customWidth="1"/>
    <col min="1552" max="1777" width="11.42578125" style="24" customWidth="1"/>
    <col min="1778" max="1778" width="4.28515625" style="24" customWidth="1"/>
    <col min="1779" max="1779" width="4.85546875" style="24" customWidth="1"/>
    <col min="1780" max="1780" width="46.42578125" style="24" customWidth="1"/>
    <col min="1781" max="1792" width="12.85546875" style="24"/>
    <col min="1793" max="1793" width="6.140625" style="24" customWidth="1"/>
    <col min="1794" max="1794" width="5.28515625" style="24" customWidth="1"/>
    <col min="1795" max="1795" width="67.7109375" style="24" customWidth="1"/>
    <col min="1796" max="1800" width="15.7109375" style="24" customWidth="1"/>
    <col min="1801" max="1801" width="13.28515625" style="24" customWidth="1"/>
    <col min="1802" max="1802" width="0.85546875" style="24" customWidth="1"/>
    <col min="1803" max="1803" width="16.7109375" style="24" customWidth="1"/>
    <col min="1804" max="1805" width="15.7109375" style="24" customWidth="1"/>
    <col min="1806" max="1806" width="26.5703125" style="24" customWidth="1"/>
    <col min="1807" max="1807" width="1.42578125" style="24" customWidth="1"/>
    <col min="1808" max="2033" width="11.42578125" style="24" customWidth="1"/>
    <col min="2034" max="2034" width="4.28515625" style="24" customWidth="1"/>
    <col min="2035" max="2035" width="4.85546875" style="24" customWidth="1"/>
    <col min="2036" max="2036" width="46.42578125" style="24" customWidth="1"/>
    <col min="2037" max="2048" width="12.85546875" style="24"/>
    <col min="2049" max="2049" width="6.140625" style="24" customWidth="1"/>
    <col min="2050" max="2050" width="5.28515625" style="24" customWidth="1"/>
    <col min="2051" max="2051" width="67.7109375" style="24" customWidth="1"/>
    <col min="2052" max="2056" width="15.7109375" style="24" customWidth="1"/>
    <col min="2057" max="2057" width="13.28515625" style="24" customWidth="1"/>
    <col min="2058" max="2058" width="0.85546875" style="24" customWidth="1"/>
    <col min="2059" max="2059" width="16.7109375" style="24" customWidth="1"/>
    <col min="2060" max="2061" width="15.7109375" style="24" customWidth="1"/>
    <col min="2062" max="2062" width="26.5703125" style="24" customWidth="1"/>
    <col min="2063" max="2063" width="1.42578125" style="24" customWidth="1"/>
    <col min="2064" max="2289" width="11.42578125" style="24" customWidth="1"/>
    <col min="2290" max="2290" width="4.28515625" style="24" customWidth="1"/>
    <col min="2291" max="2291" width="4.85546875" style="24" customWidth="1"/>
    <col min="2292" max="2292" width="46.42578125" style="24" customWidth="1"/>
    <col min="2293" max="2304" width="12.85546875" style="24"/>
    <col min="2305" max="2305" width="6.140625" style="24" customWidth="1"/>
    <col min="2306" max="2306" width="5.28515625" style="24" customWidth="1"/>
    <col min="2307" max="2307" width="67.7109375" style="24" customWidth="1"/>
    <col min="2308" max="2312" width="15.7109375" style="24" customWidth="1"/>
    <col min="2313" max="2313" width="13.28515625" style="24" customWidth="1"/>
    <col min="2314" max="2314" width="0.85546875" style="24" customWidth="1"/>
    <col min="2315" max="2315" width="16.7109375" style="24" customWidth="1"/>
    <col min="2316" max="2317" width="15.7109375" style="24" customWidth="1"/>
    <col min="2318" max="2318" width="26.5703125" style="24" customWidth="1"/>
    <col min="2319" max="2319" width="1.42578125" style="24" customWidth="1"/>
    <col min="2320" max="2545" width="11.42578125" style="24" customWidth="1"/>
    <col min="2546" max="2546" width="4.28515625" style="24" customWidth="1"/>
    <col min="2547" max="2547" width="4.85546875" style="24" customWidth="1"/>
    <col min="2548" max="2548" width="46.42578125" style="24" customWidth="1"/>
    <col min="2549" max="2560" width="12.85546875" style="24"/>
    <col min="2561" max="2561" width="6.140625" style="24" customWidth="1"/>
    <col min="2562" max="2562" width="5.28515625" style="24" customWidth="1"/>
    <col min="2563" max="2563" width="67.7109375" style="24" customWidth="1"/>
    <col min="2564" max="2568" width="15.7109375" style="24" customWidth="1"/>
    <col min="2569" max="2569" width="13.28515625" style="24" customWidth="1"/>
    <col min="2570" max="2570" width="0.85546875" style="24" customWidth="1"/>
    <col min="2571" max="2571" width="16.7109375" style="24" customWidth="1"/>
    <col min="2572" max="2573" width="15.7109375" style="24" customWidth="1"/>
    <col min="2574" max="2574" width="26.5703125" style="24" customWidth="1"/>
    <col min="2575" max="2575" width="1.42578125" style="24" customWidth="1"/>
    <col min="2576" max="2801" width="11.42578125" style="24" customWidth="1"/>
    <col min="2802" max="2802" width="4.28515625" style="24" customWidth="1"/>
    <col min="2803" max="2803" width="4.85546875" style="24" customWidth="1"/>
    <col min="2804" max="2804" width="46.42578125" style="24" customWidth="1"/>
    <col min="2805" max="2816" width="12.85546875" style="24"/>
    <col min="2817" max="2817" width="6.140625" style="24" customWidth="1"/>
    <col min="2818" max="2818" width="5.28515625" style="24" customWidth="1"/>
    <col min="2819" max="2819" width="67.7109375" style="24" customWidth="1"/>
    <col min="2820" max="2824" width="15.7109375" style="24" customWidth="1"/>
    <col min="2825" max="2825" width="13.28515625" style="24" customWidth="1"/>
    <col min="2826" max="2826" width="0.85546875" style="24" customWidth="1"/>
    <col min="2827" max="2827" width="16.7109375" style="24" customWidth="1"/>
    <col min="2828" max="2829" width="15.7109375" style="24" customWidth="1"/>
    <col min="2830" max="2830" width="26.5703125" style="24" customWidth="1"/>
    <col min="2831" max="2831" width="1.42578125" style="24" customWidth="1"/>
    <col min="2832" max="3057" width="11.42578125" style="24" customWidth="1"/>
    <col min="3058" max="3058" width="4.28515625" style="24" customWidth="1"/>
    <col min="3059" max="3059" width="4.85546875" style="24" customWidth="1"/>
    <col min="3060" max="3060" width="46.42578125" style="24" customWidth="1"/>
    <col min="3061" max="3072" width="12.85546875" style="24"/>
    <col min="3073" max="3073" width="6.140625" style="24" customWidth="1"/>
    <col min="3074" max="3074" width="5.28515625" style="24" customWidth="1"/>
    <col min="3075" max="3075" width="67.7109375" style="24" customWidth="1"/>
    <col min="3076" max="3080" width="15.7109375" style="24" customWidth="1"/>
    <col min="3081" max="3081" width="13.28515625" style="24" customWidth="1"/>
    <col min="3082" max="3082" width="0.85546875" style="24" customWidth="1"/>
    <col min="3083" max="3083" width="16.7109375" style="24" customWidth="1"/>
    <col min="3084" max="3085" width="15.7109375" style="24" customWidth="1"/>
    <col min="3086" max="3086" width="26.5703125" style="24" customWidth="1"/>
    <col min="3087" max="3087" width="1.42578125" style="24" customWidth="1"/>
    <col min="3088" max="3313" width="11.42578125" style="24" customWidth="1"/>
    <col min="3314" max="3314" width="4.28515625" style="24" customWidth="1"/>
    <col min="3315" max="3315" width="4.85546875" style="24" customWidth="1"/>
    <col min="3316" max="3316" width="46.42578125" style="24" customWidth="1"/>
    <col min="3317" max="3328" width="12.85546875" style="24"/>
    <col min="3329" max="3329" width="6.140625" style="24" customWidth="1"/>
    <col min="3330" max="3330" width="5.28515625" style="24" customWidth="1"/>
    <col min="3331" max="3331" width="67.7109375" style="24" customWidth="1"/>
    <col min="3332" max="3336" width="15.7109375" style="24" customWidth="1"/>
    <col min="3337" max="3337" width="13.28515625" style="24" customWidth="1"/>
    <col min="3338" max="3338" width="0.85546875" style="24" customWidth="1"/>
    <col min="3339" max="3339" width="16.7109375" style="24" customWidth="1"/>
    <col min="3340" max="3341" width="15.7109375" style="24" customWidth="1"/>
    <col min="3342" max="3342" width="26.5703125" style="24" customWidth="1"/>
    <col min="3343" max="3343" width="1.42578125" style="24" customWidth="1"/>
    <col min="3344" max="3569" width="11.42578125" style="24" customWidth="1"/>
    <col min="3570" max="3570" width="4.28515625" style="24" customWidth="1"/>
    <col min="3571" max="3571" width="4.85546875" style="24" customWidth="1"/>
    <col min="3572" max="3572" width="46.42578125" style="24" customWidth="1"/>
    <col min="3573" max="3584" width="12.85546875" style="24"/>
    <col min="3585" max="3585" width="6.140625" style="24" customWidth="1"/>
    <col min="3586" max="3586" width="5.28515625" style="24" customWidth="1"/>
    <col min="3587" max="3587" width="67.7109375" style="24" customWidth="1"/>
    <col min="3588" max="3592" width="15.7109375" style="24" customWidth="1"/>
    <col min="3593" max="3593" width="13.28515625" style="24" customWidth="1"/>
    <col min="3594" max="3594" width="0.85546875" style="24" customWidth="1"/>
    <col min="3595" max="3595" width="16.7109375" style="24" customWidth="1"/>
    <col min="3596" max="3597" width="15.7109375" style="24" customWidth="1"/>
    <col min="3598" max="3598" width="26.5703125" style="24" customWidth="1"/>
    <col min="3599" max="3599" width="1.42578125" style="24" customWidth="1"/>
    <col min="3600" max="3825" width="11.42578125" style="24" customWidth="1"/>
    <col min="3826" max="3826" width="4.28515625" style="24" customWidth="1"/>
    <col min="3827" max="3827" width="4.85546875" style="24" customWidth="1"/>
    <col min="3828" max="3828" width="46.42578125" style="24" customWidth="1"/>
    <col min="3829" max="3840" width="12.85546875" style="24"/>
    <col min="3841" max="3841" width="6.140625" style="24" customWidth="1"/>
    <col min="3842" max="3842" width="5.28515625" style="24" customWidth="1"/>
    <col min="3843" max="3843" width="67.7109375" style="24" customWidth="1"/>
    <col min="3844" max="3848" width="15.7109375" style="24" customWidth="1"/>
    <col min="3849" max="3849" width="13.28515625" style="24" customWidth="1"/>
    <col min="3850" max="3850" width="0.85546875" style="24" customWidth="1"/>
    <col min="3851" max="3851" width="16.7109375" style="24" customWidth="1"/>
    <col min="3852" max="3853" width="15.7109375" style="24" customWidth="1"/>
    <col min="3854" max="3854" width="26.5703125" style="24" customWidth="1"/>
    <col min="3855" max="3855" width="1.42578125" style="24" customWidth="1"/>
    <col min="3856" max="4081" width="11.42578125" style="24" customWidth="1"/>
    <col min="4082" max="4082" width="4.28515625" style="24" customWidth="1"/>
    <col min="4083" max="4083" width="4.85546875" style="24" customWidth="1"/>
    <col min="4084" max="4084" width="46.42578125" style="24" customWidth="1"/>
    <col min="4085" max="4096" width="12.85546875" style="24"/>
    <col min="4097" max="4097" width="6.140625" style="24" customWidth="1"/>
    <col min="4098" max="4098" width="5.28515625" style="24" customWidth="1"/>
    <col min="4099" max="4099" width="67.7109375" style="24" customWidth="1"/>
    <col min="4100" max="4104" width="15.7109375" style="24" customWidth="1"/>
    <col min="4105" max="4105" width="13.28515625" style="24" customWidth="1"/>
    <col min="4106" max="4106" width="0.85546875" style="24" customWidth="1"/>
    <col min="4107" max="4107" width="16.7109375" style="24" customWidth="1"/>
    <col min="4108" max="4109" width="15.7109375" style="24" customWidth="1"/>
    <col min="4110" max="4110" width="26.5703125" style="24" customWidth="1"/>
    <col min="4111" max="4111" width="1.42578125" style="24" customWidth="1"/>
    <col min="4112" max="4337" width="11.42578125" style="24" customWidth="1"/>
    <col min="4338" max="4338" width="4.28515625" style="24" customWidth="1"/>
    <col min="4339" max="4339" width="4.85546875" style="24" customWidth="1"/>
    <col min="4340" max="4340" width="46.42578125" style="24" customWidth="1"/>
    <col min="4341" max="4352" width="12.85546875" style="24"/>
    <col min="4353" max="4353" width="6.140625" style="24" customWidth="1"/>
    <col min="4354" max="4354" width="5.28515625" style="24" customWidth="1"/>
    <col min="4355" max="4355" width="67.7109375" style="24" customWidth="1"/>
    <col min="4356" max="4360" width="15.7109375" style="24" customWidth="1"/>
    <col min="4361" max="4361" width="13.28515625" style="24" customWidth="1"/>
    <col min="4362" max="4362" width="0.85546875" style="24" customWidth="1"/>
    <col min="4363" max="4363" width="16.7109375" style="24" customWidth="1"/>
    <col min="4364" max="4365" width="15.7109375" style="24" customWidth="1"/>
    <col min="4366" max="4366" width="26.5703125" style="24" customWidth="1"/>
    <col min="4367" max="4367" width="1.42578125" style="24" customWidth="1"/>
    <col min="4368" max="4593" width="11.42578125" style="24" customWidth="1"/>
    <col min="4594" max="4594" width="4.28515625" style="24" customWidth="1"/>
    <col min="4595" max="4595" width="4.85546875" style="24" customWidth="1"/>
    <col min="4596" max="4596" width="46.42578125" style="24" customWidth="1"/>
    <col min="4597" max="4608" width="12.85546875" style="24"/>
    <col min="4609" max="4609" width="6.140625" style="24" customWidth="1"/>
    <col min="4610" max="4610" width="5.28515625" style="24" customWidth="1"/>
    <col min="4611" max="4611" width="67.7109375" style="24" customWidth="1"/>
    <col min="4612" max="4616" width="15.7109375" style="24" customWidth="1"/>
    <col min="4617" max="4617" width="13.28515625" style="24" customWidth="1"/>
    <col min="4618" max="4618" width="0.85546875" style="24" customWidth="1"/>
    <col min="4619" max="4619" width="16.7109375" style="24" customWidth="1"/>
    <col min="4620" max="4621" width="15.7109375" style="24" customWidth="1"/>
    <col min="4622" max="4622" width="26.5703125" style="24" customWidth="1"/>
    <col min="4623" max="4623" width="1.42578125" style="24" customWidth="1"/>
    <col min="4624" max="4849" width="11.42578125" style="24" customWidth="1"/>
    <col min="4850" max="4850" width="4.28515625" style="24" customWidth="1"/>
    <col min="4851" max="4851" width="4.85546875" style="24" customWidth="1"/>
    <col min="4852" max="4852" width="46.42578125" style="24" customWidth="1"/>
    <col min="4853" max="4864" width="12.85546875" style="24"/>
    <col min="4865" max="4865" width="6.140625" style="24" customWidth="1"/>
    <col min="4866" max="4866" width="5.28515625" style="24" customWidth="1"/>
    <col min="4867" max="4867" width="67.7109375" style="24" customWidth="1"/>
    <col min="4868" max="4872" width="15.7109375" style="24" customWidth="1"/>
    <col min="4873" max="4873" width="13.28515625" style="24" customWidth="1"/>
    <col min="4874" max="4874" width="0.85546875" style="24" customWidth="1"/>
    <col min="4875" max="4875" width="16.7109375" style="24" customWidth="1"/>
    <col min="4876" max="4877" width="15.7109375" style="24" customWidth="1"/>
    <col min="4878" max="4878" width="26.5703125" style="24" customWidth="1"/>
    <col min="4879" max="4879" width="1.42578125" style="24" customWidth="1"/>
    <col min="4880" max="5105" width="11.42578125" style="24" customWidth="1"/>
    <col min="5106" max="5106" width="4.28515625" style="24" customWidth="1"/>
    <col min="5107" max="5107" width="4.85546875" style="24" customWidth="1"/>
    <col min="5108" max="5108" width="46.42578125" style="24" customWidth="1"/>
    <col min="5109" max="5120" width="12.85546875" style="24"/>
    <col min="5121" max="5121" width="6.140625" style="24" customWidth="1"/>
    <col min="5122" max="5122" width="5.28515625" style="24" customWidth="1"/>
    <col min="5123" max="5123" width="67.7109375" style="24" customWidth="1"/>
    <col min="5124" max="5128" width="15.7109375" style="24" customWidth="1"/>
    <col min="5129" max="5129" width="13.28515625" style="24" customWidth="1"/>
    <col min="5130" max="5130" width="0.85546875" style="24" customWidth="1"/>
    <col min="5131" max="5131" width="16.7109375" style="24" customWidth="1"/>
    <col min="5132" max="5133" width="15.7109375" style="24" customWidth="1"/>
    <col min="5134" max="5134" width="26.5703125" style="24" customWidth="1"/>
    <col min="5135" max="5135" width="1.42578125" style="24" customWidth="1"/>
    <col min="5136" max="5361" width="11.42578125" style="24" customWidth="1"/>
    <col min="5362" max="5362" width="4.28515625" style="24" customWidth="1"/>
    <col min="5363" max="5363" width="4.85546875" style="24" customWidth="1"/>
    <col min="5364" max="5364" width="46.42578125" style="24" customWidth="1"/>
    <col min="5365" max="5376" width="12.85546875" style="24"/>
    <col min="5377" max="5377" width="6.140625" style="24" customWidth="1"/>
    <col min="5378" max="5378" width="5.28515625" style="24" customWidth="1"/>
    <col min="5379" max="5379" width="67.7109375" style="24" customWidth="1"/>
    <col min="5380" max="5384" width="15.7109375" style="24" customWidth="1"/>
    <col min="5385" max="5385" width="13.28515625" style="24" customWidth="1"/>
    <col min="5386" max="5386" width="0.85546875" style="24" customWidth="1"/>
    <col min="5387" max="5387" width="16.7109375" style="24" customWidth="1"/>
    <col min="5388" max="5389" width="15.7109375" style="24" customWidth="1"/>
    <col min="5390" max="5390" width="26.5703125" style="24" customWidth="1"/>
    <col min="5391" max="5391" width="1.42578125" style="24" customWidth="1"/>
    <col min="5392" max="5617" width="11.42578125" style="24" customWidth="1"/>
    <col min="5618" max="5618" width="4.28515625" style="24" customWidth="1"/>
    <col min="5619" max="5619" width="4.85546875" style="24" customWidth="1"/>
    <col min="5620" max="5620" width="46.42578125" style="24" customWidth="1"/>
    <col min="5621" max="5632" width="12.85546875" style="24"/>
    <col min="5633" max="5633" width="6.140625" style="24" customWidth="1"/>
    <col min="5634" max="5634" width="5.28515625" style="24" customWidth="1"/>
    <col min="5635" max="5635" width="67.7109375" style="24" customWidth="1"/>
    <col min="5636" max="5640" width="15.7109375" style="24" customWidth="1"/>
    <col min="5641" max="5641" width="13.28515625" style="24" customWidth="1"/>
    <col min="5642" max="5642" width="0.85546875" style="24" customWidth="1"/>
    <col min="5643" max="5643" width="16.7109375" style="24" customWidth="1"/>
    <col min="5644" max="5645" width="15.7109375" style="24" customWidth="1"/>
    <col min="5646" max="5646" width="26.5703125" style="24" customWidth="1"/>
    <col min="5647" max="5647" width="1.42578125" style="24" customWidth="1"/>
    <col min="5648" max="5873" width="11.42578125" style="24" customWidth="1"/>
    <col min="5874" max="5874" width="4.28515625" style="24" customWidth="1"/>
    <col min="5875" max="5875" width="4.85546875" style="24" customWidth="1"/>
    <col min="5876" max="5876" width="46.42578125" style="24" customWidth="1"/>
    <col min="5877" max="5888" width="12.85546875" style="24"/>
    <col min="5889" max="5889" width="6.140625" style="24" customWidth="1"/>
    <col min="5890" max="5890" width="5.28515625" style="24" customWidth="1"/>
    <col min="5891" max="5891" width="67.7109375" style="24" customWidth="1"/>
    <col min="5892" max="5896" width="15.7109375" style="24" customWidth="1"/>
    <col min="5897" max="5897" width="13.28515625" style="24" customWidth="1"/>
    <col min="5898" max="5898" width="0.85546875" style="24" customWidth="1"/>
    <col min="5899" max="5899" width="16.7109375" style="24" customWidth="1"/>
    <col min="5900" max="5901" width="15.7109375" style="24" customWidth="1"/>
    <col min="5902" max="5902" width="26.5703125" style="24" customWidth="1"/>
    <col min="5903" max="5903" width="1.42578125" style="24" customWidth="1"/>
    <col min="5904" max="6129" width="11.42578125" style="24" customWidth="1"/>
    <col min="6130" max="6130" width="4.28515625" style="24" customWidth="1"/>
    <col min="6131" max="6131" width="4.85546875" style="24" customWidth="1"/>
    <col min="6132" max="6132" width="46.42578125" style="24" customWidth="1"/>
    <col min="6133" max="6144" width="12.85546875" style="24"/>
    <col min="6145" max="6145" width="6.140625" style="24" customWidth="1"/>
    <col min="6146" max="6146" width="5.28515625" style="24" customWidth="1"/>
    <col min="6147" max="6147" width="67.7109375" style="24" customWidth="1"/>
    <col min="6148" max="6152" width="15.7109375" style="24" customWidth="1"/>
    <col min="6153" max="6153" width="13.28515625" style="24" customWidth="1"/>
    <col min="6154" max="6154" width="0.85546875" style="24" customWidth="1"/>
    <col min="6155" max="6155" width="16.7109375" style="24" customWidth="1"/>
    <col min="6156" max="6157" width="15.7109375" style="24" customWidth="1"/>
    <col min="6158" max="6158" width="26.5703125" style="24" customWidth="1"/>
    <col min="6159" max="6159" width="1.42578125" style="24" customWidth="1"/>
    <col min="6160" max="6385" width="11.42578125" style="24" customWidth="1"/>
    <col min="6386" max="6386" width="4.28515625" style="24" customWidth="1"/>
    <col min="6387" max="6387" width="4.85546875" style="24" customWidth="1"/>
    <col min="6388" max="6388" width="46.42578125" style="24" customWidth="1"/>
    <col min="6389" max="6400" width="12.85546875" style="24"/>
    <col min="6401" max="6401" width="6.140625" style="24" customWidth="1"/>
    <col min="6402" max="6402" width="5.28515625" style="24" customWidth="1"/>
    <col min="6403" max="6403" width="67.7109375" style="24" customWidth="1"/>
    <col min="6404" max="6408" width="15.7109375" style="24" customWidth="1"/>
    <col min="6409" max="6409" width="13.28515625" style="24" customWidth="1"/>
    <col min="6410" max="6410" width="0.85546875" style="24" customWidth="1"/>
    <col min="6411" max="6411" width="16.7109375" style="24" customWidth="1"/>
    <col min="6412" max="6413" width="15.7109375" style="24" customWidth="1"/>
    <col min="6414" max="6414" width="26.5703125" style="24" customWidth="1"/>
    <col min="6415" max="6415" width="1.42578125" style="24" customWidth="1"/>
    <col min="6416" max="6641" width="11.42578125" style="24" customWidth="1"/>
    <col min="6642" max="6642" width="4.28515625" style="24" customWidth="1"/>
    <col min="6643" max="6643" width="4.85546875" style="24" customWidth="1"/>
    <col min="6644" max="6644" width="46.42578125" style="24" customWidth="1"/>
    <col min="6645" max="6656" width="12.85546875" style="24"/>
    <col min="6657" max="6657" width="6.140625" style="24" customWidth="1"/>
    <col min="6658" max="6658" width="5.28515625" style="24" customWidth="1"/>
    <col min="6659" max="6659" width="67.7109375" style="24" customWidth="1"/>
    <col min="6660" max="6664" width="15.7109375" style="24" customWidth="1"/>
    <col min="6665" max="6665" width="13.28515625" style="24" customWidth="1"/>
    <col min="6666" max="6666" width="0.85546875" style="24" customWidth="1"/>
    <col min="6667" max="6667" width="16.7109375" style="24" customWidth="1"/>
    <col min="6668" max="6669" width="15.7109375" style="24" customWidth="1"/>
    <col min="6670" max="6670" width="26.5703125" style="24" customWidth="1"/>
    <col min="6671" max="6671" width="1.42578125" style="24" customWidth="1"/>
    <col min="6672" max="6897" width="11.42578125" style="24" customWidth="1"/>
    <col min="6898" max="6898" width="4.28515625" style="24" customWidth="1"/>
    <col min="6899" max="6899" width="4.85546875" style="24" customWidth="1"/>
    <col min="6900" max="6900" width="46.42578125" style="24" customWidth="1"/>
    <col min="6901" max="6912" width="12.85546875" style="24"/>
    <col min="6913" max="6913" width="6.140625" style="24" customWidth="1"/>
    <col min="6914" max="6914" width="5.28515625" style="24" customWidth="1"/>
    <col min="6915" max="6915" width="67.7109375" style="24" customWidth="1"/>
    <col min="6916" max="6920" width="15.7109375" style="24" customWidth="1"/>
    <col min="6921" max="6921" width="13.28515625" style="24" customWidth="1"/>
    <col min="6922" max="6922" width="0.85546875" style="24" customWidth="1"/>
    <col min="6923" max="6923" width="16.7109375" style="24" customWidth="1"/>
    <col min="6924" max="6925" width="15.7109375" style="24" customWidth="1"/>
    <col min="6926" max="6926" width="26.5703125" style="24" customWidth="1"/>
    <col min="6927" max="6927" width="1.42578125" style="24" customWidth="1"/>
    <col min="6928" max="7153" width="11.42578125" style="24" customWidth="1"/>
    <col min="7154" max="7154" width="4.28515625" style="24" customWidth="1"/>
    <col min="7155" max="7155" width="4.85546875" style="24" customWidth="1"/>
    <col min="7156" max="7156" width="46.42578125" style="24" customWidth="1"/>
    <col min="7157" max="7168" width="12.85546875" style="24"/>
    <col min="7169" max="7169" width="6.140625" style="24" customWidth="1"/>
    <col min="7170" max="7170" width="5.28515625" style="24" customWidth="1"/>
    <col min="7171" max="7171" width="67.7109375" style="24" customWidth="1"/>
    <col min="7172" max="7176" width="15.7109375" style="24" customWidth="1"/>
    <col min="7177" max="7177" width="13.28515625" style="24" customWidth="1"/>
    <col min="7178" max="7178" width="0.85546875" style="24" customWidth="1"/>
    <col min="7179" max="7179" width="16.7109375" style="24" customWidth="1"/>
    <col min="7180" max="7181" width="15.7109375" style="24" customWidth="1"/>
    <col min="7182" max="7182" width="26.5703125" style="24" customWidth="1"/>
    <col min="7183" max="7183" width="1.42578125" style="24" customWidth="1"/>
    <col min="7184" max="7409" width="11.42578125" style="24" customWidth="1"/>
    <col min="7410" max="7410" width="4.28515625" style="24" customWidth="1"/>
    <col min="7411" max="7411" width="4.85546875" style="24" customWidth="1"/>
    <col min="7412" max="7412" width="46.42578125" style="24" customWidth="1"/>
    <col min="7413" max="7424" width="12.85546875" style="24"/>
    <col min="7425" max="7425" width="6.140625" style="24" customWidth="1"/>
    <col min="7426" max="7426" width="5.28515625" style="24" customWidth="1"/>
    <col min="7427" max="7427" width="67.7109375" style="24" customWidth="1"/>
    <col min="7428" max="7432" width="15.7109375" style="24" customWidth="1"/>
    <col min="7433" max="7433" width="13.28515625" style="24" customWidth="1"/>
    <col min="7434" max="7434" width="0.85546875" style="24" customWidth="1"/>
    <col min="7435" max="7435" width="16.7109375" style="24" customWidth="1"/>
    <col min="7436" max="7437" width="15.7109375" style="24" customWidth="1"/>
    <col min="7438" max="7438" width="26.5703125" style="24" customWidth="1"/>
    <col min="7439" max="7439" width="1.42578125" style="24" customWidth="1"/>
    <col min="7440" max="7665" width="11.42578125" style="24" customWidth="1"/>
    <col min="7666" max="7666" width="4.28515625" style="24" customWidth="1"/>
    <col min="7667" max="7667" width="4.85546875" style="24" customWidth="1"/>
    <col min="7668" max="7668" width="46.42578125" style="24" customWidth="1"/>
    <col min="7669" max="7680" width="12.85546875" style="24"/>
    <col min="7681" max="7681" width="6.140625" style="24" customWidth="1"/>
    <col min="7682" max="7682" width="5.28515625" style="24" customWidth="1"/>
    <col min="7683" max="7683" width="67.7109375" style="24" customWidth="1"/>
    <col min="7684" max="7688" width="15.7109375" style="24" customWidth="1"/>
    <col min="7689" max="7689" width="13.28515625" style="24" customWidth="1"/>
    <col min="7690" max="7690" width="0.85546875" style="24" customWidth="1"/>
    <col min="7691" max="7691" width="16.7109375" style="24" customWidth="1"/>
    <col min="7692" max="7693" width="15.7109375" style="24" customWidth="1"/>
    <col min="7694" max="7694" width="26.5703125" style="24" customWidth="1"/>
    <col min="7695" max="7695" width="1.42578125" style="24" customWidth="1"/>
    <col min="7696" max="7921" width="11.42578125" style="24" customWidth="1"/>
    <col min="7922" max="7922" width="4.28515625" style="24" customWidth="1"/>
    <col min="7923" max="7923" width="4.85546875" style="24" customWidth="1"/>
    <col min="7924" max="7924" width="46.42578125" style="24" customWidth="1"/>
    <col min="7925" max="7936" width="12.85546875" style="24"/>
    <col min="7937" max="7937" width="6.140625" style="24" customWidth="1"/>
    <col min="7938" max="7938" width="5.28515625" style="24" customWidth="1"/>
    <col min="7939" max="7939" width="67.7109375" style="24" customWidth="1"/>
    <col min="7940" max="7944" width="15.7109375" style="24" customWidth="1"/>
    <col min="7945" max="7945" width="13.28515625" style="24" customWidth="1"/>
    <col min="7946" max="7946" width="0.85546875" style="24" customWidth="1"/>
    <col min="7947" max="7947" width="16.7109375" style="24" customWidth="1"/>
    <col min="7948" max="7949" width="15.7109375" style="24" customWidth="1"/>
    <col min="7950" max="7950" width="26.5703125" style="24" customWidth="1"/>
    <col min="7951" max="7951" width="1.42578125" style="24" customWidth="1"/>
    <col min="7952" max="8177" width="11.42578125" style="24" customWidth="1"/>
    <col min="8178" max="8178" width="4.28515625" style="24" customWidth="1"/>
    <col min="8179" max="8179" width="4.85546875" style="24" customWidth="1"/>
    <col min="8180" max="8180" width="46.42578125" style="24" customWidth="1"/>
    <col min="8181" max="8192" width="12.85546875" style="24"/>
    <col min="8193" max="8193" width="6.140625" style="24" customWidth="1"/>
    <col min="8194" max="8194" width="5.28515625" style="24" customWidth="1"/>
    <col min="8195" max="8195" width="67.7109375" style="24" customWidth="1"/>
    <col min="8196" max="8200" width="15.7109375" style="24" customWidth="1"/>
    <col min="8201" max="8201" width="13.28515625" style="24" customWidth="1"/>
    <col min="8202" max="8202" width="0.85546875" style="24" customWidth="1"/>
    <col min="8203" max="8203" width="16.7109375" style="24" customWidth="1"/>
    <col min="8204" max="8205" width="15.7109375" style="24" customWidth="1"/>
    <col min="8206" max="8206" width="26.5703125" style="24" customWidth="1"/>
    <col min="8207" max="8207" width="1.42578125" style="24" customWidth="1"/>
    <col min="8208" max="8433" width="11.42578125" style="24" customWidth="1"/>
    <col min="8434" max="8434" width="4.28515625" style="24" customWidth="1"/>
    <col min="8435" max="8435" width="4.85546875" style="24" customWidth="1"/>
    <col min="8436" max="8436" width="46.42578125" style="24" customWidth="1"/>
    <col min="8437" max="8448" width="12.85546875" style="24"/>
    <col min="8449" max="8449" width="6.140625" style="24" customWidth="1"/>
    <col min="8450" max="8450" width="5.28515625" style="24" customWidth="1"/>
    <col min="8451" max="8451" width="67.7109375" style="24" customWidth="1"/>
    <col min="8452" max="8456" width="15.7109375" style="24" customWidth="1"/>
    <col min="8457" max="8457" width="13.28515625" style="24" customWidth="1"/>
    <col min="8458" max="8458" width="0.85546875" style="24" customWidth="1"/>
    <col min="8459" max="8459" width="16.7109375" style="24" customWidth="1"/>
    <col min="8460" max="8461" width="15.7109375" style="24" customWidth="1"/>
    <col min="8462" max="8462" width="26.5703125" style="24" customWidth="1"/>
    <col min="8463" max="8463" width="1.42578125" style="24" customWidth="1"/>
    <col min="8464" max="8689" width="11.42578125" style="24" customWidth="1"/>
    <col min="8690" max="8690" width="4.28515625" style="24" customWidth="1"/>
    <col min="8691" max="8691" width="4.85546875" style="24" customWidth="1"/>
    <col min="8692" max="8692" width="46.42578125" style="24" customWidth="1"/>
    <col min="8693" max="8704" width="12.85546875" style="24"/>
    <col min="8705" max="8705" width="6.140625" style="24" customWidth="1"/>
    <col min="8706" max="8706" width="5.28515625" style="24" customWidth="1"/>
    <col min="8707" max="8707" width="67.7109375" style="24" customWidth="1"/>
    <col min="8708" max="8712" width="15.7109375" style="24" customWidth="1"/>
    <col min="8713" max="8713" width="13.28515625" style="24" customWidth="1"/>
    <col min="8714" max="8714" width="0.85546875" style="24" customWidth="1"/>
    <col min="8715" max="8715" width="16.7109375" style="24" customWidth="1"/>
    <col min="8716" max="8717" width="15.7109375" style="24" customWidth="1"/>
    <col min="8718" max="8718" width="26.5703125" style="24" customWidth="1"/>
    <col min="8719" max="8719" width="1.42578125" style="24" customWidth="1"/>
    <col min="8720" max="8945" width="11.42578125" style="24" customWidth="1"/>
    <col min="8946" max="8946" width="4.28515625" style="24" customWidth="1"/>
    <col min="8947" max="8947" width="4.85546875" style="24" customWidth="1"/>
    <col min="8948" max="8948" width="46.42578125" style="24" customWidth="1"/>
    <col min="8949" max="8960" width="12.85546875" style="24"/>
    <col min="8961" max="8961" width="6.140625" style="24" customWidth="1"/>
    <col min="8962" max="8962" width="5.28515625" style="24" customWidth="1"/>
    <col min="8963" max="8963" width="67.7109375" style="24" customWidth="1"/>
    <col min="8964" max="8968" width="15.7109375" style="24" customWidth="1"/>
    <col min="8969" max="8969" width="13.28515625" style="24" customWidth="1"/>
    <col min="8970" max="8970" width="0.85546875" style="24" customWidth="1"/>
    <col min="8971" max="8971" width="16.7109375" style="24" customWidth="1"/>
    <col min="8972" max="8973" width="15.7109375" style="24" customWidth="1"/>
    <col min="8974" max="8974" width="26.5703125" style="24" customWidth="1"/>
    <col min="8975" max="8975" width="1.42578125" style="24" customWidth="1"/>
    <col min="8976" max="9201" width="11.42578125" style="24" customWidth="1"/>
    <col min="9202" max="9202" width="4.28515625" style="24" customWidth="1"/>
    <col min="9203" max="9203" width="4.85546875" style="24" customWidth="1"/>
    <col min="9204" max="9204" width="46.42578125" style="24" customWidth="1"/>
    <col min="9205" max="9216" width="12.85546875" style="24"/>
    <col min="9217" max="9217" width="6.140625" style="24" customWidth="1"/>
    <col min="9218" max="9218" width="5.28515625" style="24" customWidth="1"/>
    <col min="9219" max="9219" width="67.7109375" style="24" customWidth="1"/>
    <col min="9220" max="9224" width="15.7109375" style="24" customWidth="1"/>
    <col min="9225" max="9225" width="13.28515625" style="24" customWidth="1"/>
    <col min="9226" max="9226" width="0.85546875" style="24" customWidth="1"/>
    <col min="9227" max="9227" width="16.7109375" style="24" customWidth="1"/>
    <col min="9228" max="9229" width="15.7109375" style="24" customWidth="1"/>
    <col min="9230" max="9230" width="26.5703125" style="24" customWidth="1"/>
    <col min="9231" max="9231" width="1.42578125" style="24" customWidth="1"/>
    <col min="9232" max="9457" width="11.42578125" style="24" customWidth="1"/>
    <col min="9458" max="9458" width="4.28515625" style="24" customWidth="1"/>
    <col min="9459" max="9459" width="4.85546875" style="24" customWidth="1"/>
    <col min="9460" max="9460" width="46.42578125" style="24" customWidth="1"/>
    <col min="9461" max="9472" width="12.85546875" style="24"/>
    <col min="9473" max="9473" width="6.140625" style="24" customWidth="1"/>
    <col min="9474" max="9474" width="5.28515625" style="24" customWidth="1"/>
    <col min="9475" max="9475" width="67.7109375" style="24" customWidth="1"/>
    <col min="9476" max="9480" width="15.7109375" style="24" customWidth="1"/>
    <col min="9481" max="9481" width="13.28515625" style="24" customWidth="1"/>
    <col min="9482" max="9482" width="0.85546875" style="24" customWidth="1"/>
    <col min="9483" max="9483" width="16.7109375" style="24" customWidth="1"/>
    <col min="9484" max="9485" width="15.7109375" style="24" customWidth="1"/>
    <col min="9486" max="9486" width="26.5703125" style="24" customWidth="1"/>
    <col min="9487" max="9487" width="1.42578125" style="24" customWidth="1"/>
    <col min="9488" max="9713" width="11.42578125" style="24" customWidth="1"/>
    <col min="9714" max="9714" width="4.28515625" style="24" customWidth="1"/>
    <col min="9715" max="9715" width="4.85546875" style="24" customWidth="1"/>
    <col min="9716" max="9716" width="46.42578125" style="24" customWidth="1"/>
    <col min="9717" max="9728" width="12.85546875" style="24"/>
    <col min="9729" max="9729" width="6.140625" style="24" customWidth="1"/>
    <col min="9730" max="9730" width="5.28515625" style="24" customWidth="1"/>
    <col min="9731" max="9731" width="67.7109375" style="24" customWidth="1"/>
    <col min="9732" max="9736" width="15.7109375" style="24" customWidth="1"/>
    <col min="9737" max="9737" width="13.28515625" style="24" customWidth="1"/>
    <col min="9738" max="9738" width="0.85546875" style="24" customWidth="1"/>
    <col min="9739" max="9739" width="16.7109375" style="24" customWidth="1"/>
    <col min="9740" max="9741" width="15.7109375" style="24" customWidth="1"/>
    <col min="9742" max="9742" width="26.5703125" style="24" customWidth="1"/>
    <col min="9743" max="9743" width="1.42578125" style="24" customWidth="1"/>
    <col min="9744" max="9969" width="11.42578125" style="24" customWidth="1"/>
    <col min="9970" max="9970" width="4.28515625" style="24" customWidth="1"/>
    <col min="9971" max="9971" width="4.85546875" style="24" customWidth="1"/>
    <col min="9972" max="9972" width="46.42578125" style="24" customWidth="1"/>
    <col min="9973" max="9984" width="12.85546875" style="24"/>
    <col min="9985" max="9985" width="6.140625" style="24" customWidth="1"/>
    <col min="9986" max="9986" width="5.28515625" style="24" customWidth="1"/>
    <col min="9987" max="9987" width="67.7109375" style="24" customWidth="1"/>
    <col min="9988" max="9992" width="15.7109375" style="24" customWidth="1"/>
    <col min="9993" max="9993" width="13.28515625" style="24" customWidth="1"/>
    <col min="9994" max="9994" width="0.85546875" style="24" customWidth="1"/>
    <col min="9995" max="9995" width="16.7109375" style="24" customWidth="1"/>
    <col min="9996" max="9997" width="15.7109375" style="24" customWidth="1"/>
    <col min="9998" max="9998" width="26.5703125" style="24" customWidth="1"/>
    <col min="9999" max="9999" width="1.42578125" style="24" customWidth="1"/>
    <col min="10000" max="10225" width="11.42578125" style="24" customWidth="1"/>
    <col min="10226" max="10226" width="4.28515625" style="24" customWidth="1"/>
    <col min="10227" max="10227" width="4.85546875" style="24" customWidth="1"/>
    <col min="10228" max="10228" width="46.42578125" style="24" customWidth="1"/>
    <col min="10229" max="10240" width="12.85546875" style="24"/>
    <col min="10241" max="10241" width="6.140625" style="24" customWidth="1"/>
    <col min="10242" max="10242" width="5.28515625" style="24" customWidth="1"/>
    <col min="10243" max="10243" width="67.7109375" style="24" customWidth="1"/>
    <col min="10244" max="10248" width="15.7109375" style="24" customWidth="1"/>
    <col min="10249" max="10249" width="13.28515625" style="24" customWidth="1"/>
    <col min="10250" max="10250" width="0.85546875" style="24" customWidth="1"/>
    <col min="10251" max="10251" width="16.7109375" style="24" customWidth="1"/>
    <col min="10252" max="10253" width="15.7109375" style="24" customWidth="1"/>
    <col min="10254" max="10254" width="26.5703125" style="24" customWidth="1"/>
    <col min="10255" max="10255" width="1.42578125" style="24" customWidth="1"/>
    <col min="10256" max="10481" width="11.42578125" style="24" customWidth="1"/>
    <col min="10482" max="10482" width="4.28515625" style="24" customWidth="1"/>
    <col min="10483" max="10483" width="4.85546875" style="24" customWidth="1"/>
    <col min="10484" max="10484" width="46.42578125" style="24" customWidth="1"/>
    <col min="10485" max="10496" width="12.85546875" style="24"/>
    <col min="10497" max="10497" width="6.140625" style="24" customWidth="1"/>
    <col min="10498" max="10498" width="5.28515625" style="24" customWidth="1"/>
    <col min="10499" max="10499" width="67.7109375" style="24" customWidth="1"/>
    <col min="10500" max="10504" width="15.7109375" style="24" customWidth="1"/>
    <col min="10505" max="10505" width="13.28515625" style="24" customWidth="1"/>
    <col min="10506" max="10506" width="0.85546875" style="24" customWidth="1"/>
    <col min="10507" max="10507" width="16.7109375" style="24" customWidth="1"/>
    <col min="10508" max="10509" width="15.7109375" style="24" customWidth="1"/>
    <col min="10510" max="10510" width="26.5703125" style="24" customWidth="1"/>
    <col min="10511" max="10511" width="1.42578125" style="24" customWidth="1"/>
    <col min="10512" max="10737" width="11.42578125" style="24" customWidth="1"/>
    <col min="10738" max="10738" width="4.28515625" style="24" customWidth="1"/>
    <col min="10739" max="10739" width="4.85546875" style="24" customWidth="1"/>
    <col min="10740" max="10740" width="46.42578125" style="24" customWidth="1"/>
    <col min="10741" max="10752" width="12.85546875" style="24"/>
    <col min="10753" max="10753" width="6.140625" style="24" customWidth="1"/>
    <col min="10754" max="10754" width="5.28515625" style="24" customWidth="1"/>
    <col min="10755" max="10755" width="67.7109375" style="24" customWidth="1"/>
    <col min="10756" max="10760" width="15.7109375" style="24" customWidth="1"/>
    <col min="10761" max="10761" width="13.28515625" style="24" customWidth="1"/>
    <col min="10762" max="10762" width="0.85546875" style="24" customWidth="1"/>
    <col min="10763" max="10763" width="16.7109375" style="24" customWidth="1"/>
    <col min="10764" max="10765" width="15.7109375" style="24" customWidth="1"/>
    <col min="10766" max="10766" width="26.5703125" style="24" customWidth="1"/>
    <col min="10767" max="10767" width="1.42578125" style="24" customWidth="1"/>
    <col min="10768" max="10993" width="11.42578125" style="24" customWidth="1"/>
    <col min="10994" max="10994" width="4.28515625" style="24" customWidth="1"/>
    <col min="10995" max="10995" width="4.85546875" style="24" customWidth="1"/>
    <col min="10996" max="10996" width="46.42578125" style="24" customWidth="1"/>
    <col min="10997" max="11008" width="12.85546875" style="24"/>
    <col min="11009" max="11009" width="6.140625" style="24" customWidth="1"/>
    <col min="11010" max="11010" width="5.28515625" style="24" customWidth="1"/>
    <col min="11011" max="11011" width="67.7109375" style="24" customWidth="1"/>
    <col min="11012" max="11016" width="15.7109375" style="24" customWidth="1"/>
    <col min="11017" max="11017" width="13.28515625" style="24" customWidth="1"/>
    <col min="11018" max="11018" width="0.85546875" style="24" customWidth="1"/>
    <col min="11019" max="11019" width="16.7109375" style="24" customWidth="1"/>
    <col min="11020" max="11021" width="15.7109375" style="24" customWidth="1"/>
    <col min="11022" max="11022" width="26.5703125" style="24" customWidth="1"/>
    <col min="11023" max="11023" width="1.42578125" style="24" customWidth="1"/>
    <col min="11024" max="11249" width="11.42578125" style="24" customWidth="1"/>
    <col min="11250" max="11250" width="4.28515625" style="24" customWidth="1"/>
    <col min="11251" max="11251" width="4.85546875" style="24" customWidth="1"/>
    <col min="11252" max="11252" width="46.42578125" style="24" customWidth="1"/>
    <col min="11253" max="11264" width="12.85546875" style="24"/>
    <col min="11265" max="11265" width="6.140625" style="24" customWidth="1"/>
    <col min="11266" max="11266" width="5.28515625" style="24" customWidth="1"/>
    <col min="11267" max="11267" width="67.7109375" style="24" customWidth="1"/>
    <col min="11268" max="11272" width="15.7109375" style="24" customWidth="1"/>
    <col min="11273" max="11273" width="13.28515625" style="24" customWidth="1"/>
    <col min="11274" max="11274" width="0.85546875" style="24" customWidth="1"/>
    <col min="11275" max="11275" width="16.7109375" style="24" customWidth="1"/>
    <col min="11276" max="11277" width="15.7109375" style="24" customWidth="1"/>
    <col min="11278" max="11278" width="26.5703125" style="24" customWidth="1"/>
    <col min="11279" max="11279" width="1.42578125" style="24" customWidth="1"/>
    <col min="11280" max="11505" width="11.42578125" style="24" customWidth="1"/>
    <col min="11506" max="11506" width="4.28515625" style="24" customWidth="1"/>
    <col min="11507" max="11507" width="4.85546875" style="24" customWidth="1"/>
    <col min="11508" max="11508" width="46.42578125" style="24" customWidth="1"/>
    <col min="11509" max="11520" width="12.85546875" style="24"/>
    <col min="11521" max="11521" width="6.140625" style="24" customWidth="1"/>
    <col min="11522" max="11522" width="5.28515625" style="24" customWidth="1"/>
    <col min="11523" max="11523" width="67.7109375" style="24" customWidth="1"/>
    <col min="11524" max="11528" width="15.7109375" style="24" customWidth="1"/>
    <col min="11529" max="11529" width="13.28515625" style="24" customWidth="1"/>
    <col min="11530" max="11530" width="0.85546875" style="24" customWidth="1"/>
    <col min="11531" max="11531" width="16.7109375" style="24" customWidth="1"/>
    <col min="11532" max="11533" width="15.7109375" style="24" customWidth="1"/>
    <col min="11534" max="11534" width="26.5703125" style="24" customWidth="1"/>
    <col min="11535" max="11535" width="1.42578125" style="24" customWidth="1"/>
    <col min="11536" max="11761" width="11.42578125" style="24" customWidth="1"/>
    <col min="11762" max="11762" width="4.28515625" style="24" customWidth="1"/>
    <col min="11763" max="11763" width="4.85546875" style="24" customWidth="1"/>
    <col min="11764" max="11764" width="46.42578125" style="24" customWidth="1"/>
    <col min="11765" max="11776" width="12.85546875" style="24"/>
    <col min="11777" max="11777" width="6.140625" style="24" customWidth="1"/>
    <col min="11778" max="11778" width="5.28515625" style="24" customWidth="1"/>
    <col min="11779" max="11779" width="67.7109375" style="24" customWidth="1"/>
    <col min="11780" max="11784" width="15.7109375" style="24" customWidth="1"/>
    <col min="11785" max="11785" width="13.28515625" style="24" customWidth="1"/>
    <col min="11786" max="11786" width="0.85546875" style="24" customWidth="1"/>
    <col min="11787" max="11787" width="16.7109375" style="24" customWidth="1"/>
    <col min="11788" max="11789" width="15.7109375" style="24" customWidth="1"/>
    <col min="11790" max="11790" width="26.5703125" style="24" customWidth="1"/>
    <col min="11791" max="11791" width="1.42578125" style="24" customWidth="1"/>
    <col min="11792" max="12017" width="11.42578125" style="24" customWidth="1"/>
    <col min="12018" max="12018" width="4.28515625" style="24" customWidth="1"/>
    <col min="12019" max="12019" width="4.85546875" style="24" customWidth="1"/>
    <col min="12020" max="12020" width="46.42578125" style="24" customWidth="1"/>
    <col min="12021" max="12032" width="12.85546875" style="24"/>
    <col min="12033" max="12033" width="6.140625" style="24" customWidth="1"/>
    <col min="12034" max="12034" width="5.28515625" style="24" customWidth="1"/>
    <col min="12035" max="12035" width="67.7109375" style="24" customWidth="1"/>
    <col min="12036" max="12040" width="15.7109375" style="24" customWidth="1"/>
    <col min="12041" max="12041" width="13.28515625" style="24" customWidth="1"/>
    <col min="12042" max="12042" width="0.85546875" style="24" customWidth="1"/>
    <col min="12043" max="12043" width="16.7109375" style="24" customWidth="1"/>
    <col min="12044" max="12045" width="15.7109375" style="24" customWidth="1"/>
    <col min="12046" max="12046" width="26.5703125" style="24" customWidth="1"/>
    <col min="12047" max="12047" width="1.42578125" style="24" customWidth="1"/>
    <col min="12048" max="12273" width="11.42578125" style="24" customWidth="1"/>
    <col min="12274" max="12274" width="4.28515625" style="24" customWidth="1"/>
    <col min="12275" max="12275" width="4.85546875" style="24" customWidth="1"/>
    <col min="12276" max="12276" width="46.42578125" style="24" customWidth="1"/>
    <col min="12277" max="12288" width="12.85546875" style="24"/>
    <col min="12289" max="12289" width="6.140625" style="24" customWidth="1"/>
    <col min="12290" max="12290" width="5.28515625" style="24" customWidth="1"/>
    <col min="12291" max="12291" width="67.7109375" style="24" customWidth="1"/>
    <col min="12292" max="12296" width="15.7109375" style="24" customWidth="1"/>
    <col min="12297" max="12297" width="13.28515625" style="24" customWidth="1"/>
    <col min="12298" max="12298" width="0.85546875" style="24" customWidth="1"/>
    <col min="12299" max="12299" width="16.7109375" style="24" customWidth="1"/>
    <col min="12300" max="12301" width="15.7109375" style="24" customWidth="1"/>
    <col min="12302" max="12302" width="26.5703125" style="24" customWidth="1"/>
    <col min="12303" max="12303" width="1.42578125" style="24" customWidth="1"/>
    <col min="12304" max="12529" width="11.42578125" style="24" customWidth="1"/>
    <col min="12530" max="12530" width="4.28515625" style="24" customWidth="1"/>
    <col min="12531" max="12531" width="4.85546875" style="24" customWidth="1"/>
    <col min="12532" max="12532" width="46.42578125" style="24" customWidth="1"/>
    <col min="12533" max="12544" width="12.85546875" style="24"/>
    <col min="12545" max="12545" width="6.140625" style="24" customWidth="1"/>
    <col min="12546" max="12546" width="5.28515625" style="24" customWidth="1"/>
    <col min="12547" max="12547" width="67.7109375" style="24" customWidth="1"/>
    <col min="12548" max="12552" width="15.7109375" style="24" customWidth="1"/>
    <col min="12553" max="12553" width="13.28515625" style="24" customWidth="1"/>
    <col min="12554" max="12554" width="0.85546875" style="24" customWidth="1"/>
    <col min="12555" max="12555" width="16.7109375" style="24" customWidth="1"/>
    <col min="12556" max="12557" width="15.7109375" style="24" customWidth="1"/>
    <col min="12558" max="12558" width="26.5703125" style="24" customWidth="1"/>
    <col min="12559" max="12559" width="1.42578125" style="24" customWidth="1"/>
    <col min="12560" max="12785" width="11.42578125" style="24" customWidth="1"/>
    <col min="12786" max="12786" width="4.28515625" style="24" customWidth="1"/>
    <col min="12787" max="12787" width="4.85546875" style="24" customWidth="1"/>
    <col min="12788" max="12788" width="46.42578125" style="24" customWidth="1"/>
    <col min="12789" max="12800" width="12.85546875" style="24"/>
    <col min="12801" max="12801" width="6.140625" style="24" customWidth="1"/>
    <col min="12802" max="12802" width="5.28515625" style="24" customWidth="1"/>
    <col min="12803" max="12803" width="67.7109375" style="24" customWidth="1"/>
    <col min="12804" max="12808" width="15.7109375" style="24" customWidth="1"/>
    <col min="12809" max="12809" width="13.28515625" style="24" customWidth="1"/>
    <col min="12810" max="12810" width="0.85546875" style="24" customWidth="1"/>
    <col min="12811" max="12811" width="16.7109375" style="24" customWidth="1"/>
    <col min="12812" max="12813" width="15.7109375" style="24" customWidth="1"/>
    <col min="12814" max="12814" width="26.5703125" style="24" customWidth="1"/>
    <col min="12815" max="12815" width="1.42578125" style="24" customWidth="1"/>
    <col min="12816" max="13041" width="11.42578125" style="24" customWidth="1"/>
    <col min="13042" max="13042" width="4.28515625" style="24" customWidth="1"/>
    <col min="13043" max="13043" width="4.85546875" style="24" customWidth="1"/>
    <col min="13044" max="13044" width="46.42578125" style="24" customWidth="1"/>
    <col min="13045" max="13056" width="12.85546875" style="24"/>
    <col min="13057" max="13057" width="6.140625" style="24" customWidth="1"/>
    <col min="13058" max="13058" width="5.28515625" style="24" customWidth="1"/>
    <col min="13059" max="13059" width="67.7109375" style="24" customWidth="1"/>
    <col min="13060" max="13064" width="15.7109375" style="24" customWidth="1"/>
    <col min="13065" max="13065" width="13.28515625" style="24" customWidth="1"/>
    <col min="13066" max="13066" width="0.85546875" style="24" customWidth="1"/>
    <col min="13067" max="13067" width="16.7109375" style="24" customWidth="1"/>
    <col min="13068" max="13069" width="15.7109375" style="24" customWidth="1"/>
    <col min="13070" max="13070" width="26.5703125" style="24" customWidth="1"/>
    <col min="13071" max="13071" width="1.42578125" style="24" customWidth="1"/>
    <col min="13072" max="13297" width="11.42578125" style="24" customWidth="1"/>
    <col min="13298" max="13298" width="4.28515625" style="24" customWidth="1"/>
    <col min="13299" max="13299" width="4.85546875" style="24" customWidth="1"/>
    <col min="13300" max="13300" width="46.42578125" style="24" customWidth="1"/>
    <col min="13301" max="13312" width="12.85546875" style="24"/>
    <col min="13313" max="13313" width="6.140625" style="24" customWidth="1"/>
    <col min="13314" max="13314" width="5.28515625" style="24" customWidth="1"/>
    <col min="13315" max="13315" width="67.7109375" style="24" customWidth="1"/>
    <col min="13316" max="13320" width="15.7109375" style="24" customWidth="1"/>
    <col min="13321" max="13321" width="13.28515625" style="24" customWidth="1"/>
    <col min="13322" max="13322" width="0.85546875" style="24" customWidth="1"/>
    <col min="13323" max="13323" width="16.7109375" style="24" customWidth="1"/>
    <col min="13324" max="13325" width="15.7109375" style="24" customWidth="1"/>
    <col min="13326" max="13326" width="26.5703125" style="24" customWidth="1"/>
    <col min="13327" max="13327" width="1.42578125" style="24" customWidth="1"/>
    <col min="13328" max="13553" width="11.42578125" style="24" customWidth="1"/>
    <col min="13554" max="13554" width="4.28515625" style="24" customWidth="1"/>
    <col min="13555" max="13555" width="4.85546875" style="24" customWidth="1"/>
    <col min="13556" max="13556" width="46.42578125" style="24" customWidth="1"/>
    <col min="13557" max="13568" width="12.85546875" style="24"/>
    <col min="13569" max="13569" width="6.140625" style="24" customWidth="1"/>
    <col min="13570" max="13570" width="5.28515625" style="24" customWidth="1"/>
    <col min="13571" max="13571" width="67.7109375" style="24" customWidth="1"/>
    <col min="13572" max="13576" width="15.7109375" style="24" customWidth="1"/>
    <col min="13577" max="13577" width="13.28515625" style="24" customWidth="1"/>
    <col min="13578" max="13578" width="0.85546875" style="24" customWidth="1"/>
    <col min="13579" max="13579" width="16.7109375" style="24" customWidth="1"/>
    <col min="13580" max="13581" width="15.7109375" style="24" customWidth="1"/>
    <col min="13582" max="13582" width="26.5703125" style="24" customWidth="1"/>
    <col min="13583" max="13583" width="1.42578125" style="24" customWidth="1"/>
    <col min="13584" max="13809" width="11.42578125" style="24" customWidth="1"/>
    <col min="13810" max="13810" width="4.28515625" style="24" customWidth="1"/>
    <col min="13811" max="13811" width="4.85546875" style="24" customWidth="1"/>
    <col min="13812" max="13812" width="46.42578125" style="24" customWidth="1"/>
    <col min="13813" max="13824" width="12.85546875" style="24"/>
    <col min="13825" max="13825" width="6.140625" style="24" customWidth="1"/>
    <col min="13826" max="13826" width="5.28515625" style="24" customWidth="1"/>
    <col min="13827" max="13827" width="67.7109375" style="24" customWidth="1"/>
    <col min="13828" max="13832" width="15.7109375" style="24" customWidth="1"/>
    <col min="13833" max="13833" width="13.28515625" style="24" customWidth="1"/>
    <col min="13834" max="13834" width="0.85546875" style="24" customWidth="1"/>
    <col min="13835" max="13835" width="16.7109375" style="24" customWidth="1"/>
    <col min="13836" max="13837" width="15.7109375" style="24" customWidth="1"/>
    <col min="13838" max="13838" width="26.5703125" style="24" customWidth="1"/>
    <col min="13839" max="13839" width="1.42578125" style="24" customWidth="1"/>
    <col min="13840" max="14065" width="11.42578125" style="24" customWidth="1"/>
    <col min="14066" max="14066" width="4.28515625" style="24" customWidth="1"/>
    <col min="14067" max="14067" width="4.85546875" style="24" customWidth="1"/>
    <col min="14068" max="14068" width="46.42578125" style="24" customWidth="1"/>
    <col min="14069" max="14080" width="12.85546875" style="24"/>
    <col min="14081" max="14081" width="6.140625" style="24" customWidth="1"/>
    <col min="14082" max="14082" width="5.28515625" style="24" customWidth="1"/>
    <col min="14083" max="14083" width="67.7109375" style="24" customWidth="1"/>
    <col min="14084" max="14088" width="15.7109375" style="24" customWidth="1"/>
    <col min="14089" max="14089" width="13.28515625" style="24" customWidth="1"/>
    <col min="14090" max="14090" width="0.85546875" style="24" customWidth="1"/>
    <col min="14091" max="14091" width="16.7109375" style="24" customWidth="1"/>
    <col min="14092" max="14093" width="15.7109375" style="24" customWidth="1"/>
    <col min="14094" max="14094" width="26.5703125" style="24" customWidth="1"/>
    <col min="14095" max="14095" width="1.42578125" style="24" customWidth="1"/>
    <col min="14096" max="14321" width="11.42578125" style="24" customWidth="1"/>
    <col min="14322" max="14322" width="4.28515625" style="24" customWidth="1"/>
    <col min="14323" max="14323" width="4.85546875" style="24" customWidth="1"/>
    <col min="14324" max="14324" width="46.42578125" style="24" customWidth="1"/>
    <col min="14325" max="14336" width="12.85546875" style="24"/>
    <col min="14337" max="14337" width="6.140625" style="24" customWidth="1"/>
    <col min="14338" max="14338" width="5.28515625" style="24" customWidth="1"/>
    <col min="14339" max="14339" width="67.7109375" style="24" customWidth="1"/>
    <col min="14340" max="14344" width="15.7109375" style="24" customWidth="1"/>
    <col min="14345" max="14345" width="13.28515625" style="24" customWidth="1"/>
    <col min="14346" max="14346" width="0.85546875" style="24" customWidth="1"/>
    <col min="14347" max="14347" width="16.7109375" style="24" customWidth="1"/>
    <col min="14348" max="14349" width="15.7109375" style="24" customWidth="1"/>
    <col min="14350" max="14350" width="26.5703125" style="24" customWidth="1"/>
    <col min="14351" max="14351" width="1.42578125" style="24" customWidth="1"/>
    <col min="14352" max="14577" width="11.42578125" style="24" customWidth="1"/>
    <col min="14578" max="14578" width="4.28515625" style="24" customWidth="1"/>
    <col min="14579" max="14579" width="4.85546875" style="24" customWidth="1"/>
    <col min="14580" max="14580" width="46.42578125" style="24" customWidth="1"/>
    <col min="14581" max="14592" width="12.85546875" style="24"/>
    <col min="14593" max="14593" width="6.140625" style="24" customWidth="1"/>
    <col min="14594" max="14594" width="5.28515625" style="24" customWidth="1"/>
    <col min="14595" max="14595" width="67.7109375" style="24" customWidth="1"/>
    <col min="14596" max="14600" width="15.7109375" style="24" customWidth="1"/>
    <col min="14601" max="14601" width="13.28515625" style="24" customWidth="1"/>
    <col min="14602" max="14602" width="0.85546875" style="24" customWidth="1"/>
    <col min="14603" max="14603" width="16.7109375" style="24" customWidth="1"/>
    <col min="14604" max="14605" width="15.7109375" style="24" customWidth="1"/>
    <col min="14606" max="14606" width="26.5703125" style="24" customWidth="1"/>
    <col min="14607" max="14607" width="1.42578125" style="24" customWidth="1"/>
    <col min="14608" max="14833" width="11.42578125" style="24" customWidth="1"/>
    <col min="14834" max="14834" width="4.28515625" style="24" customWidth="1"/>
    <col min="14835" max="14835" width="4.85546875" style="24" customWidth="1"/>
    <col min="14836" max="14836" width="46.42578125" style="24" customWidth="1"/>
    <col min="14837" max="14848" width="12.85546875" style="24"/>
    <col min="14849" max="14849" width="6.140625" style="24" customWidth="1"/>
    <col min="14850" max="14850" width="5.28515625" style="24" customWidth="1"/>
    <col min="14851" max="14851" width="67.7109375" style="24" customWidth="1"/>
    <col min="14852" max="14856" width="15.7109375" style="24" customWidth="1"/>
    <col min="14857" max="14857" width="13.28515625" style="24" customWidth="1"/>
    <col min="14858" max="14858" width="0.85546875" style="24" customWidth="1"/>
    <col min="14859" max="14859" width="16.7109375" style="24" customWidth="1"/>
    <col min="14860" max="14861" width="15.7109375" style="24" customWidth="1"/>
    <col min="14862" max="14862" width="26.5703125" style="24" customWidth="1"/>
    <col min="14863" max="14863" width="1.42578125" style="24" customWidth="1"/>
    <col min="14864" max="15089" width="11.42578125" style="24" customWidth="1"/>
    <col min="15090" max="15090" width="4.28515625" style="24" customWidth="1"/>
    <col min="15091" max="15091" width="4.85546875" style="24" customWidth="1"/>
    <col min="15092" max="15092" width="46.42578125" style="24" customWidth="1"/>
    <col min="15093" max="15104" width="12.85546875" style="24"/>
    <col min="15105" max="15105" width="6.140625" style="24" customWidth="1"/>
    <col min="15106" max="15106" width="5.28515625" style="24" customWidth="1"/>
    <col min="15107" max="15107" width="67.7109375" style="24" customWidth="1"/>
    <col min="15108" max="15112" width="15.7109375" style="24" customWidth="1"/>
    <col min="15113" max="15113" width="13.28515625" style="24" customWidth="1"/>
    <col min="15114" max="15114" width="0.85546875" style="24" customWidth="1"/>
    <col min="15115" max="15115" width="16.7109375" style="24" customWidth="1"/>
    <col min="15116" max="15117" width="15.7109375" style="24" customWidth="1"/>
    <col min="15118" max="15118" width="26.5703125" style="24" customWidth="1"/>
    <col min="15119" max="15119" width="1.42578125" style="24" customWidth="1"/>
    <col min="15120" max="15345" width="11.42578125" style="24" customWidth="1"/>
    <col min="15346" max="15346" width="4.28515625" style="24" customWidth="1"/>
    <col min="15347" max="15347" width="4.85546875" style="24" customWidth="1"/>
    <col min="15348" max="15348" width="46.42578125" style="24" customWidth="1"/>
    <col min="15349" max="15360" width="12.85546875" style="24"/>
    <col min="15361" max="15361" width="6.140625" style="24" customWidth="1"/>
    <col min="15362" max="15362" width="5.28515625" style="24" customWidth="1"/>
    <col min="15363" max="15363" width="67.7109375" style="24" customWidth="1"/>
    <col min="15364" max="15368" width="15.7109375" style="24" customWidth="1"/>
    <col min="15369" max="15369" width="13.28515625" style="24" customWidth="1"/>
    <col min="15370" max="15370" width="0.85546875" style="24" customWidth="1"/>
    <col min="15371" max="15371" width="16.7109375" style="24" customWidth="1"/>
    <col min="15372" max="15373" width="15.7109375" style="24" customWidth="1"/>
    <col min="15374" max="15374" width="26.5703125" style="24" customWidth="1"/>
    <col min="15375" max="15375" width="1.42578125" style="24" customWidth="1"/>
    <col min="15376" max="15601" width="11.42578125" style="24" customWidth="1"/>
    <col min="15602" max="15602" width="4.28515625" style="24" customWidth="1"/>
    <col min="15603" max="15603" width="4.85546875" style="24" customWidth="1"/>
    <col min="15604" max="15604" width="46.42578125" style="24" customWidth="1"/>
    <col min="15605" max="15616" width="12.85546875" style="24"/>
    <col min="15617" max="15617" width="6.140625" style="24" customWidth="1"/>
    <col min="15618" max="15618" width="5.28515625" style="24" customWidth="1"/>
    <col min="15619" max="15619" width="67.7109375" style="24" customWidth="1"/>
    <col min="15620" max="15624" width="15.7109375" style="24" customWidth="1"/>
    <col min="15625" max="15625" width="13.28515625" style="24" customWidth="1"/>
    <col min="15626" max="15626" width="0.85546875" style="24" customWidth="1"/>
    <col min="15627" max="15627" width="16.7109375" style="24" customWidth="1"/>
    <col min="15628" max="15629" width="15.7109375" style="24" customWidth="1"/>
    <col min="15630" max="15630" width="26.5703125" style="24" customWidth="1"/>
    <col min="15631" max="15631" width="1.42578125" style="24" customWidth="1"/>
    <col min="15632" max="15857" width="11.42578125" style="24" customWidth="1"/>
    <col min="15858" max="15858" width="4.28515625" style="24" customWidth="1"/>
    <col min="15859" max="15859" width="4.85546875" style="24" customWidth="1"/>
    <col min="15860" max="15860" width="46.42578125" style="24" customWidth="1"/>
    <col min="15861" max="15872" width="12.85546875" style="24"/>
    <col min="15873" max="15873" width="6.140625" style="24" customWidth="1"/>
    <col min="15874" max="15874" width="5.28515625" style="24" customWidth="1"/>
    <col min="15875" max="15875" width="67.7109375" style="24" customWidth="1"/>
    <col min="15876" max="15880" width="15.7109375" style="24" customWidth="1"/>
    <col min="15881" max="15881" width="13.28515625" style="24" customWidth="1"/>
    <col min="15882" max="15882" width="0.85546875" style="24" customWidth="1"/>
    <col min="15883" max="15883" width="16.7109375" style="24" customWidth="1"/>
    <col min="15884" max="15885" width="15.7109375" style="24" customWidth="1"/>
    <col min="15886" max="15886" width="26.5703125" style="24" customWidth="1"/>
    <col min="15887" max="15887" width="1.42578125" style="24" customWidth="1"/>
    <col min="15888" max="16113" width="11.42578125" style="24" customWidth="1"/>
    <col min="16114" max="16114" width="4.28515625" style="24" customWidth="1"/>
    <col min="16115" max="16115" width="4.85546875" style="24" customWidth="1"/>
    <col min="16116" max="16116" width="46.42578125" style="24" customWidth="1"/>
    <col min="16117" max="16128" width="12.85546875" style="24"/>
    <col min="16129" max="16129" width="6.140625" style="24" customWidth="1"/>
    <col min="16130" max="16130" width="5.28515625" style="24" customWidth="1"/>
    <col min="16131" max="16131" width="67.7109375" style="24" customWidth="1"/>
    <col min="16132" max="16136" width="15.7109375" style="24" customWidth="1"/>
    <col min="16137" max="16137" width="13.28515625" style="24" customWidth="1"/>
    <col min="16138" max="16138" width="0.85546875" style="24" customWidth="1"/>
    <col min="16139" max="16139" width="16.7109375" style="24" customWidth="1"/>
    <col min="16140" max="16141" width="15.7109375" style="24" customWidth="1"/>
    <col min="16142" max="16142" width="26.5703125" style="24" customWidth="1"/>
    <col min="16143" max="16143" width="1.42578125" style="24" customWidth="1"/>
    <col min="16144" max="16369" width="11.42578125" style="24" customWidth="1"/>
    <col min="16370" max="16370" width="4.28515625" style="24" customWidth="1"/>
    <col min="16371" max="16371" width="4.85546875" style="24" customWidth="1"/>
    <col min="16372" max="16372" width="46.42578125" style="24" customWidth="1"/>
    <col min="16373" max="16384" width="12.85546875" style="24"/>
  </cols>
  <sheetData>
    <row r="1" spans="1:17" s="216" customFormat="1" ht="45" customHeight="1">
      <c r="A1" s="92" t="s">
        <v>917</v>
      </c>
      <c r="B1" s="92"/>
      <c r="C1" s="92"/>
      <c r="D1" s="93" t="s">
        <v>919</v>
      </c>
      <c r="E1" s="93"/>
      <c r="F1" s="295"/>
      <c r="G1" s="295"/>
      <c r="H1" s="295"/>
      <c r="I1" s="295"/>
      <c r="J1" s="295"/>
      <c r="K1" s="295"/>
      <c r="L1" s="295"/>
      <c r="M1" s="295"/>
      <c r="N1" s="295"/>
    </row>
    <row r="2" spans="1:17" s="1" customFormat="1" ht="36" customHeight="1" thickBot="1">
      <c r="A2" s="156" t="s">
        <v>918</v>
      </c>
      <c r="B2" s="156"/>
      <c r="C2" s="156"/>
      <c r="D2" s="156"/>
      <c r="E2" s="156"/>
      <c r="F2" s="156"/>
      <c r="G2" s="156"/>
      <c r="H2" s="156"/>
      <c r="I2" s="156"/>
      <c r="J2" s="156"/>
      <c r="K2" s="156"/>
      <c r="L2" s="156"/>
      <c r="M2" s="296"/>
      <c r="O2" s="297"/>
      <c r="P2" s="297"/>
    </row>
    <row r="3" spans="1:17" customFormat="1" ht="6" customHeight="1">
      <c r="A3" s="97"/>
      <c r="B3" s="97"/>
      <c r="C3" s="97"/>
      <c r="D3" s="97"/>
      <c r="E3" s="97"/>
      <c r="F3" s="97"/>
      <c r="G3" s="97"/>
      <c r="H3" s="97"/>
      <c r="I3" s="97"/>
      <c r="J3" s="97"/>
      <c r="K3" s="97"/>
      <c r="L3" s="97"/>
      <c r="M3" s="98"/>
      <c r="N3" s="98"/>
      <c r="O3" s="98"/>
      <c r="P3" s="98"/>
    </row>
    <row r="4" spans="1:17" s="43" customFormat="1" ht="17.649999999999999" customHeight="1">
      <c r="A4" s="240" t="s">
        <v>928</v>
      </c>
      <c r="B4" s="304"/>
      <c r="C4" s="305"/>
      <c r="D4" s="240"/>
      <c r="E4" s="240"/>
      <c r="F4" s="240"/>
      <c r="G4" s="240"/>
      <c r="H4" s="240"/>
      <c r="I4" s="240"/>
      <c r="J4" s="240"/>
      <c r="K4" s="240"/>
      <c r="L4" s="240"/>
      <c r="M4" s="41"/>
      <c r="N4" s="42"/>
      <c r="O4" s="42"/>
      <c r="P4" s="42"/>
      <c r="Q4" s="42"/>
    </row>
    <row r="5" spans="1:17" s="43" customFormat="1" ht="17.649999999999999" customHeight="1">
      <c r="A5" s="240" t="s">
        <v>465</v>
      </c>
      <c r="B5" s="304"/>
      <c r="C5" s="305"/>
      <c r="D5" s="240"/>
      <c r="E5" s="240"/>
      <c r="F5" s="240"/>
      <c r="G5" s="240"/>
      <c r="H5" s="240"/>
      <c r="I5" s="240"/>
      <c r="J5" s="240"/>
      <c r="K5" s="240"/>
      <c r="L5" s="240"/>
      <c r="M5" s="41"/>
      <c r="N5" s="42"/>
      <c r="O5" s="42"/>
      <c r="P5" s="42"/>
      <c r="Q5" s="42"/>
    </row>
    <row r="6" spans="1:17" s="43" customFormat="1" ht="17.649999999999999" customHeight="1">
      <c r="A6" s="240" t="s">
        <v>2</v>
      </c>
      <c r="B6" s="306"/>
      <c r="C6" s="307"/>
      <c r="D6" s="308"/>
      <c r="E6" s="308"/>
      <c r="F6" s="308"/>
      <c r="G6" s="308"/>
      <c r="H6" s="308"/>
      <c r="I6" s="308"/>
      <c r="J6" s="308"/>
      <c r="K6" s="308"/>
      <c r="L6" s="308"/>
      <c r="M6" s="41"/>
      <c r="N6" s="42"/>
      <c r="O6" s="42"/>
      <c r="P6" s="42"/>
      <c r="Q6" s="42"/>
    </row>
    <row r="7" spans="1:17" s="43" customFormat="1" ht="17.649999999999999" customHeight="1">
      <c r="A7" s="240" t="s">
        <v>467</v>
      </c>
      <c r="B7" s="306"/>
      <c r="C7" s="307"/>
      <c r="D7" s="308"/>
      <c r="E7" s="308"/>
      <c r="F7" s="308"/>
      <c r="G7" s="308"/>
      <c r="H7" s="308"/>
      <c r="I7" s="308"/>
      <c r="J7" s="308"/>
      <c r="K7" s="308"/>
      <c r="L7" s="308"/>
      <c r="N7" s="42"/>
      <c r="O7" s="42"/>
      <c r="P7" s="42"/>
      <c r="Q7" s="42"/>
    </row>
    <row r="8" spans="1:17" s="43" customFormat="1" ht="17.649999999999999" customHeight="1">
      <c r="A8" s="240" t="s">
        <v>913</v>
      </c>
      <c r="B8" s="306"/>
      <c r="C8" s="307"/>
      <c r="D8" s="308"/>
      <c r="E8" s="308"/>
      <c r="F8" s="308"/>
      <c r="G8" s="308"/>
      <c r="H8" s="308"/>
      <c r="I8" s="308"/>
      <c r="J8" s="308"/>
      <c r="K8" s="308"/>
      <c r="L8" s="308"/>
      <c r="N8" s="42"/>
      <c r="O8" s="42"/>
      <c r="P8" s="42"/>
      <c r="Q8" s="42"/>
    </row>
    <row r="9" spans="1:17" s="22" customFormat="1" ht="30" customHeight="1">
      <c r="A9" s="99" t="s">
        <v>415</v>
      </c>
      <c r="B9" s="100" t="s">
        <v>469</v>
      </c>
      <c r="C9" s="100"/>
      <c r="D9" s="102" t="s">
        <v>732</v>
      </c>
      <c r="E9" s="102"/>
      <c r="F9" s="102"/>
      <c r="G9" s="101" t="s">
        <v>733</v>
      </c>
      <c r="H9" s="102" t="s">
        <v>734</v>
      </c>
      <c r="I9" s="102"/>
      <c r="J9" s="107"/>
      <c r="K9" s="102" t="s">
        <v>735</v>
      </c>
      <c r="L9" s="102"/>
      <c r="M9" s="26"/>
      <c r="N9" s="42"/>
      <c r="O9" s="42"/>
      <c r="P9" s="42"/>
      <c r="Q9" s="42"/>
    </row>
    <row r="10" spans="1:17" s="22" customFormat="1" ht="49.9" customHeight="1">
      <c r="A10" s="99"/>
      <c r="B10" s="100"/>
      <c r="C10" s="100"/>
      <c r="D10" s="107" t="str">
        <f>'[3]COMP DIR COND (DLLS) '!E7</f>
        <v>PEF 2020</v>
      </c>
      <c r="E10" s="107" t="s">
        <v>736</v>
      </c>
      <c r="F10" s="107" t="s">
        <v>98</v>
      </c>
      <c r="G10" s="101"/>
      <c r="H10" s="107" t="s">
        <v>737</v>
      </c>
      <c r="I10" s="107" t="str">
        <f>'[3]COMP DIR COND (DLLS) '!K7</f>
        <v>% Respecto PEF 2021</v>
      </c>
      <c r="J10" s="107"/>
      <c r="K10" s="107" t="s">
        <v>738</v>
      </c>
      <c r="L10" s="107" t="s">
        <v>739</v>
      </c>
      <c r="M10" s="44" t="s">
        <v>740</v>
      </c>
      <c r="N10" s="45"/>
      <c r="O10" s="42"/>
      <c r="P10" s="42"/>
      <c r="Q10" s="42"/>
    </row>
    <row r="11" spans="1:17" s="35" customFormat="1" ht="17.100000000000001" customHeight="1" thickBot="1">
      <c r="A11" s="300"/>
      <c r="B11" s="103"/>
      <c r="C11" s="103"/>
      <c r="D11" s="298" t="s">
        <v>108</v>
      </c>
      <c r="E11" s="298" t="s">
        <v>109</v>
      </c>
      <c r="F11" s="110" t="s">
        <v>741</v>
      </c>
      <c r="G11" s="298" t="s">
        <v>111</v>
      </c>
      <c r="H11" s="110" t="s">
        <v>742</v>
      </c>
      <c r="I11" s="110" t="s">
        <v>743</v>
      </c>
      <c r="J11" s="299"/>
      <c r="K11" s="298" t="s">
        <v>114</v>
      </c>
      <c r="L11" s="298" t="s">
        <v>744</v>
      </c>
      <c r="M11" s="29">
        <v>20.604700000000001</v>
      </c>
      <c r="N11" s="45" t="s">
        <v>745</v>
      </c>
      <c r="O11" s="46"/>
      <c r="P11" s="42" t="s">
        <v>746</v>
      </c>
      <c r="Q11" s="47">
        <v>44166</v>
      </c>
    </row>
    <row r="12" spans="1:17" s="35" customFormat="1" ht="5.25" customHeight="1" thickBot="1">
      <c r="A12" s="269"/>
      <c r="B12" s="270"/>
      <c r="C12" s="270"/>
      <c r="D12" s="271"/>
      <c r="E12" s="271"/>
      <c r="F12" s="270"/>
      <c r="G12" s="271"/>
      <c r="H12" s="270"/>
      <c r="I12" s="270"/>
      <c r="J12" s="309"/>
      <c r="K12" s="271"/>
      <c r="L12" s="271"/>
      <c r="M12" s="310"/>
      <c r="N12" s="311"/>
      <c r="O12" s="312"/>
      <c r="P12" s="312"/>
      <c r="Q12" s="312"/>
    </row>
    <row r="13" spans="1:17" s="22" customFormat="1" ht="14.25">
      <c r="A13" s="315" t="s">
        <v>479</v>
      </c>
      <c r="B13" s="315"/>
      <c r="C13" s="315"/>
      <c r="D13" s="316">
        <f>+D14+D277</f>
        <v>836031.09139479208</v>
      </c>
      <c r="E13" s="316">
        <f>+E14+E277</f>
        <v>830036.77161748847</v>
      </c>
      <c r="F13" s="316">
        <f>E13/D13*100-100</f>
        <v>-0.71699723120380554</v>
      </c>
      <c r="G13" s="316">
        <f>+G14+G277</f>
        <v>719895.12367436371</v>
      </c>
      <c r="H13" s="316">
        <f>+H14+H277</f>
        <v>454325.5074130118</v>
      </c>
      <c r="I13" s="317">
        <f>H13/E13*100</f>
        <v>54.735587982164937</v>
      </c>
      <c r="J13" s="318"/>
      <c r="K13" s="316">
        <f>+K14+K277</f>
        <v>91511.140434829009</v>
      </c>
      <c r="L13" s="316">
        <f>+L14+L277</f>
        <v>362814.36697818269</v>
      </c>
      <c r="M13" s="48"/>
      <c r="N13" s="49"/>
      <c r="O13" s="42"/>
      <c r="P13" s="50">
        <v>20</v>
      </c>
      <c r="Q13" s="42">
        <v>19.948699999999999</v>
      </c>
    </row>
    <row r="14" spans="1:17" s="22" customFormat="1" ht="14.25">
      <c r="A14" s="319" t="s">
        <v>747</v>
      </c>
      <c r="B14" s="319"/>
      <c r="C14" s="319"/>
      <c r="D14" s="320">
        <f>SUM(D15:D276)</f>
        <v>558352.94418235775</v>
      </c>
      <c r="E14" s="320">
        <f>SUM(E15:E276)</f>
        <v>552358.62440505426</v>
      </c>
      <c r="F14" s="320">
        <f>E14/D14*100-100</f>
        <v>-1.0735718043148239</v>
      </c>
      <c r="G14" s="320">
        <f>SUM(G15:G276)</f>
        <v>495302.14750845748</v>
      </c>
      <c r="H14" s="320">
        <f>SUM(H15:H276)</f>
        <v>199688.18087265725</v>
      </c>
      <c r="I14" s="321">
        <f t="shared" ref="I14:I77" si="0">+H14/E14*100</f>
        <v>36.151907845693813</v>
      </c>
      <c r="J14" s="322"/>
      <c r="K14" s="320">
        <f>SUM(K15:K276)</f>
        <v>53746.883610545403</v>
      </c>
      <c r="L14" s="320">
        <f>SUM(L15:L276)</f>
        <v>145941.29726211171</v>
      </c>
      <c r="M14" s="48"/>
      <c r="N14" s="49"/>
      <c r="O14" s="42"/>
      <c r="P14" s="42"/>
      <c r="Q14" s="42"/>
    </row>
    <row r="15" spans="1:17" s="22" customFormat="1" ht="17.649999999999999" customHeight="1">
      <c r="A15" s="323">
        <v>1</v>
      </c>
      <c r="B15" s="287" t="s">
        <v>125</v>
      </c>
      <c r="C15" s="313" t="s">
        <v>126</v>
      </c>
      <c r="D15" s="324">
        <v>2129.2072791999999</v>
      </c>
      <c r="E15" s="324">
        <v>2129.2072791999999</v>
      </c>
      <c r="F15" s="325">
        <f>E15/D15*100-100</f>
        <v>0</v>
      </c>
      <c r="G15" s="324">
        <v>2129.2072791999999</v>
      </c>
      <c r="H15" s="286">
        <f>+K15+L15</f>
        <v>0</v>
      </c>
      <c r="I15" s="286">
        <f t="shared" si="0"/>
        <v>0</v>
      </c>
      <c r="J15" s="326"/>
      <c r="K15" s="324">
        <v>0</v>
      </c>
      <c r="L15" s="327">
        <v>0</v>
      </c>
      <c r="M15" s="48"/>
      <c r="N15" s="51"/>
      <c r="O15" s="42"/>
      <c r="P15" s="42">
        <f>E15/P13</f>
        <v>106.46036396</v>
      </c>
      <c r="Q15" s="42">
        <f>D15/$Q$13</f>
        <v>106.73413702146004</v>
      </c>
    </row>
    <row r="16" spans="1:17" s="22" customFormat="1" ht="17.649999999999999" customHeight="1">
      <c r="A16" s="323">
        <v>2</v>
      </c>
      <c r="B16" s="287" t="s">
        <v>127</v>
      </c>
      <c r="C16" s="313" t="s">
        <v>748</v>
      </c>
      <c r="D16" s="324">
        <v>5715.0424990355004</v>
      </c>
      <c r="E16" s="324">
        <v>5715.0424990355004</v>
      </c>
      <c r="F16" s="325">
        <f t="shared" ref="F16:F79" si="1">E16/D16*100-100</f>
        <v>0</v>
      </c>
      <c r="G16" s="324">
        <v>5715.0425608496007</v>
      </c>
      <c r="H16" s="286">
        <f t="shared" ref="H16:H79" si="2">+K16+L16</f>
        <v>-2.3424831852025819E-12</v>
      </c>
      <c r="I16" s="286">
        <f t="shared" si="0"/>
        <v>-4.0988027396085179E-14</v>
      </c>
      <c r="J16" s="326"/>
      <c r="K16" s="324">
        <v>0</v>
      </c>
      <c r="L16" s="327">
        <v>-2.3424831852025819E-12</v>
      </c>
      <c r="M16" s="48"/>
      <c r="N16" s="51"/>
      <c r="O16" s="42"/>
      <c r="P16" s="42"/>
      <c r="Q16" s="42"/>
    </row>
    <row r="17" spans="1:17" s="22" customFormat="1" ht="17.649999999999999" customHeight="1">
      <c r="A17" s="323">
        <v>3</v>
      </c>
      <c r="B17" s="287" t="s">
        <v>129</v>
      </c>
      <c r="C17" s="313" t="s">
        <v>130</v>
      </c>
      <c r="D17" s="324">
        <v>565.94651326550002</v>
      </c>
      <c r="E17" s="324">
        <v>565.94651326550002</v>
      </c>
      <c r="F17" s="325">
        <f t="shared" si="1"/>
        <v>0</v>
      </c>
      <c r="G17" s="324">
        <v>565.94651326550002</v>
      </c>
      <c r="H17" s="286">
        <f t="shared" si="2"/>
        <v>-1.4640519907516137E-13</v>
      </c>
      <c r="I17" s="286">
        <f t="shared" si="0"/>
        <v>-2.586908756278156E-14</v>
      </c>
      <c r="J17" s="326"/>
      <c r="K17" s="324">
        <v>0</v>
      </c>
      <c r="L17" s="327">
        <v>-1.4640519907516137E-13</v>
      </c>
      <c r="M17" s="48"/>
      <c r="N17" s="51"/>
      <c r="O17" s="42"/>
      <c r="P17" s="42"/>
      <c r="Q17" s="42"/>
    </row>
    <row r="18" spans="1:17" s="22" customFormat="1" ht="17.649999999999999" customHeight="1">
      <c r="A18" s="323">
        <v>4</v>
      </c>
      <c r="B18" s="287" t="s">
        <v>127</v>
      </c>
      <c r="C18" s="313" t="s">
        <v>131</v>
      </c>
      <c r="D18" s="324">
        <v>6821.9462690347009</v>
      </c>
      <c r="E18" s="324">
        <v>6821.9462690347009</v>
      </c>
      <c r="F18" s="325">
        <f t="shared" si="1"/>
        <v>0</v>
      </c>
      <c r="G18" s="324">
        <v>6821.9462690347009</v>
      </c>
      <c r="H18" s="286">
        <f t="shared" si="2"/>
        <v>1.171241592601291E-12</v>
      </c>
      <c r="I18" s="286">
        <f t="shared" si="0"/>
        <v>1.7168730834448813E-14</v>
      </c>
      <c r="J18" s="326"/>
      <c r="K18" s="324">
        <v>0</v>
      </c>
      <c r="L18" s="327">
        <v>1.171241592601291E-12</v>
      </c>
      <c r="M18" s="48"/>
      <c r="N18" s="51"/>
      <c r="O18" s="42"/>
      <c r="P18" s="42"/>
      <c r="Q18" s="42"/>
    </row>
    <row r="19" spans="1:17" s="22" customFormat="1" ht="17.649999999999999" customHeight="1">
      <c r="A19" s="323">
        <v>5</v>
      </c>
      <c r="B19" s="287" t="s">
        <v>132</v>
      </c>
      <c r="C19" s="313" t="s">
        <v>133</v>
      </c>
      <c r="D19" s="324">
        <v>1262.4840285691</v>
      </c>
      <c r="E19" s="324">
        <v>1262.4840285691</v>
      </c>
      <c r="F19" s="325">
        <f t="shared" si="1"/>
        <v>0</v>
      </c>
      <c r="G19" s="324">
        <v>1262.4840285691</v>
      </c>
      <c r="H19" s="286">
        <f t="shared" si="2"/>
        <v>1.4640519907516137E-13</v>
      </c>
      <c r="I19" s="286">
        <f t="shared" si="0"/>
        <v>1.1596598116262675E-14</v>
      </c>
      <c r="J19" s="326"/>
      <c r="K19" s="324">
        <v>0</v>
      </c>
      <c r="L19" s="327">
        <v>1.4640519907516137E-13</v>
      </c>
      <c r="M19" s="48"/>
      <c r="N19" s="51"/>
      <c r="O19" s="42"/>
      <c r="P19" s="42"/>
      <c r="Q19" s="42"/>
    </row>
    <row r="20" spans="1:17" s="22" customFormat="1" ht="17.649999999999999" customHeight="1">
      <c r="A20" s="323">
        <v>6</v>
      </c>
      <c r="B20" s="287" t="s">
        <v>127</v>
      </c>
      <c r="C20" s="313" t="s">
        <v>134</v>
      </c>
      <c r="D20" s="324">
        <v>6343.2261267920003</v>
      </c>
      <c r="E20" s="324">
        <v>6343.2261267920003</v>
      </c>
      <c r="F20" s="325">
        <f t="shared" si="1"/>
        <v>0</v>
      </c>
      <c r="G20" s="324">
        <v>6343.2261267920003</v>
      </c>
      <c r="H20" s="286">
        <f t="shared" si="2"/>
        <v>0</v>
      </c>
      <c r="I20" s="286">
        <f t="shared" si="0"/>
        <v>0</v>
      </c>
      <c r="J20" s="326"/>
      <c r="K20" s="324">
        <v>0</v>
      </c>
      <c r="L20" s="327">
        <v>0</v>
      </c>
      <c r="M20" s="48"/>
      <c r="N20" s="51"/>
      <c r="O20" s="42"/>
      <c r="P20" s="42"/>
      <c r="Q20" s="42"/>
    </row>
    <row r="21" spans="1:17" s="22" customFormat="1" ht="17.649999999999999" customHeight="1">
      <c r="A21" s="323">
        <v>7</v>
      </c>
      <c r="B21" s="287" t="s">
        <v>135</v>
      </c>
      <c r="C21" s="313" t="s">
        <v>136</v>
      </c>
      <c r="D21" s="324">
        <v>14448.424746318502</v>
      </c>
      <c r="E21" s="324">
        <v>14448.424746318502</v>
      </c>
      <c r="F21" s="325">
        <f t="shared" si="1"/>
        <v>0</v>
      </c>
      <c r="G21" s="324">
        <v>14448.424746318502</v>
      </c>
      <c r="H21" s="286">
        <f t="shared" si="2"/>
        <v>0</v>
      </c>
      <c r="I21" s="286">
        <f t="shared" si="0"/>
        <v>0</v>
      </c>
      <c r="J21" s="326"/>
      <c r="K21" s="324">
        <v>0</v>
      </c>
      <c r="L21" s="327">
        <v>0</v>
      </c>
      <c r="M21" s="48"/>
      <c r="N21" s="51"/>
      <c r="O21" s="42"/>
      <c r="P21" s="42"/>
      <c r="Q21" s="42"/>
    </row>
    <row r="22" spans="1:17" s="22" customFormat="1" ht="17.649999999999999" customHeight="1">
      <c r="A22" s="323">
        <v>9</v>
      </c>
      <c r="B22" s="287" t="s">
        <v>137</v>
      </c>
      <c r="C22" s="313" t="s">
        <v>138</v>
      </c>
      <c r="D22" s="324">
        <v>2060.8599027381001</v>
      </c>
      <c r="E22" s="324">
        <v>2060.8599027381001</v>
      </c>
      <c r="F22" s="325">
        <f t="shared" si="1"/>
        <v>0</v>
      </c>
      <c r="G22" s="324">
        <v>2060.8599027381001</v>
      </c>
      <c r="H22" s="286">
        <f t="shared" si="2"/>
        <v>0</v>
      </c>
      <c r="I22" s="286">
        <f t="shared" si="0"/>
        <v>0</v>
      </c>
      <c r="J22" s="326"/>
      <c r="K22" s="324">
        <v>0</v>
      </c>
      <c r="L22" s="327">
        <v>0</v>
      </c>
      <c r="M22" s="48"/>
      <c r="N22" s="51"/>
      <c r="O22" s="42"/>
      <c r="P22" s="42"/>
      <c r="Q22" s="42"/>
    </row>
    <row r="23" spans="1:17" s="22" customFormat="1" ht="17.649999999999999" customHeight="1">
      <c r="A23" s="323">
        <v>10</v>
      </c>
      <c r="B23" s="287" t="s">
        <v>137</v>
      </c>
      <c r="C23" s="313" t="s">
        <v>139</v>
      </c>
      <c r="D23" s="324">
        <v>2733.5817021983999</v>
      </c>
      <c r="E23" s="324">
        <v>2733.5817021983999</v>
      </c>
      <c r="F23" s="325">
        <f t="shared" si="1"/>
        <v>0</v>
      </c>
      <c r="G23" s="324">
        <v>2733.5817021983999</v>
      </c>
      <c r="H23" s="286">
        <f t="shared" si="2"/>
        <v>0</v>
      </c>
      <c r="I23" s="286">
        <f t="shared" si="0"/>
        <v>0</v>
      </c>
      <c r="J23" s="326"/>
      <c r="K23" s="324">
        <v>0</v>
      </c>
      <c r="L23" s="327">
        <v>0</v>
      </c>
      <c r="M23" s="48"/>
      <c r="N23" s="51"/>
      <c r="O23" s="42"/>
      <c r="P23" s="42"/>
      <c r="Q23" s="42"/>
    </row>
    <row r="24" spans="1:17" s="22" customFormat="1" ht="17.649999999999999" customHeight="1">
      <c r="A24" s="287">
        <v>11</v>
      </c>
      <c r="B24" s="287" t="s">
        <v>137</v>
      </c>
      <c r="C24" s="313" t="s">
        <v>140</v>
      </c>
      <c r="D24" s="324">
        <v>2192.5367518614999</v>
      </c>
      <c r="E24" s="324">
        <v>2192.5367518614999</v>
      </c>
      <c r="F24" s="325">
        <f t="shared" si="1"/>
        <v>0</v>
      </c>
      <c r="G24" s="324">
        <v>2192.5367518614999</v>
      </c>
      <c r="H24" s="286">
        <f t="shared" si="2"/>
        <v>0</v>
      </c>
      <c r="I24" s="286">
        <f t="shared" si="0"/>
        <v>0</v>
      </c>
      <c r="J24" s="326"/>
      <c r="K24" s="324">
        <v>0</v>
      </c>
      <c r="L24" s="327">
        <v>0</v>
      </c>
      <c r="M24" s="48"/>
      <c r="N24" s="51"/>
      <c r="O24" s="42"/>
      <c r="P24" s="42"/>
      <c r="Q24" s="42"/>
    </row>
    <row r="25" spans="1:17" s="22" customFormat="1" ht="17.649999999999999" customHeight="1">
      <c r="A25" s="287">
        <v>12</v>
      </c>
      <c r="B25" s="287" t="s">
        <v>141</v>
      </c>
      <c r="C25" s="313" t="s">
        <v>142</v>
      </c>
      <c r="D25" s="324">
        <v>3609.4913316726002</v>
      </c>
      <c r="E25" s="324">
        <v>3609.4913316726002</v>
      </c>
      <c r="F25" s="325">
        <f t="shared" si="1"/>
        <v>0</v>
      </c>
      <c r="G25" s="324">
        <v>3609.4913316726002</v>
      </c>
      <c r="H25" s="286">
        <f t="shared" si="2"/>
        <v>5.8562079630064548E-13</v>
      </c>
      <c r="I25" s="286">
        <f t="shared" si="0"/>
        <v>1.6224468837532155E-14</v>
      </c>
      <c r="J25" s="326"/>
      <c r="K25" s="324">
        <v>0</v>
      </c>
      <c r="L25" s="327">
        <v>5.8562079630064548E-13</v>
      </c>
      <c r="M25" s="48"/>
      <c r="N25" s="51"/>
      <c r="O25" s="42"/>
      <c r="P25" s="42"/>
      <c r="Q25" s="42"/>
    </row>
    <row r="26" spans="1:17" s="22" customFormat="1" ht="17.649999999999999" customHeight="1">
      <c r="A26" s="287">
        <v>13</v>
      </c>
      <c r="B26" s="287" t="s">
        <v>141</v>
      </c>
      <c r="C26" s="313" t="s">
        <v>143</v>
      </c>
      <c r="D26" s="324">
        <v>1043.7704128723001</v>
      </c>
      <c r="E26" s="324">
        <v>1043.7704128723001</v>
      </c>
      <c r="F26" s="325">
        <f t="shared" si="1"/>
        <v>0</v>
      </c>
      <c r="G26" s="324">
        <v>1043.7704128723001</v>
      </c>
      <c r="H26" s="286">
        <f t="shared" si="2"/>
        <v>0</v>
      </c>
      <c r="I26" s="286">
        <f t="shared" si="0"/>
        <v>0</v>
      </c>
      <c r="J26" s="326"/>
      <c r="K26" s="324">
        <v>0</v>
      </c>
      <c r="L26" s="327">
        <v>0</v>
      </c>
      <c r="M26" s="48"/>
      <c r="N26" s="51"/>
      <c r="O26" s="42"/>
      <c r="P26" s="42"/>
      <c r="Q26" s="42"/>
    </row>
    <row r="27" spans="1:17" s="22" customFormat="1" ht="17.649999999999999" customHeight="1">
      <c r="A27" s="287">
        <v>14</v>
      </c>
      <c r="B27" s="287" t="s">
        <v>141</v>
      </c>
      <c r="C27" s="313" t="s">
        <v>144</v>
      </c>
      <c r="D27" s="324">
        <v>695.61621735250003</v>
      </c>
      <c r="E27" s="324">
        <v>695.61621735250003</v>
      </c>
      <c r="F27" s="325">
        <f t="shared" si="1"/>
        <v>0</v>
      </c>
      <c r="G27" s="324">
        <v>695.61621735250003</v>
      </c>
      <c r="H27" s="286">
        <f t="shared" si="2"/>
        <v>0</v>
      </c>
      <c r="I27" s="286">
        <f t="shared" si="0"/>
        <v>0</v>
      </c>
      <c r="J27" s="326"/>
      <c r="K27" s="324">
        <v>0</v>
      </c>
      <c r="L27" s="327">
        <v>0</v>
      </c>
      <c r="M27" s="48"/>
      <c r="N27" s="51"/>
      <c r="O27" s="42"/>
      <c r="P27" s="42"/>
      <c r="Q27" s="42"/>
    </row>
    <row r="28" spans="1:17" s="22" customFormat="1" ht="17.649999999999999" customHeight="1">
      <c r="A28" s="287">
        <v>15</v>
      </c>
      <c r="B28" s="287" t="s">
        <v>141</v>
      </c>
      <c r="C28" s="313" t="s">
        <v>145</v>
      </c>
      <c r="D28" s="324">
        <v>1294.9754357662</v>
      </c>
      <c r="E28" s="324">
        <v>1294.9754357662</v>
      </c>
      <c r="F28" s="325">
        <f t="shared" si="1"/>
        <v>0</v>
      </c>
      <c r="G28" s="324">
        <v>1294.9754357662</v>
      </c>
      <c r="H28" s="286">
        <f t="shared" si="2"/>
        <v>0</v>
      </c>
      <c r="I28" s="286">
        <f t="shared" si="0"/>
        <v>0</v>
      </c>
      <c r="J28" s="326"/>
      <c r="K28" s="324">
        <v>0</v>
      </c>
      <c r="L28" s="327">
        <v>0</v>
      </c>
      <c r="M28" s="48"/>
      <c r="N28" s="51"/>
      <c r="O28" s="42"/>
      <c r="P28" s="42"/>
      <c r="Q28" s="42"/>
    </row>
    <row r="29" spans="1:17" s="22" customFormat="1" ht="17.649999999999999" customHeight="1">
      <c r="A29" s="287">
        <v>16</v>
      </c>
      <c r="B29" s="287" t="s">
        <v>141</v>
      </c>
      <c r="C29" s="313" t="s">
        <v>146</v>
      </c>
      <c r="D29" s="324">
        <v>1494.0664744885</v>
      </c>
      <c r="E29" s="324">
        <v>1494.0664744885</v>
      </c>
      <c r="F29" s="325">
        <f t="shared" si="1"/>
        <v>0</v>
      </c>
      <c r="G29" s="324">
        <v>1494.0664744885</v>
      </c>
      <c r="H29" s="286">
        <f t="shared" si="2"/>
        <v>2.9281039815032274E-13</v>
      </c>
      <c r="I29" s="286">
        <f t="shared" si="0"/>
        <v>1.959821755926674E-14</v>
      </c>
      <c r="J29" s="326"/>
      <c r="K29" s="324">
        <v>0</v>
      </c>
      <c r="L29" s="327">
        <v>2.9281039815032274E-13</v>
      </c>
      <c r="M29" s="48"/>
      <c r="N29" s="51"/>
      <c r="O29" s="42"/>
      <c r="P29" s="42"/>
      <c r="Q29" s="42"/>
    </row>
    <row r="30" spans="1:17" s="22" customFormat="1" ht="17.649999999999999" customHeight="1">
      <c r="A30" s="287">
        <v>17</v>
      </c>
      <c r="B30" s="287" t="s">
        <v>137</v>
      </c>
      <c r="C30" s="313" t="s">
        <v>147</v>
      </c>
      <c r="D30" s="324">
        <v>917.81404660990006</v>
      </c>
      <c r="E30" s="324">
        <v>917.81404660990006</v>
      </c>
      <c r="F30" s="325">
        <f t="shared" si="1"/>
        <v>0</v>
      </c>
      <c r="G30" s="324">
        <v>917.81404660990006</v>
      </c>
      <c r="H30" s="286">
        <f t="shared" si="2"/>
        <v>0</v>
      </c>
      <c r="I30" s="286">
        <f t="shared" si="0"/>
        <v>0</v>
      </c>
      <c r="J30" s="326"/>
      <c r="K30" s="324">
        <v>0</v>
      </c>
      <c r="L30" s="327">
        <v>0</v>
      </c>
      <c r="M30" s="48"/>
      <c r="N30" s="51"/>
      <c r="O30" s="42"/>
      <c r="P30" s="42"/>
      <c r="Q30" s="42"/>
    </row>
    <row r="31" spans="1:17" s="22" customFormat="1" ht="17.649999999999999" customHeight="1">
      <c r="A31" s="287">
        <v>18</v>
      </c>
      <c r="B31" s="287" t="s">
        <v>137</v>
      </c>
      <c r="C31" s="313" t="s">
        <v>148</v>
      </c>
      <c r="D31" s="324">
        <v>848.02057048790016</v>
      </c>
      <c r="E31" s="324">
        <v>848.02057048790016</v>
      </c>
      <c r="F31" s="325">
        <f t="shared" si="1"/>
        <v>0</v>
      </c>
      <c r="G31" s="324">
        <v>848.02057048790016</v>
      </c>
      <c r="H31" s="286">
        <f t="shared" si="2"/>
        <v>1.4640519907516137E-13</v>
      </c>
      <c r="I31" s="286">
        <f t="shared" si="0"/>
        <v>1.7264345249423443E-14</v>
      </c>
      <c r="J31" s="326"/>
      <c r="K31" s="324">
        <v>0</v>
      </c>
      <c r="L31" s="327">
        <v>1.4640519907516137E-13</v>
      </c>
      <c r="M31" s="48"/>
      <c r="N31" s="51"/>
      <c r="O31" s="42"/>
      <c r="P31" s="42"/>
      <c r="Q31" s="42"/>
    </row>
    <row r="32" spans="1:17" s="22" customFormat="1" ht="17.649999999999999" customHeight="1">
      <c r="A32" s="287">
        <v>19</v>
      </c>
      <c r="B32" s="287" t="s">
        <v>137</v>
      </c>
      <c r="C32" s="313" t="s">
        <v>149</v>
      </c>
      <c r="D32" s="324">
        <v>570.328205744</v>
      </c>
      <c r="E32" s="324">
        <v>570.328205744</v>
      </c>
      <c r="F32" s="325">
        <f t="shared" si="1"/>
        <v>0</v>
      </c>
      <c r="G32" s="324">
        <v>570.328205744</v>
      </c>
      <c r="H32" s="286">
        <f t="shared" si="2"/>
        <v>0</v>
      </c>
      <c r="I32" s="286">
        <f t="shared" si="0"/>
        <v>0</v>
      </c>
      <c r="J32" s="326"/>
      <c r="K32" s="324">
        <v>0</v>
      </c>
      <c r="L32" s="327">
        <v>0</v>
      </c>
      <c r="M32" s="48"/>
      <c r="N32" s="51"/>
      <c r="O32" s="42"/>
      <c r="P32" s="42"/>
      <c r="Q32" s="42"/>
    </row>
    <row r="33" spans="1:17" s="22" customFormat="1" ht="17.649999999999999" customHeight="1">
      <c r="A33" s="287">
        <v>20</v>
      </c>
      <c r="B33" s="287" t="s">
        <v>137</v>
      </c>
      <c r="C33" s="313" t="s">
        <v>150</v>
      </c>
      <c r="D33" s="324">
        <v>581.47308192700007</v>
      </c>
      <c r="E33" s="324">
        <v>581.47308192700007</v>
      </c>
      <c r="F33" s="325">
        <f t="shared" si="1"/>
        <v>0</v>
      </c>
      <c r="G33" s="324">
        <v>581.47308192700007</v>
      </c>
      <c r="H33" s="286">
        <f t="shared" si="2"/>
        <v>-7.3202599537580685E-14</v>
      </c>
      <c r="I33" s="286">
        <f t="shared" si="0"/>
        <v>-1.2589163937733366E-14</v>
      </c>
      <c r="J33" s="326"/>
      <c r="K33" s="324">
        <v>0</v>
      </c>
      <c r="L33" s="327">
        <v>-7.3202599537580685E-14</v>
      </c>
      <c r="M33" s="48"/>
      <c r="N33" s="51"/>
      <c r="O33" s="42"/>
      <c r="P33" s="42"/>
      <c r="Q33" s="42"/>
    </row>
    <row r="34" spans="1:17" s="22" customFormat="1" ht="17.649999999999999" customHeight="1">
      <c r="A34" s="287">
        <v>21</v>
      </c>
      <c r="B34" s="287" t="s">
        <v>141</v>
      </c>
      <c r="C34" s="313" t="s">
        <v>151</v>
      </c>
      <c r="D34" s="324">
        <v>751.63141300330005</v>
      </c>
      <c r="E34" s="324">
        <v>751.63141300330005</v>
      </c>
      <c r="F34" s="325">
        <f t="shared" si="1"/>
        <v>0</v>
      </c>
      <c r="G34" s="324">
        <v>751.63141300330005</v>
      </c>
      <c r="H34" s="286">
        <f t="shared" si="2"/>
        <v>1.4640519907516137E-13</v>
      </c>
      <c r="I34" s="286">
        <f t="shared" si="0"/>
        <v>1.9478323622767291E-14</v>
      </c>
      <c r="J34" s="326"/>
      <c r="K34" s="324">
        <v>0</v>
      </c>
      <c r="L34" s="327">
        <v>1.4640519907516137E-13</v>
      </c>
      <c r="M34" s="48"/>
      <c r="N34" s="51"/>
      <c r="O34" s="42"/>
      <c r="P34" s="42"/>
      <c r="Q34" s="42"/>
    </row>
    <row r="35" spans="1:17" s="22" customFormat="1" ht="17.649999999999999" customHeight="1">
      <c r="A35" s="287">
        <v>22</v>
      </c>
      <c r="B35" s="287" t="s">
        <v>141</v>
      </c>
      <c r="C35" s="313" t="s">
        <v>152</v>
      </c>
      <c r="D35" s="324">
        <v>926.98484829999995</v>
      </c>
      <c r="E35" s="324">
        <v>926.98484829999995</v>
      </c>
      <c r="F35" s="325">
        <f t="shared" si="1"/>
        <v>0</v>
      </c>
      <c r="G35" s="324">
        <v>926.98484829999995</v>
      </c>
      <c r="H35" s="286">
        <f t="shared" si="2"/>
        <v>0</v>
      </c>
      <c r="I35" s="286">
        <f t="shared" si="0"/>
        <v>0</v>
      </c>
      <c r="J35" s="326"/>
      <c r="K35" s="324">
        <v>0</v>
      </c>
      <c r="L35" s="327">
        <v>0</v>
      </c>
      <c r="M35" s="48"/>
      <c r="N35" s="51"/>
      <c r="O35" s="42"/>
      <c r="P35" s="42"/>
      <c r="Q35" s="42"/>
    </row>
    <row r="36" spans="1:17" s="22" customFormat="1" ht="17.649999999999999" customHeight="1">
      <c r="A36" s="287">
        <v>23</v>
      </c>
      <c r="B36" s="287" t="s">
        <v>141</v>
      </c>
      <c r="C36" s="313" t="s">
        <v>153</v>
      </c>
      <c r="D36" s="324">
        <v>501.503356569</v>
      </c>
      <c r="E36" s="324">
        <v>501.503356569</v>
      </c>
      <c r="F36" s="325">
        <f t="shared" si="1"/>
        <v>0</v>
      </c>
      <c r="G36" s="324">
        <v>501.503356569</v>
      </c>
      <c r="H36" s="286">
        <f t="shared" si="2"/>
        <v>7.3202599537580685E-14</v>
      </c>
      <c r="I36" s="286">
        <f t="shared" si="0"/>
        <v>1.4596632022244302E-14</v>
      </c>
      <c r="J36" s="326"/>
      <c r="K36" s="324">
        <v>0</v>
      </c>
      <c r="L36" s="327">
        <v>7.3202599537580685E-14</v>
      </c>
      <c r="M36" s="48"/>
      <c r="N36" s="51"/>
      <c r="O36" s="42"/>
      <c r="P36" s="42"/>
      <c r="Q36" s="42"/>
    </row>
    <row r="37" spans="1:17" s="22" customFormat="1" ht="17.649999999999999" customHeight="1">
      <c r="A37" s="287">
        <v>24</v>
      </c>
      <c r="B37" s="287" t="s">
        <v>141</v>
      </c>
      <c r="C37" s="313" t="s">
        <v>154</v>
      </c>
      <c r="D37" s="324">
        <v>909.29717628370008</v>
      </c>
      <c r="E37" s="324">
        <v>909.29717628370008</v>
      </c>
      <c r="F37" s="325">
        <f t="shared" si="1"/>
        <v>0</v>
      </c>
      <c r="G37" s="324">
        <v>909.29717628370008</v>
      </c>
      <c r="H37" s="286">
        <f t="shared" si="2"/>
        <v>0</v>
      </c>
      <c r="I37" s="286">
        <f t="shared" si="0"/>
        <v>0</v>
      </c>
      <c r="J37" s="326"/>
      <c r="K37" s="324">
        <v>0</v>
      </c>
      <c r="L37" s="327">
        <v>0</v>
      </c>
      <c r="M37" s="48"/>
      <c r="N37" s="51"/>
      <c r="O37" s="42"/>
      <c r="P37" s="42"/>
      <c r="Q37" s="42"/>
    </row>
    <row r="38" spans="1:17" s="22" customFormat="1" ht="17.649999999999999" customHeight="1">
      <c r="A38" s="287">
        <v>25</v>
      </c>
      <c r="B38" s="287" t="s">
        <v>125</v>
      </c>
      <c r="C38" s="313" t="s">
        <v>155</v>
      </c>
      <c r="D38" s="324">
        <v>2707.8955741079003</v>
      </c>
      <c r="E38" s="324">
        <v>2707.8955741079003</v>
      </c>
      <c r="F38" s="325">
        <f t="shared" si="1"/>
        <v>0</v>
      </c>
      <c r="G38" s="324">
        <v>2707.8955741079003</v>
      </c>
      <c r="H38" s="286">
        <f t="shared" si="2"/>
        <v>0</v>
      </c>
      <c r="I38" s="286">
        <f t="shared" si="0"/>
        <v>0</v>
      </c>
      <c r="J38" s="326"/>
      <c r="K38" s="324">
        <v>0</v>
      </c>
      <c r="L38" s="327">
        <v>0</v>
      </c>
      <c r="M38" s="48"/>
      <c r="N38" s="51"/>
      <c r="O38" s="42"/>
      <c r="P38" s="42"/>
      <c r="Q38" s="42"/>
    </row>
    <row r="39" spans="1:17" s="22" customFormat="1" ht="17.649999999999999" customHeight="1">
      <c r="A39" s="287">
        <v>26</v>
      </c>
      <c r="B39" s="287" t="s">
        <v>156</v>
      </c>
      <c r="C39" s="313" t="s">
        <v>157</v>
      </c>
      <c r="D39" s="324">
        <v>2365.7450112365</v>
      </c>
      <c r="E39" s="324">
        <v>2365.7450112365</v>
      </c>
      <c r="F39" s="325">
        <f t="shared" si="1"/>
        <v>0</v>
      </c>
      <c r="G39" s="324">
        <v>2365.7450112365</v>
      </c>
      <c r="H39" s="286">
        <f t="shared" si="2"/>
        <v>2.9281039815032274E-13</v>
      </c>
      <c r="I39" s="286">
        <f t="shared" si="0"/>
        <v>1.2377090377854374E-14</v>
      </c>
      <c r="J39" s="326"/>
      <c r="K39" s="324">
        <v>0</v>
      </c>
      <c r="L39" s="327">
        <v>2.9281039815032274E-13</v>
      </c>
      <c r="M39" s="48"/>
      <c r="N39" s="51"/>
      <c r="O39" s="42"/>
      <c r="P39" s="42"/>
      <c r="Q39" s="42"/>
    </row>
    <row r="40" spans="1:17" s="22" customFormat="1" ht="17.649999999999999" customHeight="1">
      <c r="A40" s="287">
        <v>27</v>
      </c>
      <c r="B40" s="287" t="s">
        <v>137</v>
      </c>
      <c r="C40" s="313" t="s">
        <v>749</v>
      </c>
      <c r="D40" s="324">
        <v>2512.4683807207998</v>
      </c>
      <c r="E40" s="324">
        <v>2512.4683807207998</v>
      </c>
      <c r="F40" s="325">
        <f t="shared" si="1"/>
        <v>0</v>
      </c>
      <c r="G40" s="324">
        <v>2512.4683807207998</v>
      </c>
      <c r="H40" s="286">
        <f t="shared" si="2"/>
        <v>2.9281039815032274E-13</v>
      </c>
      <c r="I40" s="286">
        <f t="shared" si="0"/>
        <v>1.1654291866802264E-14</v>
      </c>
      <c r="J40" s="326"/>
      <c r="K40" s="324">
        <v>0</v>
      </c>
      <c r="L40" s="327">
        <v>2.9281039815032274E-13</v>
      </c>
      <c r="M40" s="48"/>
      <c r="N40" s="51"/>
      <c r="O40" s="42"/>
      <c r="P40" s="42"/>
      <c r="Q40" s="42"/>
    </row>
    <row r="41" spans="1:17" s="22" customFormat="1" ht="17.649999999999999" customHeight="1">
      <c r="A41" s="287">
        <v>28</v>
      </c>
      <c r="B41" s="287" t="s">
        <v>137</v>
      </c>
      <c r="C41" s="313" t="s">
        <v>159</v>
      </c>
      <c r="D41" s="324">
        <v>6877.0659020047005</v>
      </c>
      <c r="E41" s="324">
        <v>6877.0659020047005</v>
      </c>
      <c r="F41" s="325">
        <f t="shared" si="1"/>
        <v>0</v>
      </c>
      <c r="G41" s="324">
        <v>6877.0659020047005</v>
      </c>
      <c r="H41" s="286">
        <f t="shared" si="2"/>
        <v>-1.171241592601291E-12</v>
      </c>
      <c r="I41" s="286">
        <f t="shared" si="0"/>
        <v>-1.7031123582222294E-14</v>
      </c>
      <c r="J41" s="326"/>
      <c r="K41" s="324">
        <v>0</v>
      </c>
      <c r="L41" s="327">
        <v>-1.171241592601291E-12</v>
      </c>
      <c r="M41" s="48"/>
      <c r="N41" s="51"/>
      <c r="O41" s="42"/>
      <c r="P41" s="42"/>
      <c r="Q41" s="42"/>
    </row>
    <row r="42" spans="1:17" s="22" customFormat="1" ht="17.649999999999999" customHeight="1">
      <c r="A42" s="287">
        <v>29</v>
      </c>
      <c r="B42" s="287" t="s">
        <v>137</v>
      </c>
      <c r="C42" s="313" t="s">
        <v>160</v>
      </c>
      <c r="D42" s="324">
        <v>919.50989583870012</v>
      </c>
      <c r="E42" s="324">
        <v>919.50989583870012</v>
      </c>
      <c r="F42" s="325">
        <f t="shared" si="1"/>
        <v>0</v>
      </c>
      <c r="G42" s="324">
        <v>919.50989583870012</v>
      </c>
      <c r="H42" s="286">
        <f t="shared" si="2"/>
        <v>-2.9281039815032274E-13</v>
      </c>
      <c r="I42" s="286">
        <f t="shared" si="0"/>
        <v>-3.1844181283470096E-14</v>
      </c>
      <c r="J42" s="326"/>
      <c r="K42" s="324">
        <v>0</v>
      </c>
      <c r="L42" s="327">
        <v>-2.9281039815032274E-13</v>
      </c>
      <c r="M42" s="48"/>
      <c r="N42" s="51"/>
      <c r="O42" s="42"/>
      <c r="P42" s="42"/>
      <c r="Q42" s="42"/>
    </row>
    <row r="43" spans="1:17" s="22" customFormat="1" ht="17.649999999999999" customHeight="1">
      <c r="A43" s="287">
        <v>30</v>
      </c>
      <c r="B43" s="287" t="s">
        <v>137</v>
      </c>
      <c r="C43" s="313" t="s">
        <v>161</v>
      </c>
      <c r="D43" s="324">
        <v>2713.4492413176999</v>
      </c>
      <c r="E43" s="324">
        <v>2713.4492413176999</v>
      </c>
      <c r="F43" s="325">
        <f t="shared" si="1"/>
        <v>0</v>
      </c>
      <c r="G43" s="324">
        <v>2713.4492413176999</v>
      </c>
      <c r="H43" s="286">
        <f t="shared" si="2"/>
        <v>0</v>
      </c>
      <c r="I43" s="286">
        <f t="shared" si="0"/>
        <v>0</v>
      </c>
      <c r="J43" s="326"/>
      <c r="K43" s="324">
        <v>0</v>
      </c>
      <c r="L43" s="327">
        <v>0</v>
      </c>
      <c r="M43" s="48"/>
      <c r="N43" s="51"/>
      <c r="O43" s="42"/>
      <c r="P43" s="42"/>
      <c r="Q43" s="42"/>
    </row>
    <row r="44" spans="1:17" s="22" customFormat="1" ht="17.649999999999999" customHeight="1">
      <c r="A44" s="287">
        <v>31</v>
      </c>
      <c r="B44" s="287" t="s">
        <v>137</v>
      </c>
      <c r="C44" s="313" t="s">
        <v>162</v>
      </c>
      <c r="D44" s="324">
        <v>5677.2412400436997</v>
      </c>
      <c r="E44" s="324">
        <v>5677.2412400436997</v>
      </c>
      <c r="F44" s="325">
        <f t="shared" si="1"/>
        <v>0</v>
      </c>
      <c r="G44" s="324">
        <v>5677.2412194389999</v>
      </c>
      <c r="H44" s="286">
        <f t="shared" si="2"/>
        <v>0</v>
      </c>
      <c r="I44" s="286">
        <f t="shared" si="0"/>
        <v>0</v>
      </c>
      <c r="J44" s="326"/>
      <c r="K44" s="324">
        <v>0</v>
      </c>
      <c r="L44" s="327">
        <v>0</v>
      </c>
      <c r="M44" s="48"/>
      <c r="N44" s="51"/>
      <c r="O44" s="42"/>
      <c r="P44" s="42"/>
      <c r="Q44" s="42"/>
    </row>
    <row r="45" spans="1:17" s="22" customFormat="1" ht="17.649999999999999" customHeight="1">
      <c r="A45" s="287">
        <v>32</v>
      </c>
      <c r="B45" s="287" t="s">
        <v>141</v>
      </c>
      <c r="C45" s="313" t="s">
        <v>163</v>
      </c>
      <c r="D45" s="324">
        <v>1324.8810355321</v>
      </c>
      <c r="E45" s="324">
        <v>1324.8810355321</v>
      </c>
      <c r="F45" s="325">
        <f t="shared" si="1"/>
        <v>0</v>
      </c>
      <c r="G45" s="324">
        <v>1324.8810767415</v>
      </c>
      <c r="H45" s="286">
        <f t="shared" si="2"/>
        <v>0</v>
      </c>
      <c r="I45" s="286">
        <f t="shared" si="0"/>
        <v>0</v>
      </c>
      <c r="J45" s="326"/>
      <c r="K45" s="324">
        <v>0</v>
      </c>
      <c r="L45" s="327">
        <v>0</v>
      </c>
      <c r="M45" s="48"/>
      <c r="N45" s="51"/>
      <c r="O45" s="42"/>
      <c r="P45" s="42"/>
      <c r="Q45" s="42"/>
    </row>
    <row r="46" spans="1:17" s="22" customFormat="1" ht="17.649999999999999" customHeight="1">
      <c r="A46" s="287">
        <v>33</v>
      </c>
      <c r="B46" s="287" t="s">
        <v>141</v>
      </c>
      <c r="C46" s="313" t="s">
        <v>164</v>
      </c>
      <c r="D46" s="324">
        <v>1598.7878429779</v>
      </c>
      <c r="E46" s="324">
        <v>1598.7878429779</v>
      </c>
      <c r="F46" s="325">
        <f t="shared" si="1"/>
        <v>0</v>
      </c>
      <c r="G46" s="324">
        <v>1598.7878429779</v>
      </c>
      <c r="H46" s="286">
        <f t="shared" si="2"/>
        <v>0</v>
      </c>
      <c r="I46" s="286">
        <f t="shared" si="0"/>
        <v>0</v>
      </c>
      <c r="J46" s="326"/>
      <c r="K46" s="324">
        <v>0</v>
      </c>
      <c r="L46" s="327">
        <v>0</v>
      </c>
      <c r="M46" s="48"/>
      <c r="N46" s="51"/>
      <c r="O46" s="42"/>
      <c r="P46" s="42"/>
      <c r="Q46" s="42"/>
    </row>
    <row r="47" spans="1:17" s="22" customFormat="1" ht="17.649999999999999" customHeight="1">
      <c r="A47" s="287">
        <v>34</v>
      </c>
      <c r="B47" s="287" t="s">
        <v>141</v>
      </c>
      <c r="C47" s="313" t="s">
        <v>165</v>
      </c>
      <c r="D47" s="324">
        <v>1493.7359338911001</v>
      </c>
      <c r="E47" s="324">
        <v>1493.7359338911001</v>
      </c>
      <c r="F47" s="325">
        <f t="shared" si="1"/>
        <v>0</v>
      </c>
      <c r="G47" s="324">
        <v>1493.7359132864001</v>
      </c>
      <c r="H47" s="286">
        <f t="shared" si="2"/>
        <v>-2.9281039815032274E-13</v>
      </c>
      <c r="I47" s="286">
        <f t="shared" si="0"/>
        <v>-1.9602554340884585E-14</v>
      </c>
      <c r="J47" s="326"/>
      <c r="K47" s="324">
        <v>0</v>
      </c>
      <c r="L47" s="327">
        <v>-2.9281039815032274E-13</v>
      </c>
      <c r="M47" s="48"/>
      <c r="N47" s="51"/>
      <c r="O47" s="42"/>
      <c r="P47" s="42"/>
      <c r="Q47" s="42"/>
    </row>
    <row r="48" spans="1:17" s="22" customFormat="1" ht="17.649999999999999" customHeight="1">
      <c r="A48" s="287">
        <v>35</v>
      </c>
      <c r="B48" s="287" t="s">
        <v>141</v>
      </c>
      <c r="C48" s="313" t="s">
        <v>166</v>
      </c>
      <c r="D48" s="324">
        <v>834.43809648080003</v>
      </c>
      <c r="E48" s="324">
        <v>834.43809648080003</v>
      </c>
      <c r="F48" s="325">
        <f t="shared" si="1"/>
        <v>0</v>
      </c>
      <c r="G48" s="324">
        <v>834.43809648080003</v>
      </c>
      <c r="H48" s="286">
        <f t="shared" si="2"/>
        <v>0</v>
      </c>
      <c r="I48" s="286">
        <f t="shared" si="0"/>
        <v>0</v>
      </c>
      <c r="J48" s="326"/>
      <c r="K48" s="324">
        <v>0</v>
      </c>
      <c r="L48" s="327">
        <v>0</v>
      </c>
      <c r="M48" s="48"/>
      <c r="N48" s="51"/>
      <c r="O48" s="42"/>
      <c r="P48" s="42"/>
      <c r="Q48" s="42"/>
    </row>
    <row r="49" spans="1:17" s="22" customFormat="1" ht="17.649999999999999" customHeight="1">
      <c r="A49" s="287">
        <v>36</v>
      </c>
      <c r="B49" s="287" t="s">
        <v>141</v>
      </c>
      <c r="C49" s="313" t="s">
        <v>167</v>
      </c>
      <c r="D49" s="324">
        <v>176.95977770870002</v>
      </c>
      <c r="E49" s="324">
        <v>176.95977770870002</v>
      </c>
      <c r="F49" s="325">
        <f t="shared" si="1"/>
        <v>0</v>
      </c>
      <c r="G49" s="324">
        <v>176.95977770870002</v>
      </c>
      <c r="H49" s="286">
        <f t="shared" si="2"/>
        <v>3.6601299768790343E-14</v>
      </c>
      <c r="I49" s="286">
        <f t="shared" si="0"/>
        <v>2.0683400625107638E-14</v>
      </c>
      <c r="J49" s="326"/>
      <c r="K49" s="324">
        <v>0</v>
      </c>
      <c r="L49" s="327">
        <v>3.6601299768790343E-14</v>
      </c>
      <c r="M49" s="48"/>
      <c r="N49" s="51"/>
      <c r="O49" s="42"/>
      <c r="P49" s="42"/>
      <c r="Q49" s="42"/>
    </row>
    <row r="50" spans="1:17" s="22" customFormat="1" ht="17.649999999999999" customHeight="1">
      <c r="A50" s="287">
        <v>37</v>
      </c>
      <c r="B50" s="287" t="s">
        <v>141</v>
      </c>
      <c r="C50" s="313" t="s">
        <v>168</v>
      </c>
      <c r="D50" s="324">
        <v>3568.2139567673003</v>
      </c>
      <c r="E50" s="324">
        <v>3568.2139567673003</v>
      </c>
      <c r="F50" s="325">
        <f t="shared" si="1"/>
        <v>0</v>
      </c>
      <c r="G50" s="324">
        <v>3568.2139155579002</v>
      </c>
      <c r="H50" s="286">
        <f t="shared" si="2"/>
        <v>0</v>
      </c>
      <c r="I50" s="286">
        <f t="shared" si="0"/>
        <v>0</v>
      </c>
      <c r="J50" s="326"/>
      <c r="K50" s="324">
        <v>0</v>
      </c>
      <c r="L50" s="327">
        <v>0</v>
      </c>
      <c r="M50" s="48"/>
      <c r="N50" s="51"/>
      <c r="O50" s="42"/>
      <c r="P50" s="42"/>
      <c r="Q50" s="42"/>
    </row>
    <row r="51" spans="1:17" s="22" customFormat="1" ht="17.649999999999999" customHeight="1">
      <c r="A51" s="287">
        <v>38</v>
      </c>
      <c r="B51" s="287" t="s">
        <v>127</v>
      </c>
      <c r="C51" s="313" t="s">
        <v>169</v>
      </c>
      <c r="D51" s="324">
        <v>2345.195222762</v>
      </c>
      <c r="E51" s="324">
        <v>2345.195222762</v>
      </c>
      <c r="F51" s="325">
        <f t="shared" si="1"/>
        <v>0</v>
      </c>
      <c r="G51" s="324">
        <v>2345.195222762</v>
      </c>
      <c r="H51" s="286">
        <f t="shared" si="2"/>
        <v>2.9281039815032274E-13</v>
      </c>
      <c r="I51" s="286">
        <f t="shared" si="0"/>
        <v>1.248554471322315E-14</v>
      </c>
      <c r="J51" s="326"/>
      <c r="K51" s="324">
        <v>0</v>
      </c>
      <c r="L51" s="327">
        <v>2.9281039815032274E-13</v>
      </c>
      <c r="M51" s="48"/>
      <c r="N51" s="51"/>
      <c r="O51" s="42"/>
      <c r="P51" s="42"/>
      <c r="Q51" s="42"/>
    </row>
    <row r="52" spans="1:17" s="22" customFormat="1" ht="17.649999999999999" customHeight="1">
      <c r="A52" s="287">
        <v>39</v>
      </c>
      <c r="B52" s="287" t="s">
        <v>137</v>
      </c>
      <c r="C52" s="313" t="s">
        <v>170</v>
      </c>
      <c r="D52" s="324">
        <v>1353.162778891</v>
      </c>
      <c r="E52" s="324">
        <v>1353.162778891</v>
      </c>
      <c r="F52" s="325">
        <f t="shared" si="1"/>
        <v>0</v>
      </c>
      <c r="G52" s="324">
        <v>1353.162778891</v>
      </c>
      <c r="H52" s="286">
        <f t="shared" si="2"/>
        <v>0</v>
      </c>
      <c r="I52" s="286">
        <f t="shared" si="0"/>
        <v>0</v>
      </c>
      <c r="J52" s="326"/>
      <c r="K52" s="324">
        <v>0</v>
      </c>
      <c r="L52" s="327">
        <v>0</v>
      </c>
      <c r="M52" s="48"/>
      <c r="N52" s="51"/>
      <c r="O52" s="42"/>
      <c r="P52" s="42"/>
      <c r="Q52" s="42"/>
    </row>
    <row r="53" spans="1:17" s="22" customFormat="1" ht="17.649999999999999" customHeight="1">
      <c r="A53" s="287">
        <v>40</v>
      </c>
      <c r="B53" s="287" t="s">
        <v>137</v>
      </c>
      <c r="C53" s="313" t="s">
        <v>750</v>
      </c>
      <c r="D53" s="324">
        <v>305.003338267</v>
      </c>
      <c r="E53" s="324">
        <v>305.003338267</v>
      </c>
      <c r="F53" s="325">
        <f t="shared" si="1"/>
        <v>0</v>
      </c>
      <c r="G53" s="324">
        <v>305.003338267</v>
      </c>
      <c r="H53" s="286">
        <f t="shared" si="2"/>
        <v>-3.6601299768790343E-14</v>
      </c>
      <c r="I53" s="286">
        <f t="shared" si="0"/>
        <v>-1.2000294808822568E-14</v>
      </c>
      <c r="J53" s="326"/>
      <c r="K53" s="324">
        <v>0</v>
      </c>
      <c r="L53" s="327">
        <v>-3.6601299768790343E-14</v>
      </c>
      <c r="M53" s="48"/>
      <c r="N53" s="51"/>
      <c r="O53" s="42"/>
      <c r="P53" s="42"/>
      <c r="Q53" s="42"/>
    </row>
    <row r="54" spans="1:17" s="22" customFormat="1" ht="17.649999999999999" customHeight="1">
      <c r="A54" s="287">
        <v>41</v>
      </c>
      <c r="B54" s="287" t="s">
        <v>137</v>
      </c>
      <c r="C54" s="313" t="s">
        <v>751</v>
      </c>
      <c r="D54" s="324">
        <v>5095.6335888210006</v>
      </c>
      <c r="E54" s="324">
        <v>5095.6335888210006</v>
      </c>
      <c r="F54" s="325">
        <f t="shared" si="1"/>
        <v>0</v>
      </c>
      <c r="G54" s="324">
        <v>5095.6335888210006</v>
      </c>
      <c r="H54" s="286">
        <f t="shared" si="2"/>
        <v>5.8562079630064548E-13</v>
      </c>
      <c r="I54" s="286">
        <f t="shared" si="0"/>
        <v>1.149260020550542E-14</v>
      </c>
      <c r="J54" s="326"/>
      <c r="K54" s="324">
        <v>0</v>
      </c>
      <c r="L54" s="327">
        <v>5.8562079630064548E-13</v>
      </c>
      <c r="M54" s="48"/>
      <c r="N54" s="51"/>
      <c r="O54" s="42"/>
      <c r="P54" s="42"/>
      <c r="Q54" s="42"/>
    </row>
    <row r="55" spans="1:17" s="22" customFormat="1" ht="17.649999999999999" customHeight="1">
      <c r="A55" s="287">
        <v>42</v>
      </c>
      <c r="B55" s="287" t="s">
        <v>137</v>
      </c>
      <c r="C55" s="313" t="s">
        <v>173</v>
      </c>
      <c r="D55" s="324">
        <v>2212.8943396944001</v>
      </c>
      <c r="E55" s="324">
        <v>2212.8943396944001</v>
      </c>
      <c r="F55" s="325">
        <f t="shared" si="1"/>
        <v>0</v>
      </c>
      <c r="G55" s="324">
        <v>2212.8943396944001</v>
      </c>
      <c r="H55" s="286">
        <f t="shared" si="2"/>
        <v>5.8562079630064548E-13</v>
      </c>
      <c r="I55" s="286">
        <f t="shared" si="0"/>
        <v>2.6464019804105043E-14</v>
      </c>
      <c r="J55" s="326"/>
      <c r="K55" s="324">
        <v>0</v>
      </c>
      <c r="L55" s="327">
        <v>5.8562079630064548E-13</v>
      </c>
      <c r="M55" s="48"/>
      <c r="N55" s="51"/>
      <c r="O55" s="42"/>
      <c r="P55" s="42"/>
      <c r="Q55" s="42"/>
    </row>
    <row r="56" spans="1:17" s="22" customFormat="1" ht="17.649999999999999" customHeight="1">
      <c r="A56" s="287">
        <v>43</v>
      </c>
      <c r="B56" s="287" t="s">
        <v>137</v>
      </c>
      <c r="C56" s="313" t="s">
        <v>174</v>
      </c>
      <c r="D56" s="324">
        <v>901.45067987200014</v>
      </c>
      <c r="E56" s="324">
        <v>901.45067987200014</v>
      </c>
      <c r="F56" s="325">
        <f t="shared" si="1"/>
        <v>0</v>
      </c>
      <c r="G56" s="324">
        <v>901.45067987200014</v>
      </c>
      <c r="H56" s="286">
        <f t="shared" si="2"/>
        <v>-2.9281039815032274E-13</v>
      </c>
      <c r="I56" s="286">
        <f t="shared" si="0"/>
        <v>-3.2482131822442E-14</v>
      </c>
      <c r="J56" s="326"/>
      <c r="K56" s="324">
        <v>0</v>
      </c>
      <c r="L56" s="327">
        <v>-2.9281039815032274E-13</v>
      </c>
      <c r="M56" s="48"/>
      <c r="N56" s="51"/>
      <c r="O56" s="42"/>
      <c r="P56" s="42"/>
      <c r="Q56" s="42"/>
    </row>
    <row r="57" spans="1:17" s="22" customFormat="1" ht="17.649999999999999" customHeight="1">
      <c r="A57" s="287">
        <v>44</v>
      </c>
      <c r="B57" s="287" t="s">
        <v>141</v>
      </c>
      <c r="C57" s="313" t="s">
        <v>175</v>
      </c>
      <c r="D57" s="324">
        <v>453.24158590000002</v>
      </c>
      <c r="E57" s="324">
        <v>453.24158590000002</v>
      </c>
      <c r="F57" s="325">
        <f t="shared" si="1"/>
        <v>0</v>
      </c>
      <c r="G57" s="324">
        <v>453.24158590000002</v>
      </c>
      <c r="H57" s="286">
        <f t="shared" si="2"/>
        <v>0</v>
      </c>
      <c r="I57" s="286">
        <f t="shared" si="0"/>
        <v>0</v>
      </c>
      <c r="J57" s="326"/>
      <c r="K57" s="324">
        <v>0</v>
      </c>
      <c r="L57" s="327">
        <v>0</v>
      </c>
      <c r="M57" s="48"/>
      <c r="N57" s="51"/>
      <c r="O57" s="42"/>
      <c r="P57" s="42"/>
      <c r="Q57" s="42"/>
    </row>
    <row r="58" spans="1:17" s="22" customFormat="1" ht="17.649999999999999" customHeight="1">
      <c r="A58" s="287">
        <v>45</v>
      </c>
      <c r="B58" s="287" t="s">
        <v>141</v>
      </c>
      <c r="C58" s="313" t="s">
        <v>176</v>
      </c>
      <c r="D58" s="324">
        <v>1180.516615732</v>
      </c>
      <c r="E58" s="324">
        <v>1180.516615732</v>
      </c>
      <c r="F58" s="325">
        <f t="shared" si="1"/>
        <v>0</v>
      </c>
      <c r="G58" s="324">
        <v>1180.516615732</v>
      </c>
      <c r="H58" s="286">
        <f t="shared" si="2"/>
        <v>1.4640519907516137E-13</v>
      </c>
      <c r="I58" s="286">
        <f t="shared" si="0"/>
        <v>1.2401790633364383E-14</v>
      </c>
      <c r="J58" s="326"/>
      <c r="K58" s="324">
        <v>0</v>
      </c>
      <c r="L58" s="327">
        <v>1.4640519907516137E-13</v>
      </c>
      <c r="M58" s="48"/>
      <c r="N58" s="51"/>
      <c r="O58" s="42"/>
      <c r="P58" s="42"/>
      <c r="Q58" s="42"/>
    </row>
    <row r="59" spans="1:17" s="22" customFormat="1" ht="17.649999999999999" customHeight="1">
      <c r="A59" s="287">
        <v>46</v>
      </c>
      <c r="B59" s="287" t="s">
        <v>141</v>
      </c>
      <c r="C59" s="313" t="s">
        <v>177</v>
      </c>
      <c r="D59" s="324">
        <v>440.97416566100003</v>
      </c>
      <c r="E59" s="324">
        <v>440.97416566100003</v>
      </c>
      <c r="F59" s="325">
        <f t="shared" si="1"/>
        <v>0</v>
      </c>
      <c r="G59" s="324">
        <v>440.97416566100003</v>
      </c>
      <c r="H59" s="286">
        <f t="shared" si="2"/>
        <v>0</v>
      </c>
      <c r="I59" s="286">
        <f t="shared" si="0"/>
        <v>0</v>
      </c>
      <c r="J59" s="326"/>
      <c r="K59" s="324">
        <v>0</v>
      </c>
      <c r="L59" s="327">
        <v>0</v>
      </c>
      <c r="M59" s="48"/>
      <c r="N59" s="51"/>
      <c r="O59" s="42"/>
      <c r="P59" s="42"/>
      <c r="Q59" s="42"/>
    </row>
    <row r="60" spans="1:17" s="22" customFormat="1" ht="17.649999999999999" customHeight="1">
      <c r="A60" s="287">
        <v>47</v>
      </c>
      <c r="B60" s="287" t="s">
        <v>141</v>
      </c>
      <c r="C60" s="313" t="s">
        <v>178</v>
      </c>
      <c r="D60" s="324">
        <v>923.07246907340004</v>
      </c>
      <c r="E60" s="324">
        <v>923.07246907340004</v>
      </c>
      <c r="F60" s="325">
        <f t="shared" si="1"/>
        <v>0</v>
      </c>
      <c r="G60" s="324">
        <v>923.07242786400013</v>
      </c>
      <c r="H60" s="286">
        <f t="shared" si="2"/>
        <v>2.9281039815032274E-13</v>
      </c>
      <c r="I60" s="286">
        <f t="shared" si="0"/>
        <v>3.172127952686663E-14</v>
      </c>
      <c r="J60" s="326"/>
      <c r="K60" s="324">
        <v>0</v>
      </c>
      <c r="L60" s="327">
        <v>2.9281039815032274E-13</v>
      </c>
      <c r="M60" s="48"/>
      <c r="N60" s="51"/>
      <c r="O60" s="42"/>
      <c r="P60" s="42"/>
      <c r="Q60" s="42"/>
    </row>
    <row r="61" spans="1:17" s="22" customFormat="1" ht="17.649999999999999" customHeight="1">
      <c r="A61" s="287">
        <v>48</v>
      </c>
      <c r="B61" s="287" t="s">
        <v>129</v>
      </c>
      <c r="C61" s="313" t="s">
        <v>179</v>
      </c>
      <c r="D61" s="324">
        <v>1153.9016895796001</v>
      </c>
      <c r="E61" s="324">
        <v>1153.9016895796001</v>
      </c>
      <c r="F61" s="325">
        <f t="shared" si="1"/>
        <v>0</v>
      </c>
      <c r="G61" s="324">
        <v>1153.9016071608</v>
      </c>
      <c r="H61" s="286">
        <f t="shared" si="2"/>
        <v>-1.4640519907516137E-13</v>
      </c>
      <c r="I61" s="286">
        <f t="shared" si="0"/>
        <v>-1.2687839908484843E-14</v>
      </c>
      <c r="J61" s="326"/>
      <c r="K61" s="324">
        <v>0</v>
      </c>
      <c r="L61" s="327">
        <v>-1.4640519907516137E-13</v>
      </c>
      <c r="M61" s="48"/>
      <c r="N61" s="51"/>
      <c r="O61" s="42"/>
      <c r="P61" s="42"/>
      <c r="Q61" s="42"/>
    </row>
    <row r="62" spans="1:17" s="22" customFormat="1" ht="17.649999999999999" customHeight="1">
      <c r="A62" s="287">
        <v>49</v>
      </c>
      <c r="B62" s="287" t="s">
        <v>137</v>
      </c>
      <c r="C62" s="313" t="s">
        <v>180</v>
      </c>
      <c r="D62" s="324">
        <v>2613.8293905013002</v>
      </c>
      <c r="E62" s="324">
        <v>2613.8293905013002</v>
      </c>
      <c r="F62" s="325">
        <f t="shared" si="1"/>
        <v>0</v>
      </c>
      <c r="G62" s="324">
        <v>2613.8293905013002</v>
      </c>
      <c r="H62" s="286">
        <f t="shared" si="2"/>
        <v>0</v>
      </c>
      <c r="I62" s="286">
        <f t="shared" si="0"/>
        <v>0</v>
      </c>
      <c r="J62" s="326"/>
      <c r="K62" s="324">
        <v>0</v>
      </c>
      <c r="L62" s="327">
        <v>0</v>
      </c>
      <c r="M62" s="48"/>
      <c r="N62" s="51"/>
      <c r="O62" s="42"/>
      <c r="P62" s="42"/>
      <c r="Q62" s="42"/>
    </row>
    <row r="63" spans="1:17" s="22" customFormat="1" ht="17.649999999999999" customHeight="1">
      <c r="A63" s="287">
        <v>50</v>
      </c>
      <c r="B63" s="287" t="s">
        <v>137</v>
      </c>
      <c r="C63" s="313" t="s">
        <v>181</v>
      </c>
      <c r="D63" s="324">
        <v>3141.6453198548998</v>
      </c>
      <c r="E63" s="324">
        <v>3141.6453198548998</v>
      </c>
      <c r="F63" s="325">
        <f t="shared" si="1"/>
        <v>0</v>
      </c>
      <c r="G63" s="324">
        <v>3141.6453198548998</v>
      </c>
      <c r="H63" s="286">
        <f t="shared" si="2"/>
        <v>0</v>
      </c>
      <c r="I63" s="286">
        <f t="shared" si="0"/>
        <v>0</v>
      </c>
      <c r="J63" s="326"/>
      <c r="K63" s="324">
        <v>0</v>
      </c>
      <c r="L63" s="327">
        <v>0</v>
      </c>
      <c r="M63" s="48"/>
      <c r="N63" s="51"/>
      <c r="O63" s="42"/>
      <c r="P63" s="42"/>
      <c r="Q63" s="42"/>
    </row>
    <row r="64" spans="1:17" s="22" customFormat="1" ht="17.649999999999999" customHeight="1">
      <c r="A64" s="287">
        <v>51</v>
      </c>
      <c r="B64" s="287" t="s">
        <v>137</v>
      </c>
      <c r="C64" s="313" t="s">
        <v>182</v>
      </c>
      <c r="D64" s="324">
        <v>589.79556751339999</v>
      </c>
      <c r="E64" s="324">
        <v>589.79556751339999</v>
      </c>
      <c r="F64" s="325">
        <f t="shared" si="1"/>
        <v>0</v>
      </c>
      <c r="G64" s="324">
        <v>589.79556751339999</v>
      </c>
      <c r="H64" s="286">
        <f t="shared" si="2"/>
        <v>7.3202599537580685E-14</v>
      </c>
      <c r="I64" s="286">
        <f t="shared" si="0"/>
        <v>1.2411520799690912E-14</v>
      </c>
      <c r="J64" s="326"/>
      <c r="K64" s="324">
        <v>0</v>
      </c>
      <c r="L64" s="327">
        <v>7.3202599537580685E-14</v>
      </c>
      <c r="M64" s="48"/>
      <c r="N64" s="51"/>
      <c r="O64" s="42"/>
      <c r="P64" s="42"/>
      <c r="Q64" s="42"/>
    </row>
    <row r="65" spans="1:17" s="22" customFormat="1" ht="17.649999999999999" customHeight="1">
      <c r="A65" s="287">
        <v>52</v>
      </c>
      <c r="B65" s="287" t="s">
        <v>137</v>
      </c>
      <c r="C65" s="313" t="s">
        <v>183</v>
      </c>
      <c r="D65" s="324">
        <v>566.96145957810006</v>
      </c>
      <c r="E65" s="324">
        <v>566.96145957810006</v>
      </c>
      <c r="F65" s="325">
        <f t="shared" si="1"/>
        <v>0</v>
      </c>
      <c r="G65" s="324">
        <v>566.96145957810006</v>
      </c>
      <c r="H65" s="286">
        <f t="shared" si="2"/>
        <v>0</v>
      </c>
      <c r="I65" s="286">
        <f t="shared" si="0"/>
        <v>0</v>
      </c>
      <c r="J65" s="326"/>
      <c r="K65" s="324">
        <v>0</v>
      </c>
      <c r="L65" s="327">
        <v>0</v>
      </c>
      <c r="M65" s="48"/>
      <c r="N65" s="51"/>
      <c r="O65" s="42"/>
      <c r="P65" s="42"/>
      <c r="Q65" s="42"/>
    </row>
    <row r="66" spans="1:17" s="22" customFormat="1" ht="17.649999999999999" customHeight="1">
      <c r="A66" s="287">
        <v>53</v>
      </c>
      <c r="B66" s="287" t="s">
        <v>137</v>
      </c>
      <c r="C66" s="313" t="s">
        <v>184</v>
      </c>
      <c r="D66" s="324">
        <v>343.46701775910003</v>
      </c>
      <c r="E66" s="324">
        <v>343.46701775910003</v>
      </c>
      <c r="F66" s="325">
        <f t="shared" si="1"/>
        <v>0</v>
      </c>
      <c r="G66" s="324">
        <v>343.46701775910003</v>
      </c>
      <c r="H66" s="286">
        <f t="shared" si="2"/>
        <v>-7.3202599537580685E-14</v>
      </c>
      <c r="I66" s="286">
        <f t="shared" si="0"/>
        <v>-2.1312846868144798E-14</v>
      </c>
      <c r="J66" s="326"/>
      <c r="K66" s="324">
        <v>0</v>
      </c>
      <c r="L66" s="327">
        <v>-7.3202599537580685E-14</v>
      </c>
      <c r="M66" s="48"/>
      <c r="N66" s="51"/>
      <c r="O66" s="42"/>
      <c r="P66" s="42"/>
      <c r="Q66" s="42"/>
    </row>
    <row r="67" spans="1:17" s="22" customFormat="1" ht="17.649999999999999" customHeight="1">
      <c r="A67" s="287">
        <v>54</v>
      </c>
      <c r="B67" s="287" t="s">
        <v>137</v>
      </c>
      <c r="C67" s="313" t="s">
        <v>185</v>
      </c>
      <c r="D67" s="324">
        <v>535.48769790929998</v>
      </c>
      <c r="E67" s="324">
        <v>535.48769790929998</v>
      </c>
      <c r="F67" s="325">
        <f t="shared" si="1"/>
        <v>0</v>
      </c>
      <c r="G67" s="324">
        <v>535.48769790929998</v>
      </c>
      <c r="H67" s="286">
        <f t="shared" si="2"/>
        <v>-1.4640519907516137E-13</v>
      </c>
      <c r="I67" s="286">
        <f t="shared" si="0"/>
        <v>-2.7340534553225021E-14</v>
      </c>
      <c r="J67" s="326"/>
      <c r="K67" s="324">
        <v>0</v>
      </c>
      <c r="L67" s="327">
        <v>-1.4640519907516137E-13</v>
      </c>
      <c r="M67" s="48"/>
      <c r="N67" s="51"/>
      <c r="O67" s="42"/>
      <c r="P67" s="42"/>
      <c r="Q67" s="42"/>
    </row>
    <row r="68" spans="1:17" s="22" customFormat="1" ht="17.649999999999999" customHeight="1">
      <c r="A68" s="287">
        <v>55</v>
      </c>
      <c r="B68" s="287" t="s">
        <v>137</v>
      </c>
      <c r="C68" s="313" t="s">
        <v>186</v>
      </c>
      <c r="D68" s="324">
        <v>436.38335608220007</v>
      </c>
      <c r="E68" s="324">
        <v>436.38335608220007</v>
      </c>
      <c r="F68" s="325">
        <f t="shared" si="1"/>
        <v>0</v>
      </c>
      <c r="G68" s="324">
        <v>436.38335608220007</v>
      </c>
      <c r="H68" s="286">
        <f t="shared" si="2"/>
        <v>0</v>
      </c>
      <c r="I68" s="286">
        <f t="shared" si="0"/>
        <v>0</v>
      </c>
      <c r="J68" s="326"/>
      <c r="K68" s="324">
        <v>0</v>
      </c>
      <c r="L68" s="327">
        <v>0</v>
      </c>
      <c r="M68" s="48"/>
      <c r="N68" s="51"/>
      <c r="O68" s="42"/>
      <c r="P68" s="42"/>
      <c r="Q68" s="42"/>
    </row>
    <row r="69" spans="1:17" s="22" customFormat="1" ht="17.649999999999999" customHeight="1">
      <c r="A69" s="287">
        <v>57</v>
      </c>
      <c r="B69" s="287" t="s">
        <v>137</v>
      </c>
      <c r="C69" s="313" t="s">
        <v>187</v>
      </c>
      <c r="D69" s="324">
        <v>283.49196965290002</v>
      </c>
      <c r="E69" s="324">
        <v>283.49196965290002</v>
      </c>
      <c r="F69" s="325">
        <f t="shared" si="1"/>
        <v>0</v>
      </c>
      <c r="G69" s="324">
        <v>283.49196965290002</v>
      </c>
      <c r="H69" s="286">
        <f t="shared" si="2"/>
        <v>-7.3202599537580685E-14</v>
      </c>
      <c r="I69" s="286">
        <f t="shared" si="0"/>
        <v>-2.5821754184856802E-14</v>
      </c>
      <c r="J69" s="326"/>
      <c r="K69" s="324">
        <v>0</v>
      </c>
      <c r="L69" s="327">
        <v>-7.3202599537580685E-14</v>
      </c>
      <c r="M69" s="48"/>
      <c r="N69" s="51"/>
      <c r="O69" s="42"/>
      <c r="P69" s="42"/>
      <c r="Q69" s="42"/>
    </row>
    <row r="70" spans="1:17" s="22" customFormat="1" ht="17.649999999999999" customHeight="1">
      <c r="A70" s="287">
        <v>58</v>
      </c>
      <c r="B70" s="287" t="s">
        <v>141</v>
      </c>
      <c r="C70" s="313" t="s">
        <v>188</v>
      </c>
      <c r="D70" s="324">
        <v>1606.7620679249001</v>
      </c>
      <c r="E70" s="324">
        <v>1606.7620679249001</v>
      </c>
      <c r="F70" s="325">
        <f t="shared" si="1"/>
        <v>0</v>
      </c>
      <c r="G70" s="324">
        <v>1606.7620679249001</v>
      </c>
      <c r="H70" s="286">
        <f t="shared" si="2"/>
        <v>0</v>
      </c>
      <c r="I70" s="286">
        <f t="shared" si="0"/>
        <v>0</v>
      </c>
      <c r="J70" s="326"/>
      <c r="K70" s="324">
        <v>0</v>
      </c>
      <c r="L70" s="327">
        <v>0</v>
      </c>
      <c r="M70" s="48"/>
      <c r="N70" s="51"/>
      <c r="O70" s="42"/>
      <c r="P70" s="42"/>
      <c r="Q70" s="42"/>
    </row>
    <row r="71" spans="1:17" s="22" customFormat="1" ht="17.649999999999999" customHeight="1">
      <c r="A71" s="287">
        <v>59</v>
      </c>
      <c r="B71" s="287" t="s">
        <v>141</v>
      </c>
      <c r="C71" s="313" t="s">
        <v>189</v>
      </c>
      <c r="D71" s="324">
        <v>624.1704091281</v>
      </c>
      <c r="E71" s="324">
        <v>624.1704091281</v>
      </c>
      <c r="F71" s="325">
        <f t="shared" si="1"/>
        <v>0</v>
      </c>
      <c r="G71" s="324">
        <v>624.1704091281</v>
      </c>
      <c r="H71" s="286">
        <f t="shared" si="2"/>
        <v>1.4640519907516137E-13</v>
      </c>
      <c r="I71" s="286">
        <f t="shared" si="0"/>
        <v>2.3455966020509354E-14</v>
      </c>
      <c r="J71" s="326"/>
      <c r="K71" s="324">
        <v>0</v>
      </c>
      <c r="L71" s="327">
        <v>1.4640519907516137E-13</v>
      </c>
      <c r="M71" s="48"/>
      <c r="N71" s="51"/>
      <c r="O71" s="42"/>
      <c r="P71" s="42"/>
      <c r="Q71" s="42"/>
    </row>
    <row r="72" spans="1:17" s="22" customFormat="1" ht="17.649999999999999" customHeight="1">
      <c r="A72" s="287">
        <v>60</v>
      </c>
      <c r="B72" s="287" t="s">
        <v>190</v>
      </c>
      <c r="C72" s="313" t="s">
        <v>191</v>
      </c>
      <c r="D72" s="324">
        <v>2335.7573635552003</v>
      </c>
      <c r="E72" s="324">
        <v>2335.7573635552003</v>
      </c>
      <c r="F72" s="325">
        <f t="shared" si="1"/>
        <v>0</v>
      </c>
      <c r="G72" s="324">
        <v>2333.9278310328</v>
      </c>
      <c r="H72" s="286">
        <f t="shared" si="2"/>
        <v>-5.8562079630064548E-13</v>
      </c>
      <c r="I72" s="286">
        <f t="shared" si="0"/>
        <v>-2.5071987589039904E-14</v>
      </c>
      <c r="J72" s="326"/>
      <c r="K72" s="324">
        <v>0</v>
      </c>
      <c r="L72" s="327">
        <v>-5.8562079630064548E-13</v>
      </c>
      <c r="M72" s="48"/>
      <c r="N72" s="51"/>
      <c r="O72" s="42"/>
      <c r="P72" s="42"/>
      <c r="Q72" s="42"/>
    </row>
    <row r="73" spans="1:17" s="22" customFormat="1" ht="17.649999999999999" customHeight="1">
      <c r="A73" s="287">
        <v>61</v>
      </c>
      <c r="B73" s="287" t="s">
        <v>127</v>
      </c>
      <c r="C73" s="313" t="s">
        <v>192</v>
      </c>
      <c r="D73" s="324">
        <v>1586.3080294913</v>
      </c>
      <c r="E73" s="324">
        <v>1586.3080294913</v>
      </c>
      <c r="F73" s="325">
        <f t="shared" si="1"/>
        <v>0</v>
      </c>
      <c r="G73" s="324">
        <v>1586.3080294913</v>
      </c>
      <c r="H73" s="286">
        <f t="shared" si="2"/>
        <v>5.8562079630064548E-13</v>
      </c>
      <c r="I73" s="286">
        <f t="shared" si="0"/>
        <v>3.6917218182930298E-14</v>
      </c>
      <c r="J73" s="326"/>
      <c r="K73" s="324">
        <v>0</v>
      </c>
      <c r="L73" s="327">
        <v>5.8562079630064548E-13</v>
      </c>
      <c r="M73" s="48"/>
      <c r="N73" s="51"/>
      <c r="O73" s="42"/>
      <c r="P73" s="42"/>
      <c r="Q73" s="42"/>
    </row>
    <row r="74" spans="1:17" s="22" customFormat="1" ht="17.649999999999999" customHeight="1">
      <c r="A74" s="287">
        <v>62</v>
      </c>
      <c r="B74" s="287" t="s">
        <v>193</v>
      </c>
      <c r="C74" s="313" t="s">
        <v>752</v>
      </c>
      <c r="D74" s="324">
        <v>13063.915707642302</v>
      </c>
      <c r="E74" s="324">
        <v>13063.915707642302</v>
      </c>
      <c r="F74" s="325">
        <f t="shared" si="1"/>
        <v>0</v>
      </c>
      <c r="G74" s="324">
        <v>13063.915707642302</v>
      </c>
      <c r="H74" s="286">
        <f t="shared" si="2"/>
        <v>82.67093790479143</v>
      </c>
      <c r="I74" s="286">
        <f t="shared" si="0"/>
        <v>0.63281897828251832</v>
      </c>
      <c r="J74" s="326"/>
      <c r="K74" s="324">
        <v>0</v>
      </c>
      <c r="L74" s="327">
        <v>82.67093790479143</v>
      </c>
      <c r="M74" s="48"/>
      <c r="N74" s="51"/>
      <c r="O74" s="42"/>
      <c r="P74" s="42"/>
      <c r="Q74" s="42"/>
    </row>
    <row r="75" spans="1:17" s="22" customFormat="1" ht="17.649999999999999" customHeight="1">
      <c r="A75" s="287">
        <v>63</v>
      </c>
      <c r="B75" s="287" t="s">
        <v>156</v>
      </c>
      <c r="C75" s="313" t="s">
        <v>753</v>
      </c>
      <c r="D75" s="324">
        <v>17173.694388908702</v>
      </c>
      <c r="E75" s="324">
        <v>17173.694388908702</v>
      </c>
      <c r="F75" s="325">
        <f t="shared" si="1"/>
        <v>0</v>
      </c>
      <c r="G75" s="324">
        <v>17173.694121047603</v>
      </c>
      <c r="H75" s="286">
        <f t="shared" si="2"/>
        <v>9216.5867165328345</v>
      </c>
      <c r="I75" s="286">
        <f t="shared" si="0"/>
        <v>53.666884409479124</v>
      </c>
      <c r="J75" s="326"/>
      <c r="K75" s="324">
        <v>0</v>
      </c>
      <c r="L75" s="327">
        <v>9216.5867165328345</v>
      </c>
      <c r="M75" s="48"/>
      <c r="N75" s="51"/>
      <c r="O75" s="42"/>
      <c r="P75" s="42"/>
      <c r="Q75" s="42"/>
    </row>
    <row r="76" spans="1:17" s="22" customFormat="1" ht="17.649999999999999" customHeight="1">
      <c r="A76" s="287">
        <v>64</v>
      </c>
      <c r="B76" s="287" t="s">
        <v>137</v>
      </c>
      <c r="C76" s="313" t="s">
        <v>197</v>
      </c>
      <c r="D76" s="324">
        <v>137.91603470219999</v>
      </c>
      <c r="E76" s="324">
        <v>137.91603470219999</v>
      </c>
      <c r="F76" s="325">
        <f t="shared" si="1"/>
        <v>0</v>
      </c>
      <c r="G76" s="324">
        <v>137.91603470219999</v>
      </c>
      <c r="H76" s="286">
        <f t="shared" si="2"/>
        <v>1.8300649884395171E-14</v>
      </c>
      <c r="I76" s="286">
        <f t="shared" si="0"/>
        <v>1.3269414193869108E-14</v>
      </c>
      <c r="J76" s="326"/>
      <c r="K76" s="324">
        <v>0</v>
      </c>
      <c r="L76" s="327">
        <v>1.8300649884395171E-14</v>
      </c>
      <c r="M76" s="48"/>
      <c r="N76" s="51"/>
      <c r="O76" s="42"/>
      <c r="P76" s="42"/>
      <c r="Q76" s="42"/>
    </row>
    <row r="77" spans="1:17" s="22" customFormat="1" ht="17.649999999999999" customHeight="1">
      <c r="A77" s="287">
        <v>65</v>
      </c>
      <c r="B77" s="287" t="s">
        <v>137</v>
      </c>
      <c r="C77" s="313" t="s">
        <v>198</v>
      </c>
      <c r="D77" s="324">
        <v>1407.6207743392999</v>
      </c>
      <c r="E77" s="324">
        <v>1407.6207743392999</v>
      </c>
      <c r="F77" s="325">
        <f t="shared" si="1"/>
        <v>0</v>
      </c>
      <c r="G77" s="324">
        <v>1407.6207743392999</v>
      </c>
      <c r="H77" s="286">
        <f t="shared" si="2"/>
        <v>-2.9281039815032274E-13</v>
      </c>
      <c r="I77" s="286">
        <f t="shared" si="0"/>
        <v>-2.0801795731365235E-14</v>
      </c>
      <c r="J77" s="326"/>
      <c r="K77" s="324">
        <v>0</v>
      </c>
      <c r="L77" s="327">
        <v>-2.9281039815032274E-13</v>
      </c>
      <c r="M77" s="48"/>
      <c r="N77" s="51"/>
      <c r="O77" s="42"/>
      <c r="P77" s="42"/>
      <c r="Q77" s="42"/>
    </row>
    <row r="78" spans="1:17" s="22" customFormat="1" ht="17.649999999999999" customHeight="1">
      <c r="A78" s="287">
        <v>66</v>
      </c>
      <c r="B78" s="287" t="s">
        <v>137</v>
      </c>
      <c r="C78" s="313" t="s">
        <v>199</v>
      </c>
      <c r="D78" s="324">
        <v>1544.7877251730001</v>
      </c>
      <c r="E78" s="324">
        <v>1544.7877251730001</v>
      </c>
      <c r="F78" s="325">
        <f t="shared" si="1"/>
        <v>0</v>
      </c>
      <c r="G78" s="324">
        <v>1544.7877251730001</v>
      </c>
      <c r="H78" s="286">
        <f t="shared" si="2"/>
        <v>0</v>
      </c>
      <c r="I78" s="286">
        <f t="shared" ref="I78:I141" si="3">+H78/E78*100</f>
        <v>0</v>
      </c>
      <c r="J78" s="326"/>
      <c r="K78" s="324">
        <v>0</v>
      </c>
      <c r="L78" s="327">
        <v>0</v>
      </c>
      <c r="M78" s="48"/>
      <c r="N78" s="51"/>
      <c r="O78" s="42"/>
      <c r="P78" s="42"/>
      <c r="Q78" s="42"/>
    </row>
    <row r="79" spans="1:17" s="22" customFormat="1" ht="17.649999999999999" customHeight="1">
      <c r="A79" s="287">
        <v>67</v>
      </c>
      <c r="B79" s="287" t="s">
        <v>137</v>
      </c>
      <c r="C79" s="313" t="s">
        <v>200</v>
      </c>
      <c r="D79" s="324">
        <v>421.41742070300006</v>
      </c>
      <c r="E79" s="324">
        <v>421.41742070300006</v>
      </c>
      <c r="F79" s="325">
        <f t="shared" si="1"/>
        <v>0</v>
      </c>
      <c r="G79" s="324">
        <v>421.41742070300006</v>
      </c>
      <c r="H79" s="286">
        <f t="shared" si="2"/>
        <v>-7.3202599537580685E-14</v>
      </c>
      <c r="I79" s="286">
        <f t="shared" si="3"/>
        <v>-1.7370567978766892E-14</v>
      </c>
      <c r="J79" s="326"/>
      <c r="K79" s="324">
        <v>0</v>
      </c>
      <c r="L79" s="327">
        <v>-7.3202599537580685E-14</v>
      </c>
      <c r="M79" s="48"/>
      <c r="N79" s="51"/>
      <c r="O79" s="42"/>
      <c r="P79" s="42"/>
      <c r="Q79" s="42"/>
    </row>
    <row r="80" spans="1:17" s="22" customFormat="1" ht="17.649999999999999" customHeight="1">
      <c r="A80" s="287">
        <v>68</v>
      </c>
      <c r="B80" s="287" t="s">
        <v>137</v>
      </c>
      <c r="C80" s="313" t="s">
        <v>201</v>
      </c>
      <c r="D80" s="324">
        <v>1912.8355318911001</v>
      </c>
      <c r="E80" s="324">
        <v>1912.8355318911001</v>
      </c>
      <c r="F80" s="325">
        <f t="shared" ref="F80:F143" si="4">E80/D80*100-100</f>
        <v>0</v>
      </c>
      <c r="G80" s="324">
        <v>1912.8355318911001</v>
      </c>
      <c r="H80" s="286">
        <f t="shared" ref="H80:H143" si="5">+K80+L80</f>
        <v>221.49718828550959</v>
      </c>
      <c r="I80" s="286">
        <f t="shared" si="3"/>
        <v>11.579520800020337</v>
      </c>
      <c r="J80" s="326"/>
      <c r="K80" s="324">
        <v>0</v>
      </c>
      <c r="L80" s="327">
        <v>221.49718828550959</v>
      </c>
      <c r="M80" s="48"/>
      <c r="N80" s="51"/>
      <c r="O80" s="42"/>
      <c r="P80" s="42"/>
      <c r="Q80" s="42"/>
    </row>
    <row r="81" spans="1:17" s="22" customFormat="1" ht="17.649999999999999" customHeight="1">
      <c r="A81" s="287">
        <v>69</v>
      </c>
      <c r="B81" s="287" t="s">
        <v>137</v>
      </c>
      <c r="C81" s="313" t="s">
        <v>202</v>
      </c>
      <c r="D81" s="324">
        <v>684.29327535210007</v>
      </c>
      <c r="E81" s="324">
        <v>684.29327535210007</v>
      </c>
      <c r="F81" s="325">
        <f t="shared" si="4"/>
        <v>0</v>
      </c>
      <c r="G81" s="324">
        <v>684.29327535210007</v>
      </c>
      <c r="H81" s="286">
        <f t="shared" si="5"/>
        <v>0</v>
      </c>
      <c r="I81" s="286">
        <f t="shared" si="3"/>
        <v>0</v>
      </c>
      <c r="J81" s="326"/>
      <c r="K81" s="324">
        <v>0</v>
      </c>
      <c r="L81" s="327">
        <v>0</v>
      </c>
      <c r="M81" s="48"/>
      <c r="N81" s="51"/>
      <c r="O81" s="42"/>
      <c r="P81" s="42"/>
      <c r="Q81" s="42"/>
    </row>
    <row r="82" spans="1:17" s="22" customFormat="1" ht="17.649999999999999" customHeight="1">
      <c r="A82" s="287">
        <v>70</v>
      </c>
      <c r="B82" s="287" t="s">
        <v>137</v>
      </c>
      <c r="C82" s="313" t="s">
        <v>203</v>
      </c>
      <c r="D82" s="324">
        <v>764.68230635509997</v>
      </c>
      <c r="E82" s="324">
        <v>764.68230635509997</v>
      </c>
      <c r="F82" s="325">
        <f t="shared" si="4"/>
        <v>0</v>
      </c>
      <c r="G82" s="324">
        <v>764.68230635509997</v>
      </c>
      <c r="H82" s="286">
        <f t="shared" si="5"/>
        <v>1.4640519907516137E-13</v>
      </c>
      <c r="I82" s="286">
        <f t="shared" si="3"/>
        <v>1.914588553421744E-14</v>
      </c>
      <c r="J82" s="326"/>
      <c r="K82" s="324">
        <v>0</v>
      </c>
      <c r="L82" s="327">
        <v>1.4640519907516137E-13</v>
      </c>
      <c r="M82" s="48"/>
      <c r="N82" s="51"/>
      <c r="O82" s="42"/>
      <c r="P82" s="42"/>
      <c r="Q82" s="42"/>
    </row>
    <row r="83" spans="1:17" s="22" customFormat="1" ht="17.649999999999999" customHeight="1">
      <c r="A83" s="287">
        <v>71</v>
      </c>
      <c r="B83" s="287" t="s">
        <v>204</v>
      </c>
      <c r="C83" s="313" t="s">
        <v>205</v>
      </c>
      <c r="D83" s="324">
        <v>279.71504572410004</v>
      </c>
      <c r="E83" s="324">
        <v>279.71504572410004</v>
      </c>
      <c r="F83" s="325">
        <f t="shared" si="4"/>
        <v>0</v>
      </c>
      <c r="G83" s="324">
        <v>279.71504572410004</v>
      </c>
      <c r="H83" s="286">
        <f t="shared" si="5"/>
        <v>-7.3202599537580685E-14</v>
      </c>
      <c r="I83" s="286">
        <f t="shared" si="3"/>
        <v>-2.6170419023431744E-14</v>
      </c>
      <c r="J83" s="326"/>
      <c r="K83" s="324">
        <v>0</v>
      </c>
      <c r="L83" s="327">
        <v>-7.3202599537580685E-14</v>
      </c>
      <c r="M83" s="48"/>
      <c r="N83" s="51"/>
      <c r="O83" s="42"/>
      <c r="P83" s="42"/>
      <c r="Q83" s="42"/>
    </row>
    <row r="84" spans="1:17" s="22" customFormat="1" ht="17.649999999999999" customHeight="1">
      <c r="A84" s="287">
        <v>72</v>
      </c>
      <c r="B84" s="287" t="s">
        <v>206</v>
      </c>
      <c r="C84" s="313" t="s">
        <v>207</v>
      </c>
      <c r="D84" s="324">
        <v>636.85507454210006</v>
      </c>
      <c r="E84" s="324">
        <v>636.85507454210006</v>
      </c>
      <c r="F84" s="325">
        <f t="shared" si="4"/>
        <v>0</v>
      </c>
      <c r="G84" s="324">
        <v>636.85515696089999</v>
      </c>
      <c r="H84" s="286">
        <f t="shared" si="5"/>
        <v>0</v>
      </c>
      <c r="I84" s="286">
        <f t="shared" si="3"/>
        <v>0</v>
      </c>
      <c r="J84" s="326"/>
      <c r="K84" s="324">
        <v>0</v>
      </c>
      <c r="L84" s="327">
        <v>0</v>
      </c>
      <c r="M84" s="48"/>
      <c r="N84" s="51"/>
      <c r="O84" s="42"/>
      <c r="P84" s="42"/>
      <c r="Q84" s="42"/>
    </row>
    <row r="85" spans="1:17" s="22" customFormat="1" ht="17.649999999999999" customHeight="1">
      <c r="A85" s="287">
        <v>73</v>
      </c>
      <c r="B85" s="287" t="s">
        <v>206</v>
      </c>
      <c r="C85" s="313" t="s">
        <v>208</v>
      </c>
      <c r="D85" s="324">
        <v>872.44723629090004</v>
      </c>
      <c r="E85" s="324">
        <v>872.44723629090004</v>
      </c>
      <c r="F85" s="325">
        <f t="shared" si="4"/>
        <v>0</v>
      </c>
      <c r="G85" s="324">
        <v>872.44723629090004</v>
      </c>
      <c r="H85" s="286">
        <f t="shared" si="5"/>
        <v>1.4640519907516137E-13</v>
      </c>
      <c r="I85" s="286">
        <f t="shared" si="3"/>
        <v>1.6780980325822878E-14</v>
      </c>
      <c r="J85" s="326"/>
      <c r="K85" s="324">
        <v>0</v>
      </c>
      <c r="L85" s="327">
        <v>1.4640519907516137E-13</v>
      </c>
      <c r="M85" s="48"/>
      <c r="N85" s="51"/>
      <c r="O85" s="42"/>
      <c r="P85" s="42"/>
      <c r="Q85" s="42"/>
    </row>
    <row r="86" spans="1:17" s="22" customFormat="1" ht="17.649999999999999" customHeight="1">
      <c r="A86" s="287">
        <v>74</v>
      </c>
      <c r="B86" s="287" t="s">
        <v>206</v>
      </c>
      <c r="C86" s="313" t="s">
        <v>209</v>
      </c>
      <c r="D86" s="324">
        <v>130.79933615980002</v>
      </c>
      <c r="E86" s="324">
        <v>130.79933615980002</v>
      </c>
      <c r="F86" s="325">
        <f t="shared" si="4"/>
        <v>0</v>
      </c>
      <c r="G86" s="324">
        <v>130.79933615980002</v>
      </c>
      <c r="H86" s="286">
        <f t="shared" si="5"/>
        <v>1.8300649884395171E-14</v>
      </c>
      <c r="I86" s="286">
        <f t="shared" si="3"/>
        <v>1.3991393551139221E-14</v>
      </c>
      <c r="J86" s="326"/>
      <c r="K86" s="324">
        <v>0</v>
      </c>
      <c r="L86" s="327">
        <v>1.8300649884395171E-14</v>
      </c>
      <c r="M86" s="48"/>
      <c r="N86" s="51"/>
      <c r="O86" s="42"/>
      <c r="P86" s="42"/>
      <c r="Q86" s="42"/>
    </row>
    <row r="87" spans="1:17" s="22" customFormat="1" ht="17.649999999999999" customHeight="1">
      <c r="A87" s="287">
        <v>75</v>
      </c>
      <c r="B87" s="287" t="s">
        <v>206</v>
      </c>
      <c r="C87" s="313" t="s">
        <v>210</v>
      </c>
      <c r="D87" s="324">
        <v>238.08883324780001</v>
      </c>
      <c r="E87" s="324">
        <v>238.08883324780001</v>
      </c>
      <c r="F87" s="325">
        <f t="shared" si="4"/>
        <v>0</v>
      </c>
      <c r="G87" s="324">
        <v>238.08883324780001</v>
      </c>
      <c r="H87" s="286">
        <f t="shared" si="5"/>
        <v>0</v>
      </c>
      <c r="I87" s="286">
        <f t="shared" si="3"/>
        <v>0</v>
      </c>
      <c r="J87" s="326"/>
      <c r="K87" s="324">
        <v>0</v>
      </c>
      <c r="L87" s="327">
        <v>0</v>
      </c>
      <c r="M87" s="48"/>
      <c r="N87" s="51"/>
      <c r="O87" s="42"/>
      <c r="P87" s="42"/>
      <c r="Q87" s="42"/>
    </row>
    <row r="88" spans="1:17" s="22" customFormat="1" ht="17.649999999999999" customHeight="1">
      <c r="A88" s="287">
        <v>76</v>
      </c>
      <c r="B88" s="287" t="s">
        <v>206</v>
      </c>
      <c r="C88" s="313" t="s">
        <v>211</v>
      </c>
      <c r="D88" s="324">
        <v>386.6678208047</v>
      </c>
      <c r="E88" s="324">
        <v>386.6678208047</v>
      </c>
      <c r="F88" s="325">
        <f t="shared" si="4"/>
        <v>0</v>
      </c>
      <c r="G88" s="324">
        <v>386.6678208047</v>
      </c>
      <c r="H88" s="286">
        <f t="shared" si="5"/>
        <v>0</v>
      </c>
      <c r="I88" s="286">
        <f t="shared" si="3"/>
        <v>0</v>
      </c>
      <c r="J88" s="326"/>
      <c r="K88" s="324">
        <v>0</v>
      </c>
      <c r="L88" s="327">
        <v>0</v>
      </c>
      <c r="M88" s="48"/>
      <c r="N88" s="51"/>
      <c r="O88" s="42"/>
      <c r="P88" s="42"/>
      <c r="Q88" s="42"/>
    </row>
    <row r="89" spans="1:17" s="22" customFormat="1" ht="17.649999999999999" customHeight="1">
      <c r="A89" s="287">
        <v>77</v>
      </c>
      <c r="B89" s="287" t="s">
        <v>206</v>
      </c>
      <c r="C89" s="313" t="s">
        <v>212</v>
      </c>
      <c r="D89" s="324">
        <v>296.78235143280006</v>
      </c>
      <c r="E89" s="324">
        <v>296.78235143280006</v>
      </c>
      <c r="F89" s="325">
        <f t="shared" si="4"/>
        <v>0</v>
      </c>
      <c r="G89" s="324">
        <v>296.78235143280006</v>
      </c>
      <c r="H89" s="286">
        <f t="shared" si="5"/>
        <v>0</v>
      </c>
      <c r="I89" s="286">
        <f t="shared" si="3"/>
        <v>0</v>
      </c>
      <c r="J89" s="326"/>
      <c r="K89" s="324">
        <v>0</v>
      </c>
      <c r="L89" s="327">
        <v>0</v>
      </c>
      <c r="M89" s="48"/>
      <c r="N89" s="51"/>
      <c r="O89" s="42"/>
      <c r="P89" s="42"/>
      <c r="Q89" s="42"/>
    </row>
    <row r="90" spans="1:17" s="22" customFormat="1" ht="17.649999999999999" customHeight="1">
      <c r="A90" s="287">
        <v>78</v>
      </c>
      <c r="B90" s="287" t="s">
        <v>206</v>
      </c>
      <c r="C90" s="313" t="s">
        <v>213</v>
      </c>
      <c r="D90" s="324">
        <v>5.0820256268000001</v>
      </c>
      <c r="E90" s="324">
        <v>5.0820256268000001</v>
      </c>
      <c r="F90" s="325">
        <f t="shared" si="4"/>
        <v>0</v>
      </c>
      <c r="G90" s="324">
        <v>5.0820256268000001</v>
      </c>
      <c r="H90" s="286">
        <f t="shared" si="5"/>
        <v>0</v>
      </c>
      <c r="I90" s="286">
        <f t="shared" si="3"/>
        <v>0</v>
      </c>
      <c r="J90" s="326"/>
      <c r="K90" s="324">
        <v>0</v>
      </c>
      <c r="L90" s="327">
        <v>0</v>
      </c>
      <c r="M90" s="48"/>
      <c r="N90" s="51"/>
      <c r="O90" s="42"/>
      <c r="P90" s="42"/>
      <c r="Q90" s="42"/>
    </row>
    <row r="91" spans="1:17" s="22" customFormat="1" ht="17.649999999999999" customHeight="1">
      <c r="A91" s="287">
        <v>79</v>
      </c>
      <c r="B91" s="287" t="s">
        <v>206</v>
      </c>
      <c r="C91" s="313" t="s">
        <v>215</v>
      </c>
      <c r="D91" s="324">
        <v>2624.7832817200001</v>
      </c>
      <c r="E91" s="324">
        <v>2624.7832817200001</v>
      </c>
      <c r="F91" s="325">
        <f t="shared" si="4"/>
        <v>0</v>
      </c>
      <c r="G91" s="324">
        <v>2624.7832817200001</v>
      </c>
      <c r="H91" s="286">
        <f t="shared" si="5"/>
        <v>2.9281039815032274E-13</v>
      </c>
      <c r="I91" s="286">
        <f t="shared" si="3"/>
        <v>1.1155602833558371E-14</v>
      </c>
      <c r="J91" s="326"/>
      <c r="K91" s="324">
        <v>0</v>
      </c>
      <c r="L91" s="327">
        <v>2.9281039815032274E-13</v>
      </c>
      <c r="M91" s="48"/>
      <c r="N91" s="51"/>
      <c r="O91" s="42"/>
      <c r="P91" s="42"/>
      <c r="Q91" s="42"/>
    </row>
    <row r="92" spans="1:17" s="22" customFormat="1" ht="17.649999999999999" customHeight="1">
      <c r="A92" s="287">
        <v>80</v>
      </c>
      <c r="B92" s="287" t="s">
        <v>206</v>
      </c>
      <c r="C92" s="313" t="s">
        <v>216</v>
      </c>
      <c r="D92" s="324">
        <v>607.63260300000002</v>
      </c>
      <c r="E92" s="324">
        <v>607.63260300000002</v>
      </c>
      <c r="F92" s="325">
        <f t="shared" si="4"/>
        <v>0</v>
      </c>
      <c r="G92" s="324">
        <v>607.63260300000002</v>
      </c>
      <c r="H92" s="286">
        <f t="shared" si="5"/>
        <v>-7.3202599537580685E-14</v>
      </c>
      <c r="I92" s="286">
        <f t="shared" si="3"/>
        <v>-1.2047181006444561E-14</v>
      </c>
      <c r="J92" s="326"/>
      <c r="K92" s="324">
        <v>0</v>
      </c>
      <c r="L92" s="327">
        <v>-7.3202599537580685E-14</v>
      </c>
      <c r="M92" s="48"/>
      <c r="N92" s="51"/>
      <c r="O92" s="42"/>
      <c r="P92" s="42"/>
      <c r="Q92" s="42"/>
    </row>
    <row r="93" spans="1:17" s="22" customFormat="1" ht="17.649999999999999" customHeight="1">
      <c r="A93" s="287">
        <v>82</v>
      </c>
      <c r="B93" s="287" t="s">
        <v>206</v>
      </c>
      <c r="C93" s="313" t="s">
        <v>217</v>
      </c>
      <c r="D93" s="324">
        <v>12.362778790600002</v>
      </c>
      <c r="E93" s="324">
        <v>12.362778790600002</v>
      </c>
      <c r="F93" s="325">
        <f t="shared" si="4"/>
        <v>0</v>
      </c>
      <c r="G93" s="324">
        <v>12.362778790600002</v>
      </c>
      <c r="H93" s="286">
        <f t="shared" si="5"/>
        <v>2.2875812355493964E-15</v>
      </c>
      <c r="I93" s="286">
        <f t="shared" si="3"/>
        <v>1.8503778756348462E-14</v>
      </c>
      <c r="J93" s="326"/>
      <c r="K93" s="324">
        <v>0</v>
      </c>
      <c r="L93" s="327">
        <v>2.2875812355493964E-15</v>
      </c>
      <c r="M93" s="48"/>
      <c r="N93" s="51"/>
      <c r="O93" s="42"/>
      <c r="P93" s="42"/>
      <c r="Q93" s="42"/>
    </row>
    <row r="94" spans="1:17" s="22" customFormat="1" ht="17.649999999999999" customHeight="1">
      <c r="A94" s="328">
        <v>83</v>
      </c>
      <c r="B94" s="328" t="s">
        <v>206</v>
      </c>
      <c r="C94" s="313" t="s">
        <v>218</v>
      </c>
      <c r="D94" s="324">
        <v>18.859358281800002</v>
      </c>
      <c r="E94" s="324">
        <v>18.859358281800002</v>
      </c>
      <c r="F94" s="325">
        <f t="shared" si="4"/>
        <v>0</v>
      </c>
      <c r="G94" s="324">
        <v>18.859358281800002</v>
      </c>
      <c r="H94" s="286">
        <f t="shared" si="5"/>
        <v>4.5751624710987928E-15</v>
      </c>
      <c r="I94" s="286">
        <f t="shared" si="3"/>
        <v>2.4259375121549065E-14</v>
      </c>
      <c r="J94" s="326"/>
      <c r="K94" s="324">
        <v>0</v>
      </c>
      <c r="L94" s="327">
        <v>4.5751624710987928E-15</v>
      </c>
      <c r="M94" s="48"/>
      <c r="N94" s="51"/>
      <c r="O94" s="42"/>
      <c r="P94" s="42"/>
      <c r="Q94" s="42"/>
    </row>
    <row r="95" spans="1:17" s="22" customFormat="1" ht="17.649999999999999" customHeight="1">
      <c r="A95" s="328">
        <v>84</v>
      </c>
      <c r="B95" s="328" t="s">
        <v>206</v>
      </c>
      <c r="C95" s="313" t="s">
        <v>219</v>
      </c>
      <c r="D95" s="324">
        <v>278.34889230000005</v>
      </c>
      <c r="E95" s="324">
        <v>278.34889230000005</v>
      </c>
      <c r="F95" s="325">
        <f t="shared" si="4"/>
        <v>0</v>
      </c>
      <c r="G95" s="324">
        <v>278.34889230000005</v>
      </c>
      <c r="H95" s="286">
        <f t="shared" si="5"/>
        <v>0</v>
      </c>
      <c r="I95" s="286">
        <f t="shared" si="3"/>
        <v>0</v>
      </c>
      <c r="J95" s="326"/>
      <c r="K95" s="324">
        <v>0</v>
      </c>
      <c r="L95" s="327">
        <v>0</v>
      </c>
      <c r="M95" s="48"/>
      <c r="N95" s="51"/>
      <c r="O95" s="42"/>
      <c r="P95" s="42"/>
      <c r="Q95" s="42"/>
    </row>
    <row r="96" spans="1:17" s="22" customFormat="1" ht="17.649999999999999" customHeight="1">
      <c r="A96" s="328">
        <v>87</v>
      </c>
      <c r="B96" s="328" t="s">
        <v>206</v>
      </c>
      <c r="C96" s="313" t="s">
        <v>220</v>
      </c>
      <c r="D96" s="324">
        <v>1013.7518581410001</v>
      </c>
      <c r="E96" s="324">
        <v>1013.7518581410001</v>
      </c>
      <c r="F96" s="325">
        <f t="shared" si="4"/>
        <v>0</v>
      </c>
      <c r="G96" s="324">
        <v>1013.7518581410001</v>
      </c>
      <c r="H96" s="286">
        <f t="shared" si="5"/>
        <v>-2.9281039815032274E-13</v>
      </c>
      <c r="I96" s="286">
        <f t="shared" si="3"/>
        <v>-2.8883833435064984E-14</v>
      </c>
      <c r="J96" s="326"/>
      <c r="K96" s="324">
        <v>0</v>
      </c>
      <c r="L96" s="327">
        <v>-2.9281039815032274E-13</v>
      </c>
      <c r="M96" s="48"/>
      <c r="N96" s="51"/>
      <c r="O96" s="42"/>
      <c r="P96" s="42"/>
      <c r="Q96" s="42"/>
    </row>
    <row r="97" spans="1:17" s="22" customFormat="1" ht="17.649999999999999" customHeight="1">
      <c r="A97" s="328">
        <v>90</v>
      </c>
      <c r="B97" s="328" t="s">
        <v>206</v>
      </c>
      <c r="C97" s="313" t="s">
        <v>221</v>
      </c>
      <c r="D97" s="324">
        <v>276.92716799999999</v>
      </c>
      <c r="E97" s="324">
        <v>276.92716799999999</v>
      </c>
      <c r="F97" s="325">
        <f t="shared" si="4"/>
        <v>0</v>
      </c>
      <c r="G97" s="324">
        <v>276.92716799999999</v>
      </c>
      <c r="H97" s="286">
        <f t="shared" si="5"/>
        <v>-3.6601299768790343E-14</v>
      </c>
      <c r="I97" s="286">
        <f t="shared" si="3"/>
        <v>-1.3216940769347102E-14</v>
      </c>
      <c r="J97" s="326"/>
      <c r="K97" s="324">
        <v>0</v>
      </c>
      <c r="L97" s="327">
        <v>-3.6601299768790343E-14</v>
      </c>
      <c r="M97" s="48"/>
      <c r="N97" s="51"/>
      <c r="O97" s="42"/>
      <c r="P97" s="42"/>
      <c r="Q97" s="42"/>
    </row>
    <row r="98" spans="1:17" s="22" customFormat="1" ht="17.649999999999999" customHeight="1">
      <c r="A98" s="287">
        <v>91</v>
      </c>
      <c r="B98" s="287" t="s">
        <v>206</v>
      </c>
      <c r="C98" s="313" t="s">
        <v>222</v>
      </c>
      <c r="D98" s="324">
        <v>237.27422643330002</v>
      </c>
      <c r="E98" s="324">
        <v>237.27422643330002</v>
      </c>
      <c r="F98" s="325">
        <f t="shared" si="4"/>
        <v>0</v>
      </c>
      <c r="G98" s="324">
        <v>237.27422643330002</v>
      </c>
      <c r="H98" s="286">
        <f t="shared" si="5"/>
        <v>-3.6601299768790343E-14</v>
      </c>
      <c r="I98" s="286">
        <f t="shared" si="3"/>
        <v>-1.542573768713953E-14</v>
      </c>
      <c r="J98" s="329"/>
      <c r="K98" s="324">
        <v>0</v>
      </c>
      <c r="L98" s="327">
        <v>-3.6601299768790343E-14</v>
      </c>
      <c r="M98" s="48"/>
      <c r="N98" s="51"/>
      <c r="O98" s="42"/>
      <c r="P98" s="42"/>
      <c r="Q98" s="42"/>
    </row>
    <row r="99" spans="1:17" s="22" customFormat="1" ht="17.649999999999999" customHeight="1">
      <c r="A99" s="328">
        <v>92</v>
      </c>
      <c r="B99" s="328" t="s">
        <v>206</v>
      </c>
      <c r="C99" s="313" t="s">
        <v>223</v>
      </c>
      <c r="D99" s="324">
        <v>666.5721825124001</v>
      </c>
      <c r="E99" s="324">
        <v>666.5721825124001</v>
      </c>
      <c r="F99" s="325">
        <f t="shared" si="4"/>
        <v>0</v>
      </c>
      <c r="G99" s="324">
        <v>666.5721825124001</v>
      </c>
      <c r="H99" s="286">
        <f t="shared" si="5"/>
        <v>1.4640519907516137E-13</v>
      </c>
      <c r="I99" s="286">
        <f t="shared" si="3"/>
        <v>2.1963892721016424E-14</v>
      </c>
      <c r="J99" s="326"/>
      <c r="K99" s="324">
        <v>0</v>
      </c>
      <c r="L99" s="327">
        <v>1.4640519907516137E-13</v>
      </c>
      <c r="M99" s="48"/>
      <c r="N99" s="51"/>
      <c r="O99" s="42"/>
      <c r="P99" s="42"/>
      <c r="Q99" s="42"/>
    </row>
    <row r="100" spans="1:17" s="22" customFormat="1" ht="17.649999999999999" customHeight="1">
      <c r="A100" s="328">
        <v>93</v>
      </c>
      <c r="B100" s="328" t="s">
        <v>206</v>
      </c>
      <c r="C100" s="313" t="s">
        <v>224</v>
      </c>
      <c r="D100" s="324">
        <v>357.88049992190003</v>
      </c>
      <c r="E100" s="324">
        <v>357.88049992190003</v>
      </c>
      <c r="F100" s="325">
        <f t="shared" si="4"/>
        <v>0</v>
      </c>
      <c r="G100" s="324">
        <v>357.88049992190003</v>
      </c>
      <c r="H100" s="286">
        <f t="shared" si="5"/>
        <v>0</v>
      </c>
      <c r="I100" s="286">
        <f t="shared" si="3"/>
        <v>0</v>
      </c>
      <c r="J100" s="326"/>
      <c r="K100" s="324">
        <v>0</v>
      </c>
      <c r="L100" s="327">
        <v>0</v>
      </c>
      <c r="M100" s="48"/>
      <c r="N100" s="51"/>
      <c r="O100" s="42"/>
      <c r="P100" s="42"/>
      <c r="Q100" s="42"/>
    </row>
    <row r="101" spans="1:17" s="22" customFormat="1" ht="17.649999999999999" customHeight="1">
      <c r="A101" s="328">
        <v>94</v>
      </c>
      <c r="B101" s="328" t="s">
        <v>206</v>
      </c>
      <c r="C101" s="313" t="s">
        <v>225</v>
      </c>
      <c r="D101" s="324">
        <v>119.301213</v>
      </c>
      <c r="E101" s="324">
        <v>119.301213</v>
      </c>
      <c r="F101" s="325">
        <f t="shared" si="4"/>
        <v>0</v>
      </c>
      <c r="G101" s="324">
        <v>119.301213</v>
      </c>
      <c r="H101" s="286">
        <f t="shared" si="5"/>
        <v>0</v>
      </c>
      <c r="I101" s="286">
        <f t="shared" si="3"/>
        <v>0</v>
      </c>
      <c r="J101" s="326"/>
      <c r="K101" s="324">
        <v>0</v>
      </c>
      <c r="L101" s="327">
        <v>0</v>
      </c>
      <c r="M101" s="48"/>
      <c r="N101" s="51"/>
      <c r="O101" s="42"/>
      <c r="P101" s="42"/>
      <c r="Q101" s="42"/>
    </row>
    <row r="102" spans="1:17" s="22" customFormat="1" ht="17.649999999999999" customHeight="1">
      <c r="A102" s="328">
        <v>95</v>
      </c>
      <c r="B102" s="328" t="s">
        <v>141</v>
      </c>
      <c r="C102" s="313" t="s">
        <v>226</v>
      </c>
      <c r="D102" s="324">
        <v>158.73634228300003</v>
      </c>
      <c r="E102" s="324">
        <v>158.73634228300003</v>
      </c>
      <c r="F102" s="325">
        <f t="shared" si="4"/>
        <v>0</v>
      </c>
      <c r="G102" s="324">
        <v>158.73634228300003</v>
      </c>
      <c r="H102" s="286">
        <f t="shared" si="5"/>
        <v>3.6601299768790343E-14</v>
      </c>
      <c r="I102" s="286">
        <f t="shared" si="3"/>
        <v>2.3057920601154094E-14</v>
      </c>
      <c r="J102" s="326"/>
      <c r="K102" s="324">
        <v>0</v>
      </c>
      <c r="L102" s="327">
        <v>3.6601299768790343E-14</v>
      </c>
      <c r="M102" s="48"/>
      <c r="N102" s="51"/>
      <c r="O102" s="42"/>
      <c r="P102" s="42"/>
      <c r="Q102" s="42"/>
    </row>
    <row r="103" spans="1:17" s="22" customFormat="1" ht="17.649999999999999" customHeight="1">
      <c r="A103" s="328">
        <v>98</v>
      </c>
      <c r="B103" s="328" t="s">
        <v>141</v>
      </c>
      <c r="C103" s="313" t="s">
        <v>227</v>
      </c>
      <c r="D103" s="324">
        <v>71.691663504800005</v>
      </c>
      <c r="E103" s="324">
        <v>71.691663504800005</v>
      </c>
      <c r="F103" s="325">
        <f t="shared" si="4"/>
        <v>0</v>
      </c>
      <c r="G103" s="324">
        <v>71.691663504800005</v>
      </c>
      <c r="H103" s="286">
        <f t="shared" si="5"/>
        <v>0</v>
      </c>
      <c r="I103" s="286">
        <f t="shared" si="3"/>
        <v>0</v>
      </c>
      <c r="J103" s="326"/>
      <c r="K103" s="324">
        <v>0</v>
      </c>
      <c r="L103" s="327">
        <v>0</v>
      </c>
      <c r="M103" s="48"/>
      <c r="N103" s="51"/>
      <c r="O103" s="42"/>
      <c r="P103" s="42"/>
      <c r="Q103" s="42"/>
    </row>
    <row r="104" spans="1:17" s="22" customFormat="1" ht="17.649999999999999" customHeight="1">
      <c r="A104" s="328">
        <v>99</v>
      </c>
      <c r="B104" s="328" t="s">
        <v>141</v>
      </c>
      <c r="C104" s="313" t="s">
        <v>228</v>
      </c>
      <c r="D104" s="324">
        <v>923.39928022009997</v>
      </c>
      <c r="E104" s="324">
        <v>923.39928022009997</v>
      </c>
      <c r="F104" s="325">
        <f t="shared" si="4"/>
        <v>0</v>
      </c>
      <c r="G104" s="324">
        <v>923.39928022009997</v>
      </c>
      <c r="H104" s="286">
        <f t="shared" si="5"/>
        <v>-1.4640519907516137E-13</v>
      </c>
      <c r="I104" s="286">
        <f t="shared" si="3"/>
        <v>-1.5855026337064551E-14</v>
      </c>
      <c r="J104" s="326"/>
      <c r="K104" s="324">
        <v>0</v>
      </c>
      <c r="L104" s="327">
        <v>-1.4640519907516137E-13</v>
      </c>
      <c r="M104" s="48"/>
      <c r="N104" s="51"/>
      <c r="O104" s="42"/>
      <c r="P104" s="42"/>
      <c r="Q104" s="42"/>
    </row>
    <row r="105" spans="1:17" s="22" customFormat="1" ht="17.649999999999999" customHeight="1">
      <c r="A105" s="328">
        <v>100</v>
      </c>
      <c r="B105" s="328" t="s">
        <v>229</v>
      </c>
      <c r="C105" s="313" t="s">
        <v>230</v>
      </c>
      <c r="D105" s="324">
        <v>1640.5275667465</v>
      </c>
      <c r="E105" s="324">
        <v>1640.5275667465</v>
      </c>
      <c r="F105" s="325">
        <f t="shared" si="4"/>
        <v>0</v>
      </c>
      <c r="G105" s="324">
        <v>1640.5275667465</v>
      </c>
      <c r="H105" s="286">
        <f t="shared" si="5"/>
        <v>0</v>
      </c>
      <c r="I105" s="286">
        <f t="shared" si="3"/>
        <v>0</v>
      </c>
      <c r="J105" s="326"/>
      <c r="K105" s="324">
        <v>0</v>
      </c>
      <c r="L105" s="327">
        <v>0</v>
      </c>
      <c r="M105" s="48"/>
      <c r="N105" s="51"/>
      <c r="O105" s="42"/>
      <c r="P105" s="42"/>
      <c r="Q105" s="42"/>
    </row>
    <row r="106" spans="1:17" s="22" customFormat="1" ht="17.649999999999999" customHeight="1">
      <c r="A106" s="328">
        <v>101</v>
      </c>
      <c r="B106" s="328" t="s">
        <v>229</v>
      </c>
      <c r="C106" s="313" t="s">
        <v>231</v>
      </c>
      <c r="D106" s="324">
        <v>574.53455222550008</v>
      </c>
      <c r="E106" s="324">
        <v>574.53455222550008</v>
      </c>
      <c r="F106" s="325">
        <f t="shared" si="4"/>
        <v>0</v>
      </c>
      <c r="G106" s="324">
        <v>574.53455222550008</v>
      </c>
      <c r="H106" s="286">
        <f t="shared" si="5"/>
        <v>-2.1960779861274206E-13</v>
      </c>
      <c r="I106" s="286">
        <f t="shared" si="3"/>
        <v>-3.8223601654952829E-14</v>
      </c>
      <c r="J106" s="326"/>
      <c r="K106" s="324">
        <v>0</v>
      </c>
      <c r="L106" s="327">
        <v>-2.1960779861274206E-13</v>
      </c>
      <c r="M106" s="48"/>
      <c r="N106" s="51"/>
      <c r="O106" s="42"/>
      <c r="P106" s="42"/>
      <c r="Q106" s="42"/>
    </row>
    <row r="107" spans="1:17" s="22" customFormat="1" ht="17.649999999999999" customHeight="1">
      <c r="A107" s="328">
        <v>102</v>
      </c>
      <c r="B107" s="328" t="s">
        <v>229</v>
      </c>
      <c r="C107" s="313" t="s">
        <v>232</v>
      </c>
      <c r="D107" s="324">
        <v>397.45378371840002</v>
      </c>
      <c r="E107" s="324">
        <v>397.45378371840002</v>
      </c>
      <c r="F107" s="325">
        <f t="shared" si="4"/>
        <v>0</v>
      </c>
      <c r="G107" s="324">
        <v>397.45378371840002</v>
      </c>
      <c r="H107" s="286">
        <f t="shared" si="5"/>
        <v>0</v>
      </c>
      <c r="I107" s="286">
        <f t="shared" si="3"/>
        <v>0</v>
      </c>
      <c r="J107" s="326"/>
      <c r="K107" s="324">
        <v>0</v>
      </c>
      <c r="L107" s="327">
        <v>0</v>
      </c>
      <c r="M107" s="48"/>
      <c r="N107" s="51"/>
      <c r="O107" s="42"/>
      <c r="P107" s="42"/>
      <c r="Q107" s="42"/>
    </row>
    <row r="108" spans="1:17" s="22" customFormat="1" ht="17.649999999999999" customHeight="1">
      <c r="A108" s="328">
        <v>103</v>
      </c>
      <c r="B108" s="328" t="s">
        <v>251</v>
      </c>
      <c r="C108" s="313" t="s">
        <v>233</v>
      </c>
      <c r="D108" s="324">
        <v>137.8691796144</v>
      </c>
      <c r="E108" s="324">
        <v>137.8691796144</v>
      </c>
      <c r="F108" s="325">
        <f t="shared" si="4"/>
        <v>0</v>
      </c>
      <c r="G108" s="324">
        <v>137.8691796144</v>
      </c>
      <c r="H108" s="286">
        <f t="shared" si="5"/>
        <v>3.6601299768790343E-14</v>
      </c>
      <c r="I108" s="286">
        <f t="shared" si="3"/>
        <v>2.6547847656132316E-14</v>
      </c>
      <c r="J108" s="326"/>
      <c r="K108" s="324">
        <v>0</v>
      </c>
      <c r="L108" s="327">
        <v>3.6601299768790343E-14</v>
      </c>
      <c r="M108" s="48"/>
      <c r="N108" s="51"/>
      <c r="O108" s="42"/>
      <c r="P108" s="42"/>
      <c r="Q108" s="42"/>
    </row>
    <row r="109" spans="1:17" s="22" customFormat="1" ht="17.649999999999999" customHeight="1">
      <c r="A109" s="328">
        <v>104</v>
      </c>
      <c r="B109" s="328" t="s">
        <v>229</v>
      </c>
      <c r="C109" s="313" t="s">
        <v>234</v>
      </c>
      <c r="D109" s="324">
        <v>3838.3198770182003</v>
      </c>
      <c r="E109" s="324">
        <v>3838.3198770182003</v>
      </c>
      <c r="F109" s="325">
        <f t="shared" si="4"/>
        <v>0</v>
      </c>
      <c r="G109" s="324">
        <v>3838.3198770182003</v>
      </c>
      <c r="H109" s="286">
        <f t="shared" si="5"/>
        <v>204.96766501630304</v>
      </c>
      <c r="I109" s="286">
        <f t="shared" si="3"/>
        <v>5.3400360465926626</v>
      </c>
      <c r="J109" s="326"/>
      <c r="K109" s="324">
        <v>0</v>
      </c>
      <c r="L109" s="327">
        <v>204.96766501630304</v>
      </c>
      <c r="M109" s="48"/>
      <c r="N109" s="51"/>
      <c r="O109" s="42"/>
      <c r="P109" s="42"/>
      <c r="Q109" s="42"/>
    </row>
    <row r="110" spans="1:17" s="22" customFormat="1" ht="17.649999999999999" customHeight="1">
      <c r="A110" s="328">
        <v>105</v>
      </c>
      <c r="B110" s="328" t="s">
        <v>229</v>
      </c>
      <c r="C110" s="313" t="s">
        <v>754</v>
      </c>
      <c r="D110" s="324">
        <v>2090.5444758870999</v>
      </c>
      <c r="E110" s="324">
        <v>2090.5444758870999</v>
      </c>
      <c r="F110" s="325">
        <f t="shared" si="4"/>
        <v>0</v>
      </c>
      <c r="G110" s="324">
        <v>2090.5444758870999</v>
      </c>
      <c r="H110" s="286">
        <f t="shared" si="5"/>
        <v>0</v>
      </c>
      <c r="I110" s="286">
        <f t="shared" si="3"/>
        <v>0</v>
      </c>
      <c r="J110" s="326"/>
      <c r="K110" s="324">
        <v>0</v>
      </c>
      <c r="L110" s="327">
        <v>0</v>
      </c>
      <c r="M110" s="48"/>
      <c r="N110" s="51"/>
      <c r="O110" s="42"/>
      <c r="P110" s="42"/>
      <c r="Q110" s="42"/>
    </row>
    <row r="111" spans="1:17" s="22" customFormat="1" ht="17.649999999999999" customHeight="1">
      <c r="A111" s="328">
        <v>106</v>
      </c>
      <c r="B111" s="328" t="s">
        <v>127</v>
      </c>
      <c r="C111" s="313" t="s">
        <v>236</v>
      </c>
      <c r="D111" s="324">
        <v>1534.9730884220003</v>
      </c>
      <c r="E111" s="324">
        <v>1534.9730884220003</v>
      </c>
      <c r="F111" s="325">
        <f t="shared" si="4"/>
        <v>0</v>
      </c>
      <c r="G111" s="324">
        <v>1534.9730884220003</v>
      </c>
      <c r="H111" s="286">
        <f t="shared" si="5"/>
        <v>0</v>
      </c>
      <c r="I111" s="286">
        <f t="shared" si="3"/>
        <v>0</v>
      </c>
      <c r="J111" s="326"/>
      <c r="K111" s="324">
        <v>0</v>
      </c>
      <c r="L111" s="327">
        <v>0</v>
      </c>
      <c r="M111" s="48"/>
      <c r="N111" s="51"/>
      <c r="O111" s="42"/>
      <c r="P111" s="42"/>
      <c r="Q111" s="42"/>
    </row>
    <row r="112" spans="1:17" s="22" customFormat="1" ht="17.649999999999999" customHeight="1">
      <c r="A112" s="328">
        <v>107</v>
      </c>
      <c r="B112" s="328" t="s">
        <v>129</v>
      </c>
      <c r="C112" s="313" t="s">
        <v>237</v>
      </c>
      <c r="D112" s="324">
        <v>1246.3932826169</v>
      </c>
      <c r="E112" s="324">
        <v>1246.3932826169</v>
      </c>
      <c r="F112" s="325">
        <f t="shared" si="4"/>
        <v>0</v>
      </c>
      <c r="G112" s="324">
        <v>1246.3932826169</v>
      </c>
      <c r="H112" s="286">
        <f t="shared" si="5"/>
        <v>0</v>
      </c>
      <c r="I112" s="286">
        <f t="shared" si="3"/>
        <v>0</v>
      </c>
      <c r="J112" s="326"/>
      <c r="K112" s="324">
        <v>0</v>
      </c>
      <c r="L112" s="327">
        <v>0</v>
      </c>
      <c r="M112" s="48"/>
      <c r="N112" s="51"/>
      <c r="O112" s="42"/>
      <c r="P112" s="42"/>
      <c r="Q112" s="42"/>
    </row>
    <row r="113" spans="1:17" s="22" customFormat="1" ht="17.649999999999999" customHeight="1">
      <c r="A113" s="328">
        <v>108</v>
      </c>
      <c r="B113" s="328" t="s">
        <v>755</v>
      </c>
      <c r="C113" s="313" t="s">
        <v>238</v>
      </c>
      <c r="D113" s="324">
        <v>705.9491241226001</v>
      </c>
      <c r="E113" s="324">
        <v>705.9491241226001</v>
      </c>
      <c r="F113" s="325">
        <f t="shared" si="4"/>
        <v>0</v>
      </c>
      <c r="G113" s="324">
        <v>705.9491241226001</v>
      </c>
      <c r="H113" s="286">
        <f t="shared" si="5"/>
        <v>0</v>
      </c>
      <c r="I113" s="286">
        <f t="shared" si="3"/>
        <v>0</v>
      </c>
      <c r="J113" s="326"/>
      <c r="K113" s="324">
        <v>0</v>
      </c>
      <c r="L113" s="327">
        <v>0</v>
      </c>
      <c r="M113" s="48"/>
      <c r="N113" s="51"/>
      <c r="O113" s="42"/>
      <c r="P113" s="42"/>
      <c r="Q113" s="42"/>
    </row>
    <row r="114" spans="1:17" s="22" customFormat="1" ht="17.649999999999999" customHeight="1">
      <c r="A114" s="328">
        <v>110</v>
      </c>
      <c r="B114" s="328" t="s">
        <v>206</v>
      </c>
      <c r="C114" s="313" t="s">
        <v>239</v>
      </c>
      <c r="D114" s="324">
        <v>108.1977934734</v>
      </c>
      <c r="E114" s="324">
        <v>108.1977934734</v>
      </c>
      <c r="F114" s="325">
        <f t="shared" si="4"/>
        <v>0</v>
      </c>
      <c r="G114" s="324">
        <v>108.1977934734</v>
      </c>
      <c r="H114" s="286">
        <f t="shared" si="5"/>
        <v>1.8300649884395171E-14</v>
      </c>
      <c r="I114" s="286">
        <f t="shared" si="3"/>
        <v>1.6914069406502558E-14</v>
      </c>
      <c r="J114" s="326"/>
      <c r="K114" s="324">
        <v>0</v>
      </c>
      <c r="L114" s="327">
        <v>1.8300649884395171E-14</v>
      </c>
      <c r="M114" s="48"/>
      <c r="N114" s="51"/>
      <c r="O114" s="42"/>
      <c r="P114" s="42"/>
      <c r="Q114" s="42"/>
    </row>
    <row r="115" spans="1:17" s="22" customFormat="1" ht="17.649999999999999" customHeight="1">
      <c r="A115" s="328">
        <v>111</v>
      </c>
      <c r="B115" s="328" t="s">
        <v>214</v>
      </c>
      <c r="C115" s="313" t="s">
        <v>240</v>
      </c>
      <c r="D115" s="324">
        <v>648.50381805890004</v>
      </c>
      <c r="E115" s="324">
        <v>648.50381805890004</v>
      </c>
      <c r="F115" s="325">
        <f t="shared" si="4"/>
        <v>0</v>
      </c>
      <c r="G115" s="324">
        <v>648.50381805890004</v>
      </c>
      <c r="H115" s="286">
        <f t="shared" si="5"/>
        <v>-1.4640519907516137E-13</v>
      </c>
      <c r="I115" s="286">
        <f t="shared" si="3"/>
        <v>-2.2575842269268517E-14</v>
      </c>
      <c r="J115" s="326"/>
      <c r="K115" s="324">
        <v>0</v>
      </c>
      <c r="L115" s="327">
        <v>-1.4640519907516137E-13</v>
      </c>
      <c r="M115" s="48"/>
      <c r="N115" s="51"/>
      <c r="O115" s="42"/>
      <c r="P115" s="42"/>
      <c r="Q115" s="42"/>
    </row>
    <row r="116" spans="1:17" s="22" customFormat="1" ht="17.649999999999999" customHeight="1">
      <c r="A116" s="328">
        <v>112</v>
      </c>
      <c r="B116" s="328" t="s">
        <v>214</v>
      </c>
      <c r="C116" s="313" t="s">
        <v>241</v>
      </c>
      <c r="D116" s="324">
        <v>282.07350089549999</v>
      </c>
      <c r="E116" s="324">
        <v>282.07350089549999</v>
      </c>
      <c r="F116" s="325">
        <f t="shared" si="4"/>
        <v>0</v>
      </c>
      <c r="G116" s="324">
        <v>282.07350089549999</v>
      </c>
      <c r="H116" s="286">
        <f t="shared" si="5"/>
        <v>0</v>
      </c>
      <c r="I116" s="286">
        <f t="shared" si="3"/>
        <v>0</v>
      </c>
      <c r="J116" s="326"/>
      <c r="K116" s="324">
        <v>0</v>
      </c>
      <c r="L116" s="327">
        <v>0</v>
      </c>
      <c r="M116" s="48"/>
      <c r="N116" s="51"/>
      <c r="O116" s="42"/>
      <c r="P116" s="42"/>
      <c r="Q116" s="42"/>
    </row>
    <row r="117" spans="1:17" s="22" customFormat="1" ht="17.649999999999999" customHeight="1">
      <c r="A117" s="328">
        <v>113</v>
      </c>
      <c r="B117" s="328" t="s">
        <v>214</v>
      </c>
      <c r="C117" s="313" t="s">
        <v>242</v>
      </c>
      <c r="D117" s="324">
        <v>738.65414024460006</v>
      </c>
      <c r="E117" s="324">
        <v>738.65414024460006</v>
      </c>
      <c r="F117" s="325">
        <f t="shared" si="4"/>
        <v>0</v>
      </c>
      <c r="G117" s="324">
        <v>738.65414024460006</v>
      </c>
      <c r="H117" s="286">
        <f t="shared" si="5"/>
        <v>0</v>
      </c>
      <c r="I117" s="286">
        <f t="shared" si="3"/>
        <v>0</v>
      </c>
      <c r="J117" s="326"/>
      <c r="K117" s="324">
        <v>0</v>
      </c>
      <c r="L117" s="327">
        <v>0</v>
      </c>
      <c r="M117" s="48"/>
      <c r="N117" s="51"/>
      <c r="O117" s="42"/>
      <c r="P117" s="42"/>
      <c r="Q117" s="42"/>
    </row>
    <row r="118" spans="1:17" s="22" customFormat="1" ht="17.649999999999999" customHeight="1">
      <c r="A118" s="328">
        <v>114</v>
      </c>
      <c r="B118" s="328" t="s">
        <v>206</v>
      </c>
      <c r="C118" s="313" t="s">
        <v>243</v>
      </c>
      <c r="D118" s="324">
        <v>629.47358500000007</v>
      </c>
      <c r="E118" s="324">
        <v>629.47358500000007</v>
      </c>
      <c r="F118" s="325">
        <f t="shared" si="4"/>
        <v>0</v>
      </c>
      <c r="G118" s="324">
        <v>629.47358500000007</v>
      </c>
      <c r="H118" s="286">
        <f t="shared" si="5"/>
        <v>0</v>
      </c>
      <c r="I118" s="286">
        <f t="shared" si="3"/>
        <v>0</v>
      </c>
      <c r="J118" s="326"/>
      <c r="K118" s="324">
        <v>0</v>
      </c>
      <c r="L118" s="327">
        <v>0</v>
      </c>
      <c r="M118" s="48"/>
      <c r="N118" s="51"/>
      <c r="O118" s="42"/>
      <c r="P118" s="42"/>
      <c r="Q118" s="42"/>
    </row>
    <row r="119" spans="1:17" s="22" customFormat="1" ht="17.649999999999999" customHeight="1">
      <c r="A119" s="328">
        <v>117</v>
      </c>
      <c r="B119" s="328" t="s">
        <v>206</v>
      </c>
      <c r="C119" s="313" t="s">
        <v>244</v>
      </c>
      <c r="D119" s="324">
        <v>910.72774000000015</v>
      </c>
      <c r="E119" s="324">
        <v>910.72774000000015</v>
      </c>
      <c r="F119" s="325">
        <f t="shared" si="4"/>
        <v>0</v>
      </c>
      <c r="G119" s="324">
        <v>910.72774000000015</v>
      </c>
      <c r="H119" s="286">
        <f t="shared" si="5"/>
        <v>1.4640519907516137E-13</v>
      </c>
      <c r="I119" s="286">
        <f t="shared" si="3"/>
        <v>1.6075627505884616E-14</v>
      </c>
      <c r="J119" s="326"/>
      <c r="K119" s="324">
        <v>0</v>
      </c>
      <c r="L119" s="327">
        <v>1.4640519907516137E-13</v>
      </c>
      <c r="M119" s="48"/>
      <c r="N119" s="51"/>
      <c r="O119" s="42"/>
      <c r="P119" s="42"/>
      <c r="Q119" s="42"/>
    </row>
    <row r="120" spans="1:17" s="22" customFormat="1" ht="17.649999999999999" customHeight="1">
      <c r="A120" s="328">
        <v>118</v>
      </c>
      <c r="B120" s="328" t="s">
        <v>206</v>
      </c>
      <c r="C120" s="313" t="s">
        <v>245</v>
      </c>
      <c r="D120" s="324">
        <v>424.94999349450001</v>
      </c>
      <c r="E120" s="324">
        <v>424.94999349450001</v>
      </c>
      <c r="F120" s="325">
        <f t="shared" si="4"/>
        <v>0</v>
      </c>
      <c r="G120" s="324">
        <v>424.94999349450001</v>
      </c>
      <c r="H120" s="286">
        <f t="shared" si="5"/>
        <v>-7.3202599537580685E-14</v>
      </c>
      <c r="I120" s="286">
        <f t="shared" si="3"/>
        <v>-1.7226167939340874E-14</v>
      </c>
      <c r="J120" s="326"/>
      <c r="K120" s="324">
        <v>0</v>
      </c>
      <c r="L120" s="327">
        <v>-7.3202599537580685E-14</v>
      </c>
      <c r="M120" s="48"/>
      <c r="N120" s="51"/>
      <c r="O120" s="42"/>
      <c r="P120" s="42"/>
      <c r="Q120" s="42"/>
    </row>
    <row r="121" spans="1:17" s="22" customFormat="1" ht="17.649999999999999" customHeight="1">
      <c r="A121" s="328">
        <v>122</v>
      </c>
      <c r="B121" s="328" t="s">
        <v>141</v>
      </c>
      <c r="C121" s="313" t="s">
        <v>246</v>
      </c>
      <c r="D121" s="324">
        <v>222.62700455370003</v>
      </c>
      <c r="E121" s="324">
        <v>222.62700455370003</v>
      </c>
      <c r="F121" s="325">
        <f t="shared" si="4"/>
        <v>0</v>
      </c>
      <c r="G121" s="324">
        <v>222.62700455370003</v>
      </c>
      <c r="H121" s="286">
        <f t="shared" si="5"/>
        <v>-7.3202599537580685E-14</v>
      </c>
      <c r="I121" s="286">
        <f t="shared" si="3"/>
        <v>-3.2881275874115008E-14</v>
      </c>
      <c r="J121" s="326"/>
      <c r="K121" s="324">
        <v>0</v>
      </c>
      <c r="L121" s="327">
        <v>-7.3202599537580685E-14</v>
      </c>
      <c r="M121" s="48"/>
      <c r="N121" s="51"/>
      <c r="O121" s="42"/>
      <c r="P121" s="42"/>
      <c r="Q121" s="42"/>
    </row>
    <row r="122" spans="1:17" s="22" customFormat="1" ht="17.649999999999999" customHeight="1">
      <c r="A122" s="328">
        <v>123</v>
      </c>
      <c r="B122" s="328" t="s">
        <v>247</v>
      </c>
      <c r="C122" s="313" t="s">
        <v>248</v>
      </c>
      <c r="D122" s="324">
        <v>109.16736823660001</v>
      </c>
      <c r="E122" s="324">
        <v>109.16736823660001</v>
      </c>
      <c r="F122" s="325">
        <f t="shared" si="4"/>
        <v>0</v>
      </c>
      <c r="G122" s="324">
        <v>109.16736823660001</v>
      </c>
      <c r="H122" s="286">
        <f t="shared" si="5"/>
        <v>-1.8300649884395171E-14</v>
      </c>
      <c r="I122" s="286">
        <f t="shared" si="3"/>
        <v>-1.6763846358127741E-14</v>
      </c>
      <c r="J122" s="326"/>
      <c r="K122" s="324">
        <v>0</v>
      </c>
      <c r="L122" s="327">
        <v>-1.8300649884395171E-14</v>
      </c>
      <c r="M122" s="48"/>
      <c r="N122" s="51"/>
      <c r="O122" s="42"/>
      <c r="P122" s="42"/>
      <c r="Q122" s="42"/>
    </row>
    <row r="123" spans="1:17" s="22" customFormat="1" ht="17.649999999999999" customHeight="1">
      <c r="A123" s="328">
        <v>124</v>
      </c>
      <c r="B123" s="328" t="s">
        <v>247</v>
      </c>
      <c r="C123" s="313" t="s">
        <v>249</v>
      </c>
      <c r="D123" s="324">
        <v>1108.5870709656999</v>
      </c>
      <c r="E123" s="324">
        <v>1108.5870709656999</v>
      </c>
      <c r="F123" s="325">
        <f t="shared" si="4"/>
        <v>0</v>
      </c>
      <c r="G123" s="324">
        <v>1108.5870709656999</v>
      </c>
      <c r="H123" s="286">
        <f t="shared" si="5"/>
        <v>-2.9281039815032274E-13</v>
      </c>
      <c r="I123" s="286">
        <f t="shared" si="3"/>
        <v>-2.641293641420994E-14</v>
      </c>
      <c r="J123" s="326"/>
      <c r="K123" s="324">
        <v>0</v>
      </c>
      <c r="L123" s="327">
        <v>-2.9281039815032274E-13</v>
      </c>
      <c r="M123" s="48"/>
      <c r="N123" s="51"/>
      <c r="O123" s="42"/>
      <c r="P123" s="42"/>
      <c r="Q123" s="42"/>
    </row>
    <row r="124" spans="1:17" s="22" customFormat="1" ht="17.649999999999999" customHeight="1">
      <c r="A124" s="328">
        <v>126</v>
      </c>
      <c r="B124" s="328" t="s">
        <v>229</v>
      </c>
      <c r="C124" s="313" t="s">
        <v>250</v>
      </c>
      <c r="D124" s="324">
        <v>1740.7809090644</v>
      </c>
      <c r="E124" s="324">
        <v>1740.7809090644</v>
      </c>
      <c r="F124" s="325">
        <f t="shared" si="4"/>
        <v>0</v>
      </c>
      <c r="G124" s="324">
        <v>1740.7809090644</v>
      </c>
      <c r="H124" s="286">
        <f t="shared" si="5"/>
        <v>-2.9281039815032274E-13</v>
      </c>
      <c r="I124" s="286">
        <f t="shared" si="3"/>
        <v>-1.6820634729254734E-14</v>
      </c>
      <c r="J124" s="326"/>
      <c r="K124" s="324">
        <v>0</v>
      </c>
      <c r="L124" s="327">
        <v>-2.9281039815032274E-13</v>
      </c>
      <c r="M124" s="48"/>
      <c r="N124" s="51"/>
      <c r="O124" s="42"/>
      <c r="P124" s="42"/>
      <c r="Q124" s="42"/>
    </row>
    <row r="125" spans="1:17" s="22" customFormat="1" ht="17.649999999999999" customHeight="1">
      <c r="A125" s="328">
        <v>127</v>
      </c>
      <c r="B125" s="328" t="s">
        <v>251</v>
      </c>
      <c r="C125" s="313" t="s">
        <v>252</v>
      </c>
      <c r="D125" s="324">
        <v>1468.2100073431002</v>
      </c>
      <c r="E125" s="324">
        <v>1468.2100073431002</v>
      </c>
      <c r="F125" s="325">
        <f t="shared" si="4"/>
        <v>0</v>
      </c>
      <c r="G125" s="324">
        <v>1468.2100073431002</v>
      </c>
      <c r="H125" s="286">
        <f t="shared" si="5"/>
        <v>-5.8562079630064548E-13</v>
      </c>
      <c r="I125" s="286">
        <f t="shared" si="3"/>
        <v>-3.9886718750841077E-14</v>
      </c>
      <c r="J125" s="326"/>
      <c r="K125" s="324">
        <v>0</v>
      </c>
      <c r="L125" s="327">
        <v>-5.8562079630064548E-13</v>
      </c>
      <c r="M125" s="48"/>
      <c r="N125" s="51"/>
      <c r="O125" s="42"/>
      <c r="P125" s="42"/>
      <c r="Q125" s="42"/>
    </row>
    <row r="126" spans="1:17" s="22" customFormat="1" ht="17.649999999999999" customHeight="1">
      <c r="A126" s="328">
        <v>128</v>
      </c>
      <c r="B126" s="328" t="s">
        <v>229</v>
      </c>
      <c r="C126" s="313" t="s">
        <v>253</v>
      </c>
      <c r="D126" s="324">
        <v>1369.2069582212</v>
      </c>
      <c r="E126" s="324">
        <v>1369.2069582212</v>
      </c>
      <c r="F126" s="325">
        <f t="shared" si="4"/>
        <v>0</v>
      </c>
      <c r="G126" s="324">
        <v>1369.2069582212</v>
      </c>
      <c r="H126" s="286">
        <f t="shared" si="5"/>
        <v>-2.9281039815032274E-13</v>
      </c>
      <c r="I126" s="286">
        <f t="shared" si="3"/>
        <v>-2.1385400971868143E-14</v>
      </c>
      <c r="J126" s="326"/>
      <c r="K126" s="324">
        <v>0</v>
      </c>
      <c r="L126" s="327">
        <v>-2.9281039815032274E-13</v>
      </c>
      <c r="M126" s="48"/>
      <c r="N126" s="51"/>
      <c r="O126" s="42"/>
      <c r="P126" s="42"/>
      <c r="Q126" s="42"/>
    </row>
    <row r="127" spans="1:17" s="22" customFormat="1" ht="17.649999999999999" customHeight="1">
      <c r="A127" s="328">
        <v>130</v>
      </c>
      <c r="B127" s="328" t="s">
        <v>229</v>
      </c>
      <c r="C127" s="313" t="s">
        <v>254</v>
      </c>
      <c r="D127" s="324">
        <v>1890.3600693640001</v>
      </c>
      <c r="E127" s="324">
        <v>1890.3600693640001</v>
      </c>
      <c r="F127" s="325">
        <f t="shared" si="4"/>
        <v>0</v>
      </c>
      <c r="G127" s="324">
        <v>1890.3600693640001</v>
      </c>
      <c r="H127" s="286">
        <f t="shared" si="5"/>
        <v>53.649989802532971</v>
      </c>
      <c r="I127" s="286">
        <f t="shared" si="3"/>
        <v>2.8380831076580653</v>
      </c>
      <c r="J127" s="330"/>
      <c r="K127" s="324">
        <v>0</v>
      </c>
      <c r="L127" s="327">
        <v>53.649989802532971</v>
      </c>
      <c r="M127" s="48"/>
      <c r="N127" s="51"/>
      <c r="O127" s="42"/>
      <c r="P127" s="42"/>
      <c r="Q127" s="42"/>
    </row>
    <row r="128" spans="1:17" s="22" customFormat="1" ht="17.649999999999999" customHeight="1">
      <c r="A128" s="328">
        <v>132</v>
      </c>
      <c r="B128" s="328" t="s">
        <v>255</v>
      </c>
      <c r="C128" s="313" t="s">
        <v>256</v>
      </c>
      <c r="D128" s="324">
        <v>2249.3738896000004</v>
      </c>
      <c r="E128" s="324">
        <v>2249.3738896000004</v>
      </c>
      <c r="F128" s="325">
        <f t="shared" si="4"/>
        <v>0</v>
      </c>
      <c r="G128" s="324">
        <v>2249.3738896000004</v>
      </c>
      <c r="H128" s="286">
        <f t="shared" si="5"/>
        <v>149.95825912848045</v>
      </c>
      <c r="I128" s="286">
        <f t="shared" si="3"/>
        <v>6.6666666587450738</v>
      </c>
      <c r="J128" s="330"/>
      <c r="K128" s="324">
        <v>0</v>
      </c>
      <c r="L128" s="327">
        <v>149.95825912848045</v>
      </c>
      <c r="M128" s="48"/>
      <c r="N128" s="51"/>
      <c r="O128" s="42"/>
      <c r="P128" s="42"/>
      <c r="Q128" s="42"/>
    </row>
    <row r="129" spans="1:17" s="22" customFormat="1" ht="17.649999999999999" customHeight="1">
      <c r="A129" s="328">
        <v>136</v>
      </c>
      <c r="B129" s="328" t="s">
        <v>755</v>
      </c>
      <c r="C129" s="313" t="s">
        <v>257</v>
      </c>
      <c r="D129" s="324">
        <v>140.14723524640002</v>
      </c>
      <c r="E129" s="324">
        <v>140.14723524640002</v>
      </c>
      <c r="F129" s="325">
        <f t="shared" si="4"/>
        <v>0</v>
      </c>
      <c r="G129" s="324">
        <v>140.14723524640002</v>
      </c>
      <c r="H129" s="286">
        <f t="shared" si="5"/>
        <v>-3.6601299768790343E-14</v>
      </c>
      <c r="I129" s="286">
        <f t="shared" si="3"/>
        <v>-2.6116319529557416E-14</v>
      </c>
      <c r="J129" s="330"/>
      <c r="K129" s="324">
        <v>0</v>
      </c>
      <c r="L129" s="327">
        <v>-3.6601299768790343E-14</v>
      </c>
      <c r="M129" s="48"/>
      <c r="N129" s="51"/>
      <c r="O129" s="42"/>
      <c r="P129" s="42"/>
      <c r="Q129" s="42"/>
    </row>
    <row r="130" spans="1:17" s="22" customFormat="1" ht="17.649999999999999" customHeight="1">
      <c r="A130" s="328">
        <v>138</v>
      </c>
      <c r="B130" s="328" t="s">
        <v>141</v>
      </c>
      <c r="C130" s="313" t="s">
        <v>258</v>
      </c>
      <c r="D130" s="324">
        <v>184.569690955</v>
      </c>
      <c r="E130" s="324">
        <v>184.569690955</v>
      </c>
      <c r="F130" s="325">
        <f t="shared" si="4"/>
        <v>0</v>
      </c>
      <c r="G130" s="324">
        <v>184.569690955</v>
      </c>
      <c r="H130" s="286">
        <f t="shared" si="5"/>
        <v>-7.3202599537580685E-14</v>
      </c>
      <c r="I130" s="286">
        <f t="shared" si="3"/>
        <v>-3.9661224526527615E-14</v>
      </c>
      <c r="J130" s="330"/>
      <c r="K130" s="324">
        <v>0</v>
      </c>
      <c r="L130" s="327">
        <v>-7.3202599537580685E-14</v>
      </c>
      <c r="M130" s="48"/>
      <c r="N130" s="51"/>
      <c r="O130" s="42"/>
      <c r="P130" s="42"/>
      <c r="Q130" s="42"/>
    </row>
    <row r="131" spans="1:17" s="22" customFormat="1" ht="17.649999999999999" customHeight="1">
      <c r="A131" s="328">
        <v>139</v>
      </c>
      <c r="B131" s="328" t="s">
        <v>141</v>
      </c>
      <c r="C131" s="313" t="s">
        <v>259</v>
      </c>
      <c r="D131" s="324">
        <v>246.6635821763</v>
      </c>
      <c r="E131" s="324">
        <v>246.6635821763</v>
      </c>
      <c r="F131" s="325">
        <f t="shared" si="4"/>
        <v>0</v>
      </c>
      <c r="G131" s="324">
        <v>246.6635821763</v>
      </c>
      <c r="H131" s="286">
        <f t="shared" si="5"/>
        <v>3.6601299768790343E-14</v>
      </c>
      <c r="I131" s="286">
        <f t="shared" si="3"/>
        <v>1.4838550322613082E-14</v>
      </c>
      <c r="J131" s="330"/>
      <c r="K131" s="324">
        <v>0</v>
      </c>
      <c r="L131" s="327">
        <v>3.6601299768790343E-14</v>
      </c>
      <c r="M131" s="48"/>
      <c r="N131" s="51"/>
      <c r="O131" s="42"/>
      <c r="P131" s="42"/>
      <c r="Q131" s="42"/>
    </row>
    <row r="132" spans="1:17" s="22" customFormat="1" ht="17.649999999999999" customHeight="1">
      <c r="A132" s="287">
        <v>140</v>
      </c>
      <c r="B132" s="287" t="s">
        <v>141</v>
      </c>
      <c r="C132" s="313" t="s">
        <v>260</v>
      </c>
      <c r="D132" s="324">
        <v>269.44949571830006</v>
      </c>
      <c r="E132" s="324">
        <v>269.44949571830006</v>
      </c>
      <c r="F132" s="325">
        <f t="shared" si="4"/>
        <v>0</v>
      </c>
      <c r="G132" s="324">
        <v>269.44949571830006</v>
      </c>
      <c r="H132" s="286">
        <f t="shared" si="5"/>
        <v>55.843143027690992</v>
      </c>
      <c r="I132" s="286">
        <f t="shared" si="3"/>
        <v>20.724901666200566</v>
      </c>
      <c r="J132" s="330"/>
      <c r="K132" s="324">
        <v>0</v>
      </c>
      <c r="L132" s="327">
        <v>55.843143027690992</v>
      </c>
      <c r="M132" s="48"/>
      <c r="N132" s="51"/>
      <c r="O132" s="42"/>
      <c r="P132" s="42"/>
      <c r="Q132" s="42"/>
    </row>
    <row r="133" spans="1:17" s="22" customFormat="1" ht="17.649999999999999" customHeight="1">
      <c r="A133" s="328">
        <v>141</v>
      </c>
      <c r="B133" s="328" t="s">
        <v>141</v>
      </c>
      <c r="C133" s="313" t="s">
        <v>261</v>
      </c>
      <c r="D133" s="324">
        <v>239.52096292130003</v>
      </c>
      <c r="E133" s="324">
        <v>239.52096292130003</v>
      </c>
      <c r="F133" s="325">
        <f t="shared" si="4"/>
        <v>0</v>
      </c>
      <c r="G133" s="324">
        <v>239.52096292130003</v>
      </c>
      <c r="H133" s="286">
        <f t="shared" si="5"/>
        <v>0</v>
      </c>
      <c r="I133" s="286">
        <f t="shared" si="3"/>
        <v>0</v>
      </c>
      <c r="J133" s="330"/>
      <c r="K133" s="324">
        <v>0</v>
      </c>
      <c r="L133" s="327">
        <v>0</v>
      </c>
      <c r="M133" s="48"/>
      <c r="N133" s="51"/>
      <c r="O133" s="42"/>
      <c r="P133" s="42"/>
      <c r="Q133" s="42"/>
    </row>
    <row r="134" spans="1:17" s="22" customFormat="1" ht="17.649999999999999" customHeight="1">
      <c r="A134" s="328">
        <v>142</v>
      </c>
      <c r="B134" s="328" t="s">
        <v>229</v>
      </c>
      <c r="C134" s="313" t="s">
        <v>262</v>
      </c>
      <c r="D134" s="324">
        <v>858.88089576390007</v>
      </c>
      <c r="E134" s="324">
        <v>858.88089576390007</v>
      </c>
      <c r="F134" s="325">
        <f t="shared" si="4"/>
        <v>0</v>
      </c>
      <c r="G134" s="324">
        <v>858.88089576390007</v>
      </c>
      <c r="H134" s="286">
        <f t="shared" si="5"/>
        <v>-2.9281039815032274E-13</v>
      </c>
      <c r="I134" s="286">
        <f t="shared" si="3"/>
        <v>-3.4092084198693615E-14</v>
      </c>
      <c r="J134" s="330"/>
      <c r="K134" s="324">
        <v>0</v>
      </c>
      <c r="L134" s="327">
        <v>-2.9281039815032274E-13</v>
      </c>
      <c r="M134" s="48"/>
      <c r="N134" s="51"/>
      <c r="O134" s="42"/>
      <c r="P134" s="42"/>
      <c r="Q134" s="42"/>
    </row>
    <row r="135" spans="1:17" s="22" customFormat="1" ht="17.649999999999999" customHeight="1">
      <c r="A135" s="328">
        <v>143</v>
      </c>
      <c r="B135" s="328" t="s">
        <v>229</v>
      </c>
      <c r="C135" s="313" t="s">
        <v>263</v>
      </c>
      <c r="D135" s="324">
        <v>1659.4720636487002</v>
      </c>
      <c r="E135" s="324">
        <v>1659.4720636487002</v>
      </c>
      <c r="F135" s="325">
        <f t="shared" si="4"/>
        <v>0</v>
      </c>
      <c r="G135" s="324">
        <v>1659.4720636487002</v>
      </c>
      <c r="H135" s="286">
        <f t="shared" si="5"/>
        <v>-5.8562079630064548E-13</v>
      </c>
      <c r="I135" s="286">
        <f t="shared" si="3"/>
        <v>-3.5289584508764449E-14</v>
      </c>
      <c r="J135" s="330"/>
      <c r="K135" s="324">
        <v>0</v>
      </c>
      <c r="L135" s="327">
        <v>-5.8562079630064548E-13</v>
      </c>
      <c r="M135" s="48"/>
      <c r="N135" s="51"/>
      <c r="O135" s="42"/>
      <c r="P135" s="42"/>
      <c r="Q135" s="42"/>
    </row>
    <row r="136" spans="1:17" s="22" customFormat="1" ht="17.649999999999999" customHeight="1">
      <c r="A136" s="328">
        <v>144</v>
      </c>
      <c r="B136" s="328" t="s">
        <v>229</v>
      </c>
      <c r="C136" s="313" t="s">
        <v>264</v>
      </c>
      <c r="D136" s="324">
        <v>1139.6023780595001</v>
      </c>
      <c r="E136" s="324">
        <v>1139.6023780595001</v>
      </c>
      <c r="F136" s="325">
        <f t="shared" si="4"/>
        <v>0</v>
      </c>
      <c r="G136" s="324">
        <v>1139.6023780595001</v>
      </c>
      <c r="H136" s="286">
        <f t="shared" si="5"/>
        <v>-1.4640519907516137E-13</v>
      </c>
      <c r="I136" s="286">
        <f t="shared" si="3"/>
        <v>-1.2847042257358063E-14</v>
      </c>
      <c r="J136" s="330"/>
      <c r="K136" s="324">
        <v>0</v>
      </c>
      <c r="L136" s="327">
        <v>-1.4640519907516137E-13</v>
      </c>
      <c r="M136" s="48"/>
      <c r="N136" s="51"/>
      <c r="O136" s="42"/>
      <c r="P136" s="42"/>
      <c r="Q136" s="42"/>
    </row>
    <row r="137" spans="1:17" s="22" customFormat="1" ht="17.649999999999999" customHeight="1">
      <c r="A137" s="328">
        <v>146</v>
      </c>
      <c r="B137" s="328" t="s">
        <v>156</v>
      </c>
      <c r="C137" s="313" t="s">
        <v>265</v>
      </c>
      <c r="D137" s="324">
        <v>25755.875</v>
      </c>
      <c r="E137" s="324">
        <v>25755.875</v>
      </c>
      <c r="F137" s="325">
        <f t="shared" si="4"/>
        <v>0</v>
      </c>
      <c r="G137" s="324">
        <v>25755.874938185898</v>
      </c>
      <c r="H137" s="286">
        <f t="shared" si="5"/>
        <v>16703.937013622504</v>
      </c>
      <c r="I137" s="286">
        <f t="shared" si="3"/>
        <v>64.854861322407046</v>
      </c>
      <c r="J137" s="330"/>
      <c r="K137" s="324">
        <v>0</v>
      </c>
      <c r="L137" s="327">
        <v>16703.937013622504</v>
      </c>
      <c r="M137" s="48"/>
      <c r="N137" s="51"/>
      <c r="O137" s="42"/>
      <c r="P137" s="42"/>
      <c r="Q137" s="42"/>
    </row>
    <row r="138" spans="1:17" s="22" customFormat="1" ht="17.649999999999999" customHeight="1">
      <c r="A138" s="328">
        <v>147</v>
      </c>
      <c r="B138" s="328" t="s">
        <v>193</v>
      </c>
      <c r="C138" s="313" t="s">
        <v>266</v>
      </c>
      <c r="D138" s="324">
        <v>3591.3992100000005</v>
      </c>
      <c r="E138" s="324">
        <v>3591.3992100000005</v>
      </c>
      <c r="F138" s="325">
        <f t="shared" si="4"/>
        <v>0</v>
      </c>
      <c r="G138" s="324">
        <v>3591.3992100000005</v>
      </c>
      <c r="H138" s="286">
        <f t="shared" si="5"/>
        <v>1.171241592601291E-12</v>
      </c>
      <c r="I138" s="286">
        <f t="shared" si="3"/>
        <v>3.2612403247738387E-14</v>
      </c>
      <c r="J138" s="330"/>
      <c r="K138" s="324">
        <v>0</v>
      </c>
      <c r="L138" s="327">
        <v>1.171241592601291E-12</v>
      </c>
      <c r="M138" s="48"/>
      <c r="N138" s="51"/>
      <c r="O138" s="42"/>
      <c r="P138" s="42"/>
      <c r="Q138" s="42"/>
    </row>
    <row r="139" spans="1:17" s="22" customFormat="1" ht="17.649999999999999" customHeight="1">
      <c r="A139" s="328">
        <v>148</v>
      </c>
      <c r="B139" s="328" t="s">
        <v>267</v>
      </c>
      <c r="C139" s="313" t="s">
        <v>268</v>
      </c>
      <c r="D139" s="324">
        <v>569.16861443740004</v>
      </c>
      <c r="E139" s="324">
        <v>569.16861443740004</v>
      </c>
      <c r="F139" s="325">
        <f t="shared" si="4"/>
        <v>0</v>
      </c>
      <c r="G139" s="324">
        <v>569.16861443740004</v>
      </c>
      <c r="H139" s="286">
        <f t="shared" si="5"/>
        <v>7.3202599537580685E-14</v>
      </c>
      <c r="I139" s="286">
        <f t="shared" si="3"/>
        <v>1.2861320473536382E-14</v>
      </c>
      <c r="J139" s="330"/>
      <c r="K139" s="324">
        <v>0</v>
      </c>
      <c r="L139" s="327">
        <v>7.3202599537580685E-14</v>
      </c>
      <c r="M139" s="48"/>
      <c r="N139" s="51"/>
      <c r="O139" s="42"/>
      <c r="P139" s="42"/>
      <c r="Q139" s="42"/>
    </row>
    <row r="140" spans="1:17" s="22" customFormat="1" ht="17.649999999999999" customHeight="1">
      <c r="A140" s="328">
        <v>149</v>
      </c>
      <c r="B140" s="328" t="s">
        <v>267</v>
      </c>
      <c r="C140" s="313" t="s">
        <v>269</v>
      </c>
      <c r="D140" s="324">
        <v>922.51915045960004</v>
      </c>
      <c r="E140" s="324">
        <v>922.51915045960004</v>
      </c>
      <c r="F140" s="325">
        <f t="shared" si="4"/>
        <v>0</v>
      </c>
      <c r="G140" s="324">
        <v>922.51915045960004</v>
      </c>
      <c r="H140" s="286">
        <f t="shared" si="5"/>
        <v>0</v>
      </c>
      <c r="I140" s="286">
        <f t="shared" si="3"/>
        <v>0</v>
      </c>
      <c r="J140" s="330"/>
      <c r="K140" s="324">
        <v>0</v>
      </c>
      <c r="L140" s="327">
        <v>0</v>
      </c>
      <c r="M140" s="48"/>
      <c r="N140" s="51"/>
      <c r="O140" s="42"/>
      <c r="P140" s="42"/>
      <c r="Q140" s="42"/>
    </row>
    <row r="141" spans="1:17" s="22" customFormat="1" ht="17.649999999999999" customHeight="1">
      <c r="A141" s="328">
        <v>150</v>
      </c>
      <c r="B141" s="328" t="s">
        <v>267</v>
      </c>
      <c r="C141" s="313" t="s">
        <v>270</v>
      </c>
      <c r="D141" s="324">
        <v>976.81397728860009</v>
      </c>
      <c r="E141" s="324">
        <v>976.81397728860009</v>
      </c>
      <c r="F141" s="325">
        <f t="shared" si="4"/>
        <v>0</v>
      </c>
      <c r="G141" s="324">
        <v>976.81397728860009</v>
      </c>
      <c r="H141" s="286">
        <f t="shared" si="5"/>
        <v>4.7566254732566957</v>
      </c>
      <c r="I141" s="286">
        <f t="shared" si="3"/>
        <v>0.48695305184513638</v>
      </c>
      <c r="J141" s="330"/>
      <c r="K141" s="324">
        <v>0</v>
      </c>
      <c r="L141" s="327">
        <v>4.7566254732566957</v>
      </c>
      <c r="M141" s="48"/>
      <c r="N141" s="51"/>
      <c r="O141" s="42"/>
      <c r="P141" s="42"/>
      <c r="Q141" s="42"/>
    </row>
    <row r="142" spans="1:17" s="22" customFormat="1" ht="17.649999999999999" customHeight="1">
      <c r="A142" s="328">
        <v>151</v>
      </c>
      <c r="B142" s="328" t="s">
        <v>141</v>
      </c>
      <c r="C142" s="313" t="s">
        <v>271</v>
      </c>
      <c r="D142" s="324">
        <v>319.4820755147</v>
      </c>
      <c r="E142" s="324">
        <v>319.4820755147</v>
      </c>
      <c r="F142" s="325">
        <f t="shared" si="4"/>
        <v>0</v>
      </c>
      <c r="G142" s="324">
        <v>319.4820755147</v>
      </c>
      <c r="H142" s="286">
        <f t="shared" si="5"/>
        <v>37.336176533634955</v>
      </c>
      <c r="I142" s="286">
        <f t="shared" ref="I142:I205" si="6">+H142/E142*100</f>
        <v>11.686469882069188</v>
      </c>
      <c r="J142" s="330"/>
      <c r="K142" s="324">
        <v>0</v>
      </c>
      <c r="L142" s="327">
        <v>37.336176533634955</v>
      </c>
      <c r="M142" s="48"/>
      <c r="N142" s="51"/>
      <c r="O142" s="42"/>
      <c r="P142" s="42"/>
      <c r="Q142" s="42"/>
    </row>
    <row r="143" spans="1:17" s="22" customFormat="1" ht="17.649999999999999" customHeight="1">
      <c r="A143" s="328">
        <v>152</v>
      </c>
      <c r="B143" s="328" t="s">
        <v>141</v>
      </c>
      <c r="C143" s="313" t="s">
        <v>272</v>
      </c>
      <c r="D143" s="324">
        <v>1250.518817465</v>
      </c>
      <c r="E143" s="324">
        <v>1250.518817465</v>
      </c>
      <c r="F143" s="325">
        <f t="shared" si="4"/>
        <v>0</v>
      </c>
      <c r="G143" s="324">
        <v>1250.518817465</v>
      </c>
      <c r="H143" s="286">
        <f t="shared" si="5"/>
        <v>99.489673887925235</v>
      </c>
      <c r="I143" s="286">
        <f t="shared" si="6"/>
        <v>7.9558717948448461</v>
      </c>
      <c r="J143" s="330"/>
      <c r="K143" s="324">
        <v>0</v>
      </c>
      <c r="L143" s="327">
        <v>99.489673887925235</v>
      </c>
      <c r="M143" s="48"/>
      <c r="N143" s="51"/>
      <c r="O143" s="42"/>
      <c r="P143" s="42"/>
      <c r="Q143" s="42"/>
    </row>
    <row r="144" spans="1:17" s="22" customFormat="1" ht="17.649999999999999" customHeight="1">
      <c r="A144" s="328">
        <v>156</v>
      </c>
      <c r="B144" s="328" t="s">
        <v>206</v>
      </c>
      <c r="C144" s="313" t="s">
        <v>273</v>
      </c>
      <c r="D144" s="324">
        <v>348.19938162690005</v>
      </c>
      <c r="E144" s="324">
        <v>348.19938162690005</v>
      </c>
      <c r="F144" s="325">
        <f t="shared" ref="F144:F207" si="7">E144/D144*100-100</f>
        <v>0</v>
      </c>
      <c r="G144" s="324">
        <v>348.19938162690005</v>
      </c>
      <c r="H144" s="286">
        <f t="shared" ref="H144:H207" si="8">+K144+L144</f>
        <v>3.9513444630383798</v>
      </c>
      <c r="I144" s="286">
        <f t="shared" si="6"/>
        <v>1.1347936474144271</v>
      </c>
      <c r="J144" s="330"/>
      <c r="K144" s="324">
        <v>0</v>
      </c>
      <c r="L144" s="327">
        <v>3.9513444630383798</v>
      </c>
      <c r="M144" s="48"/>
      <c r="N144" s="51"/>
      <c r="O144" s="42"/>
      <c r="P144" s="42"/>
      <c r="Q144" s="42"/>
    </row>
    <row r="145" spans="1:17" s="22" customFormat="1" ht="17.649999999999999" customHeight="1">
      <c r="A145" s="328">
        <v>157</v>
      </c>
      <c r="B145" s="328" t="s">
        <v>206</v>
      </c>
      <c r="C145" s="313" t="s">
        <v>274</v>
      </c>
      <c r="D145" s="324">
        <v>3135.3003497463005</v>
      </c>
      <c r="E145" s="324">
        <v>3135.3003497463005</v>
      </c>
      <c r="F145" s="325">
        <f t="shared" si="7"/>
        <v>0</v>
      </c>
      <c r="G145" s="324">
        <v>3135.3003497463005</v>
      </c>
      <c r="H145" s="286">
        <f t="shared" si="8"/>
        <v>72.726719027788604</v>
      </c>
      <c r="I145" s="286">
        <f t="shared" si="6"/>
        <v>2.3196093169725653</v>
      </c>
      <c r="J145" s="330"/>
      <c r="K145" s="324">
        <v>0</v>
      </c>
      <c r="L145" s="327">
        <v>72.726719027788604</v>
      </c>
      <c r="M145" s="48"/>
      <c r="N145" s="51"/>
      <c r="O145" s="42"/>
      <c r="P145" s="42"/>
      <c r="Q145" s="42"/>
    </row>
    <row r="146" spans="1:17" s="22" customFormat="1" ht="17.649999999999999" customHeight="1">
      <c r="A146" s="328">
        <v>158</v>
      </c>
      <c r="B146" s="328" t="s">
        <v>206</v>
      </c>
      <c r="C146" s="313" t="s">
        <v>275</v>
      </c>
      <c r="D146" s="324">
        <v>271.67296950000002</v>
      </c>
      <c r="E146" s="324">
        <v>271.67296950000002</v>
      </c>
      <c r="F146" s="325">
        <f t="shared" si="7"/>
        <v>0</v>
      </c>
      <c r="G146" s="324">
        <v>271.67296950000002</v>
      </c>
      <c r="H146" s="286">
        <f t="shared" si="8"/>
        <v>7.3202599537580685E-14</v>
      </c>
      <c r="I146" s="286">
        <f t="shared" si="6"/>
        <v>2.6945117017827083E-14</v>
      </c>
      <c r="J146" s="330"/>
      <c r="K146" s="324">
        <v>0</v>
      </c>
      <c r="L146" s="327">
        <v>7.3202599537580685E-14</v>
      </c>
      <c r="M146" s="48"/>
      <c r="N146" s="51"/>
      <c r="O146" s="42"/>
      <c r="P146" s="42"/>
      <c r="Q146" s="42"/>
    </row>
    <row r="147" spans="1:17" s="22" customFormat="1" ht="17.649999999999999" customHeight="1">
      <c r="A147" s="328">
        <v>159</v>
      </c>
      <c r="B147" s="328" t="s">
        <v>206</v>
      </c>
      <c r="C147" s="313" t="s">
        <v>276</v>
      </c>
      <c r="D147" s="324">
        <v>92.643902979700002</v>
      </c>
      <c r="E147" s="324">
        <v>92.643902979700002</v>
      </c>
      <c r="F147" s="325">
        <f t="shared" si="7"/>
        <v>0</v>
      </c>
      <c r="G147" s="324">
        <v>92.643902979700002</v>
      </c>
      <c r="H147" s="286">
        <f t="shared" si="8"/>
        <v>0</v>
      </c>
      <c r="I147" s="286">
        <f t="shared" si="6"/>
        <v>0</v>
      </c>
      <c r="J147" s="330"/>
      <c r="K147" s="324">
        <v>0</v>
      </c>
      <c r="L147" s="327">
        <v>0</v>
      </c>
      <c r="M147" s="48"/>
      <c r="N147" s="51"/>
      <c r="O147" s="42"/>
      <c r="P147" s="42"/>
      <c r="Q147" s="42"/>
    </row>
    <row r="148" spans="1:17" s="22" customFormat="1" ht="17.649999999999999" customHeight="1">
      <c r="A148" s="328">
        <v>160</v>
      </c>
      <c r="B148" s="328" t="s">
        <v>206</v>
      </c>
      <c r="C148" s="313" t="s">
        <v>277</v>
      </c>
      <c r="D148" s="324">
        <v>22.356099499999999</v>
      </c>
      <c r="E148" s="324">
        <v>22.356099499999999</v>
      </c>
      <c r="F148" s="325">
        <f t="shared" si="7"/>
        <v>0</v>
      </c>
      <c r="G148" s="324">
        <v>22.356099499999999</v>
      </c>
      <c r="H148" s="286">
        <f t="shared" si="8"/>
        <v>0</v>
      </c>
      <c r="I148" s="286">
        <f t="shared" si="6"/>
        <v>0</v>
      </c>
      <c r="J148" s="330"/>
      <c r="K148" s="324">
        <v>0</v>
      </c>
      <c r="L148" s="327">
        <v>0</v>
      </c>
      <c r="M148" s="48"/>
      <c r="N148" s="51"/>
      <c r="O148" s="42"/>
      <c r="P148" s="42"/>
      <c r="Q148" s="42"/>
    </row>
    <row r="149" spans="1:17" s="22" customFormat="1" ht="17.649999999999999" customHeight="1">
      <c r="A149" s="328">
        <v>161</v>
      </c>
      <c r="B149" s="328" t="s">
        <v>214</v>
      </c>
      <c r="C149" s="313" t="s">
        <v>278</v>
      </c>
      <c r="D149" s="324">
        <v>87.054857499999997</v>
      </c>
      <c r="E149" s="324">
        <v>87.054857499999997</v>
      </c>
      <c r="F149" s="325">
        <f t="shared" si="7"/>
        <v>0</v>
      </c>
      <c r="G149" s="324">
        <v>87.054857499999997</v>
      </c>
      <c r="H149" s="286">
        <f t="shared" si="8"/>
        <v>-1.8300649884395171E-14</v>
      </c>
      <c r="I149" s="286">
        <f t="shared" si="6"/>
        <v>-2.1021974430772195E-14</v>
      </c>
      <c r="J149" s="330"/>
      <c r="K149" s="324">
        <v>0</v>
      </c>
      <c r="L149" s="327">
        <v>-1.8300649884395171E-14</v>
      </c>
      <c r="M149" s="48"/>
      <c r="N149" s="51"/>
      <c r="O149" s="42"/>
      <c r="P149" s="42"/>
      <c r="Q149" s="42"/>
    </row>
    <row r="150" spans="1:17" s="22" customFormat="1" ht="17.649999999999999" customHeight="1">
      <c r="A150" s="328">
        <v>162</v>
      </c>
      <c r="B150" s="328" t="s">
        <v>206</v>
      </c>
      <c r="C150" s="313" t="s">
        <v>279</v>
      </c>
      <c r="D150" s="324">
        <v>39.045906500000001</v>
      </c>
      <c r="E150" s="324">
        <v>39.045906500000001</v>
      </c>
      <c r="F150" s="325">
        <f t="shared" si="7"/>
        <v>0</v>
      </c>
      <c r="G150" s="324">
        <v>39.045906500000001</v>
      </c>
      <c r="H150" s="286">
        <f t="shared" si="8"/>
        <v>0</v>
      </c>
      <c r="I150" s="286">
        <f t="shared" si="6"/>
        <v>0</v>
      </c>
      <c r="J150" s="330"/>
      <c r="K150" s="324">
        <v>0</v>
      </c>
      <c r="L150" s="327">
        <v>0</v>
      </c>
      <c r="M150" s="48"/>
      <c r="N150" s="51"/>
      <c r="O150" s="42"/>
      <c r="P150" s="42"/>
      <c r="Q150" s="42"/>
    </row>
    <row r="151" spans="1:17" s="22" customFormat="1" ht="17.649999999999999" customHeight="1">
      <c r="A151" s="328">
        <v>163</v>
      </c>
      <c r="B151" s="328" t="s">
        <v>141</v>
      </c>
      <c r="C151" s="313" t="s">
        <v>280</v>
      </c>
      <c r="D151" s="324">
        <v>322.3210528948</v>
      </c>
      <c r="E151" s="324">
        <v>322.3210528948</v>
      </c>
      <c r="F151" s="325">
        <f t="shared" si="7"/>
        <v>0</v>
      </c>
      <c r="G151" s="324">
        <v>322.3210528948</v>
      </c>
      <c r="H151" s="286">
        <f t="shared" si="8"/>
        <v>0</v>
      </c>
      <c r="I151" s="286">
        <f t="shared" si="6"/>
        <v>0</v>
      </c>
      <c r="J151" s="330"/>
      <c r="K151" s="324">
        <v>0</v>
      </c>
      <c r="L151" s="327">
        <v>0</v>
      </c>
      <c r="M151" s="48"/>
      <c r="N151" s="51"/>
      <c r="O151" s="42"/>
      <c r="P151" s="42"/>
      <c r="Q151" s="42"/>
    </row>
    <row r="152" spans="1:17" s="22" customFormat="1" ht="17.649999999999999" customHeight="1">
      <c r="A152" s="328">
        <v>164</v>
      </c>
      <c r="B152" s="328" t="s">
        <v>141</v>
      </c>
      <c r="C152" s="313" t="s">
        <v>281</v>
      </c>
      <c r="D152" s="324">
        <v>804.41787276880007</v>
      </c>
      <c r="E152" s="324">
        <v>804.41787276880007</v>
      </c>
      <c r="F152" s="325">
        <f t="shared" si="7"/>
        <v>0</v>
      </c>
      <c r="G152" s="324">
        <v>804.41787276880007</v>
      </c>
      <c r="H152" s="286">
        <f t="shared" si="8"/>
        <v>38.394490431183982</v>
      </c>
      <c r="I152" s="286">
        <f t="shared" si="6"/>
        <v>4.7729534276793784</v>
      </c>
      <c r="J152" s="330"/>
      <c r="K152" s="324">
        <v>0</v>
      </c>
      <c r="L152" s="327">
        <v>38.394490431183982</v>
      </c>
      <c r="M152" s="48"/>
      <c r="N152" s="51"/>
      <c r="O152" s="42"/>
      <c r="P152" s="42"/>
      <c r="Q152" s="42"/>
    </row>
    <row r="153" spans="1:17" s="22" customFormat="1" ht="17.649999999999999" customHeight="1">
      <c r="A153" s="328">
        <v>165</v>
      </c>
      <c r="B153" s="328" t="s">
        <v>755</v>
      </c>
      <c r="C153" s="313" t="s">
        <v>282</v>
      </c>
      <c r="D153" s="324">
        <v>120.11192552620001</v>
      </c>
      <c r="E153" s="324">
        <v>120.11192552620001</v>
      </c>
      <c r="F153" s="325">
        <f t="shared" si="7"/>
        <v>0</v>
      </c>
      <c r="G153" s="324">
        <v>120.11192552620001</v>
      </c>
      <c r="H153" s="286">
        <f t="shared" si="8"/>
        <v>-3.6601299768790343E-14</v>
      </c>
      <c r="I153" s="286">
        <f t="shared" si="6"/>
        <v>-3.047266090227361E-14</v>
      </c>
      <c r="J153" s="330"/>
      <c r="K153" s="324">
        <v>0</v>
      </c>
      <c r="L153" s="327">
        <v>-3.6601299768790343E-14</v>
      </c>
      <c r="M153" s="48"/>
      <c r="N153" s="51"/>
      <c r="O153" s="42"/>
      <c r="P153" s="42"/>
      <c r="Q153" s="42"/>
    </row>
    <row r="154" spans="1:17" s="22" customFormat="1" ht="17.649999999999999" customHeight="1">
      <c r="A154" s="328">
        <v>166</v>
      </c>
      <c r="B154" s="328" t="s">
        <v>229</v>
      </c>
      <c r="C154" s="313" t="s">
        <v>283</v>
      </c>
      <c r="D154" s="324">
        <v>1249.9704645839001</v>
      </c>
      <c r="E154" s="324">
        <v>1249.9704645839001</v>
      </c>
      <c r="F154" s="325">
        <f t="shared" si="7"/>
        <v>0</v>
      </c>
      <c r="G154" s="324">
        <v>1249.9704645839001</v>
      </c>
      <c r="H154" s="286">
        <f t="shared" si="8"/>
        <v>21.033186584991501</v>
      </c>
      <c r="I154" s="286">
        <f t="shared" si="6"/>
        <v>1.6826946860694976</v>
      </c>
      <c r="J154" s="330"/>
      <c r="K154" s="324">
        <v>0</v>
      </c>
      <c r="L154" s="327">
        <v>21.033186584991501</v>
      </c>
      <c r="M154" s="48"/>
      <c r="N154" s="51"/>
      <c r="O154" s="42"/>
      <c r="P154" s="42"/>
      <c r="Q154" s="42"/>
    </row>
    <row r="155" spans="1:17" s="22" customFormat="1" ht="17.649999999999999" customHeight="1">
      <c r="A155" s="328">
        <v>167</v>
      </c>
      <c r="B155" s="328" t="s">
        <v>127</v>
      </c>
      <c r="C155" s="313" t="s">
        <v>284</v>
      </c>
      <c r="D155" s="324">
        <v>2970.1674019765001</v>
      </c>
      <c r="E155" s="324">
        <v>2970.1674019765001</v>
      </c>
      <c r="F155" s="325">
        <f t="shared" si="7"/>
        <v>0</v>
      </c>
      <c r="G155" s="324">
        <v>2970.1674019765001</v>
      </c>
      <c r="H155" s="286">
        <f t="shared" si="8"/>
        <v>693.03906013737424</v>
      </c>
      <c r="I155" s="286">
        <f t="shared" si="6"/>
        <v>23.333333322431287</v>
      </c>
      <c r="J155" s="330"/>
      <c r="K155" s="324">
        <v>0</v>
      </c>
      <c r="L155" s="327">
        <v>693.03906013737424</v>
      </c>
      <c r="M155" s="48"/>
      <c r="N155" s="51"/>
      <c r="O155" s="42"/>
      <c r="P155" s="42"/>
      <c r="Q155" s="42"/>
    </row>
    <row r="156" spans="1:17" s="22" customFormat="1" ht="17.649999999999999" customHeight="1">
      <c r="A156" s="328">
        <v>168</v>
      </c>
      <c r="B156" s="328" t="s">
        <v>229</v>
      </c>
      <c r="C156" s="313" t="s">
        <v>285</v>
      </c>
      <c r="D156" s="324">
        <v>675.05629136560003</v>
      </c>
      <c r="E156" s="324">
        <v>675.05629136560003</v>
      </c>
      <c r="F156" s="325">
        <f t="shared" si="7"/>
        <v>0</v>
      </c>
      <c r="G156" s="324">
        <v>675.05629136560003</v>
      </c>
      <c r="H156" s="286">
        <f t="shared" si="8"/>
        <v>-2.9281039815032274E-13</v>
      </c>
      <c r="I156" s="286">
        <f t="shared" si="6"/>
        <v>-4.3375700944581106E-14</v>
      </c>
      <c r="J156" s="330"/>
      <c r="K156" s="324">
        <v>0</v>
      </c>
      <c r="L156" s="327">
        <v>-2.9281039815032274E-13</v>
      </c>
      <c r="M156" s="48"/>
      <c r="N156" s="51"/>
      <c r="O156" s="42"/>
      <c r="P156" s="42"/>
      <c r="Q156" s="42"/>
    </row>
    <row r="157" spans="1:17" s="22" customFormat="1" ht="17.649999999999999" customHeight="1">
      <c r="A157" s="328">
        <v>170</v>
      </c>
      <c r="B157" s="328" t="s">
        <v>137</v>
      </c>
      <c r="C157" s="313" t="s">
        <v>286</v>
      </c>
      <c r="D157" s="324">
        <v>1645.7035910147001</v>
      </c>
      <c r="E157" s="324">
        <v>1645.7035910147001</v>
      </c>
      <c r="F157" s="325">
        <f t="shared" si="7"/>
        <v>0</v>
      </c>
      <c r="G157" s="324">
        <v>1645.7035910147001</v>
      </c>
      <c r="H157" s="286">
        <f t="shared" si="8"/>
        <v>361.94878278820079</v>
      </c>
      <c r="I157" s="286">
        <f t="shared" si="6"/>
        <v>21.993558546289137</v>
      </c>
      <c r="J157" s="330"/>
      <c r="K157" s="324">
        <v>0</v>
      </c>
      <c r="L157" s="327">
        <v>361.94878278820079</v>
      </c>
      <c r="M157" s="48"/>
      <c r="N157" s="51"/>
      <c r="O157" s="42"/>
      <c r="P157" s="42"/>
      <c r="Q157" s="42"/>
    </row>
    <row r="158" spans="1:17" s="22" customFormat="1" ht="17.649999999999999" customHeight="1">
      <c r="A158" s="328">
        <v>171</v>
      </c>
      <c r="B158" s="328" t="s">
        <v>127</v>
      </c>
      <c r="C158" s="313" t="s">
        <v>287</v>
      </c>
      <c r="D158" s="324">
        <v>11765.306530007601</v>
      </c>
      <c r="E158" s="324">
        <v>11765.306530007601</v>
      </c>
      <c r="F158" s="325">
        <f t="shared" si="7"/>
        <v>0</v>
      </c>
      <c r="G158" s="324">
        <v>9678.0275899999997</v>
      </c>
      <c r="H158" s="286">
        <f t="shared" si="8"/>
        <v>7154.5392890496678</v>
      </c>
      <c r="I158" s="286">
        <f t="shared" si="6"/>
        <v>60.810479274822981</v>
      </c>
      <c r="J158" s="330"/>
      <c r="K158" s="324">
        <v>2.0604699999999999E-5</v>
      </c>
      <c r="L158" s="327">
        <v>7154.539268444968</v>
      </c>
      <c r="M158" s="48"/>
      <c r="N158" s="51"/>
      <c r="O158" s="42"/>
      <c r="P158" s="42"/>
      <c r="Q158" s="42"/>
    </row>
    <row r="159" spans="1:17" s="22" customFormat="1" ht="17.649999999999999" customHeight="1">
      <c r="A159" s="328">
        <v>176</v>
      </c>
      <c r="B159" s="328" t="s">
        <v>137</v>
      </c>
      <c r="C159" s="313" t="s">
        <v>288</v>
      </c>
      <c r="D159" s="324">
        <v>741.4826092277001</v>
      </c>
      <c r="E159" s="324">
        <v>741.4826092277001</v>
      </c>
      <c r="F159" s="325">
        <f t="shared" si="7"/>
        <v>0</v>
      </c>
      <c r="G159" s="324">
        <v>741.4826092277001</v>
      </c>
      <c r="H159" s="286">
        <f t="shared" si="8"/>
        <v>116.22859045139298</v>
      </c>
      <c r="I159" s="286">
        <f t="shared" si="6"/>
        <v>15.675160685488256</v>
      </c>
      <c r="J159" s="330"/>
      <c r="K159" s="324">
        <v>0</v>
      </c>
      <c r="L159" s="327">
        <v>116.22859045139298</v>
      </c>
      <c r="M159" s="48"/>
      <c r="N159" s="51"/>
      <c r="O159" s="42"/>
      <c r="P159" s="42"/>
      <c r="Q159" s="42"/>
    </row>
    <row r="160" spans="1:17" s="22" customFormat="1" ht="17.649999999999999" customHeight="1">
      <c r="A160" s="328">
        <v>177</v>
      </c>
      <c r="B160" s="328" t="s">
        <v>137</v>
      </c>
      <c r="C160" s="313" t="s">
        <v>289</v>
      </c>
      <c r="D160" s="324">
        <v>25.4531713523</v>
      </c>
      <c r="E160" s="324">
        <v>25.4531713523</v>
      </c>
      <c r="F160" s="325">
        <f t="shared" si="7"/>
        <v>0</v>
      </c>
      <c r="G160" s="324">
        <v>25.4531713523</v>
      </c>
      <c r="H160" s="286">
        <f t="shared" si="8"/>
        <v>1.2045713302373664</v>
      </c>
      <c r="I160" s="286">
        <f t="shared" si="6"/>
        <v>4.7324999842446704</v>
      </c>
      <c r="J160" s="330"/>
      <c r="K160" s="324">
        <v>0</v>
      </c>
      <c r="L160" s="327">
        <v>1.2045713302373664</v>
      </c>
      <c r="M160" s="48"/>
      <c r="N160" s="51"/>
      <c r="O160" s="42"/>
      <c r="P160" s="42"/>
      <c r="Q160" s="42"/>
    </row>
    <row r="161" spans="1:17" s="22" customFormat="1" ht="17.649999999999999" customHeight="1">
      <c r="A161" s="328">
        <v>181</v>
      </c>
      <c r="B161" s="328" t="s">
        <v>206</v>
      </c>
      <c r="C161" s="313" t="s">
        <v>290</v>
      </c>
      <c r="D161" s="324">
        <v>13280.9140438782</v>
      </c>
      <c r="E161" s="324">
        <v>13280.9140438782</v>
      </c>
      <c r="F161" s="325">
        <f t="shared" si="7"/>
        <v>0</v>
      </c>
      <c r="G161" s="324">
        <v>13280.9140438782</v>
      </c>
      <c r="H161" s="286">
        <f t="shared" si="8"/>
        <v>4633.0335690633829</v>
      </c>
      <c r="I161" s="286">
        <f t="shared" si="6"/>
        <v>34.884899892857653</v>
      </c>
      <c r="J161" s="330"/>
      <c r="K161" s="324">
        <v>0</v>
      </c>
      <c r="L161" s="327">
        <v>4633.0335690633829</v>
      </c>
      <c r="M161" s="48"/>
      <c r="N161" s="51"/>
      <c r="O161" s="42"/>
      <c r="P161" s="42"/>
      <c r="Q161" s="42"/>
    </row>
    <row r="162" spans="1:17" s="22" customFormat="1" ht="17.649999999999999" customHeight="1">
      <c r="A162" s="328">
        <v>182</v>
      </c>
      <c r="B162" s="328" t="s">
        <v>206</v>
      </c>
      <c r="C162" s="313" t="s">
        <v>291</v>
      </c>
      <c r="D162" s="324">
        <v>658.32016499999997</v>
      </c>
      <c r="E162" s="324">
        <v>658.32016499999997</v>
      </c>
      <c r="F162" s="325">
        <f t="shared" si="7"/>
        <v>0</v>
      </c>
      <c r="G162" s="324">
        <v>658.32016499999997</v>
      </c>
      <c r="H162" s="286">
        <f t="shared" si="8"/>
        <v>-2.1960779861274206E-13</v>
      </c>
      <c r="I162" s="286">
        <f t="shared" si="6"/>
        <v>-3.3358813885450715E-14</v>
      </c>
      <c r="J162" s="330"/>
      <c r="K162" s="324">
        <v>0</v>
      </c>
      <c r="L162" s="327">
        <v>-2.1960779861274206E-13</v>
      </c>
      <c r="M162" s="48"/>
      <c r="N162" s="51"/>
      <c r="O162" s="42"/>
      <c r="P162" s="42"/>
      <c r="Q162" s="42"/>
    </row>
    <row r="163" spans="1:17" s="22" customFormat="1" ht="17.649999999999999" customHeight="1">
      <c r="A163" s="328">
        <v>183</v>
      </c>
      <c r="B163" s="328" t="s">
        <v>206</v>
      </c>
      <c r="C163" s="313" t="s">
        <v>292</v>
      </c>
      <c r="D163" s="324">
        <v>118.5800485</v>
      </c>
      <c r="E163" s="324">
        <v>118.5800485</v>
      </c>
      <c r="F163" s="325">
        <f t="shared" si="7"/>
        <v>0</v>
      </c>
      <c r="G163" s="324">
        <v>118.5800485</v>
      </c>
      <c r="H163" s="286">
        <f t="shared" si="8"/>
        <v>0</v>
      </c>
      <c r="I163" s="286">
        <f t="shared" si="6"/>
        <v>0</v>
      </c>
      <c r="J163" s="330"/>
      <c r="K163" s="324">
        <v>0</v>
      </c>
      <c r="L163" s="327">
        <v>0</v>
      </c>
      <c r="M163" s="48"/>
      <c r="N163" s="51"/>
      <c r="O163" s="42"/>
      <c r="P163" s="42"/>
      <c r="Q163" s="42"/>
    </row>
    <row r="164" spans="1:17" s="22" customFormat="1" ht="17.649999999999999" customHeight="1">
      <c r="A164" s="328">
        <v>185</v>
      </c>
      <c r="B164" s="328" t="s">
        <v>141</v>
      </c>
      <c r="C164" s="313" t="s">
        <v>293</v>
      </c>
      <c r="D164" s="324">
        <v>478.04111435420003</v>
      </c>
      <c r="E164" s="324">
        <v>478.04111435420003</v>
      </c>
      <c r="F164" s="325">
        <f t="shared" si="7"/>
        <v>0</v>
      </c>
      <c r="G164" s="324">
        <v>478.04111435420003</v>
      </c>
      <c r="H164" s="286">
        <f t="shared" si="8"/>
        <v>54.609453353725442</v>
      </c>
      <c r="I164" s="286">
        <f t="shared" si="6"/>
        <v>11.423589250790485</v>
      </c>
      <c r="J164" s="330"/>
      <c r="K164" s="324">
        <v>0</v>
      </c>
      <c r="L164" s="327">
        <v>54.609453353725442</v>
      </c>
      <c r="M164" s="48"/>
      <c r="N164" s="51"/>
      <c r="O164" s="42"/>
      <c r="P164" s="42"/>
      <c r="Q164" s="42"/>
    </row>
    <row r="165" spans="1:17" s="22" customFormat="1" ht="17.649999999999999" customHeight="1">
      <c r="A165" s="328">
        <v>188</v>
      </c>
      <c r="B165" s="328" t="s">
        <v>141</v>
      </c>
      <c r="C165" s="313" t="s">
        <v>294</v>
      </c>
      <c r="D165" s="324">
        <v>5796.8877260015997</v>
      </c>
      <c r="E165" s="324">
        <v>5034.5138260016001</v>
      </c>
      <c r="F165" s="325">
        <f t="shared" si="7"/>
        <v>-13.151434632422081</v>
      </c>
      <c r="G165" s="324">
        <v>3620.2457899999999</v>
      </c>
      <c r="H165" s="286">
        <f t="shared" si="8"/>
        <v>958.99122474505668</v>
      </c>
      <c r="I165" s="286">
        <f t="shared" si="6"/>
        <v>19.048338288241141</v>
      </c>
      <c r="J165" s="330"/>
      <c r="K165" s="324">
        <v>718.06134976120006</v>
      </c>
      <c r="L165" s="327">
        <v>240.92987498385665</v>
      </c>
      <c r="M165" s="48"/>
      <c r="N165" s="51"/>
      <c r="O165" s="42"/>
      <c r="P165" s="42"/>
      <c r="Q165" s="42"/>
    </row>
    <row r="166" spans="1:17" s="22" customFormat="1" ht="17.649999999999999" customHeight="1">
      <c r="A166" s="328">
        <v>189</v>
      </c>
      <c r="B166" s="328" t="s">
        <v>141</v>
      </c>
      <c r="C166" s="313" t="s">
        <v>295</v>
      </c>
      <c r="D166" s="324">
        <v>330.60226726710005</v>
      </c>
      <c r="E166" s="324">
        <v>330.60226726710005</v>
      </c>
      <c r="F166" s="325">
        <f t="shared" si="7"/>
        <v>0</v>
      </c>
      <c r="G166" s="324">
        <v>330.60226726710005</v>
      </c>
      <c r="H166" s="286">
        <f t="shared" si="8"/>
        <v>63.280427245932664</v>
      </c>
      <c r="I166" s="286">
        <f t="shared" si="6"/>
        <v>19.140953801991675</v>
      </c>
      <c r="J166" s="330"/>
      <c r="K166" s="324">
        <v>0</v>
      </c>
      <c r="L166" s="327">
        <v>63.280427245932664</v>
      </c>
      <c r="M166" s="48"/>
      <c r="N166" s="51"/>
      <c r="O166" s="42"/>
      <c r="P166" s="42"/>
      <c r="Q166" s="42"/>
    </row>
    <row r="167" spans="1:17" s="22" customFormat="1" ht="17.649999999999999" customHeight="1">
      <c r="A167" s="328">
        <v>190</v>
      </c>
      <c r="B167" s="328" t="s">
        <v>247</v>
      </c>
      <c r="C167" s="313" t="s">
        <v>296</v>
      </c>
      <c r="D167" s="324">
        <v>1015.4355505968001</v>
      </c>
      <c r="E167" s="324">
        <v>1015.4355505968001</v>
      </c>
      <c r="F167" s="325">
        <f t="shared" si="7"/>
        <v>0</v>
      </c>
      <c r="G167" s="324">
        <v>1015.4355505968001</v>
      </c>
      <c r="H167" s="286">
        <f t="shared" si="8"/>
        <v>198.31064013803427</v>
      </c>
      <c r="I167" s="286">
        <f t="shared" si="6"/>
        <v>19.529613673805443</v>
      </c>
      <c r="J167" s="330"/>
      <c r="K167" s="324">
        <v>0</v>
      </c>
      <c r="L167" s="327">
        <v>198.31064013803427</v>
      </c>
      <c r="M167" s="48"/>
      <c r="N167" s="51"/>
      <c r="O167" s="42"/>
      <c r="P167" s="42"/>
      <c r="Q167" s="42"/>
    </row>
    <row r="168" spans="1:17" s="22" customFormat="1" ht="17.649999999999999" customHeight="1">
      <c r="A168" s="328">
        <v>191</v>
      </c>
      <c r="B168" s="328" t="s">
        <v>141</v>
      </c>
      <c r="C168" s="313" t="s">
        <v>297</v>
      </c>
      <c r="D168" s="324">
        <v>112.7900865906</v>
      </c>
      <c r="E168" s="324">
        <v>112.7900865906</v>
      </c>
      <c r="F168" s="325">
        <f t="shared" si="7"/>
        <v>0</v>
      </c>
      <c r="G168" s="324">
        <v>112.7900865906</v>
      </c>
      <c r="H168" s="286">
        <f t="shared" si="8"/>
        <v>14.32232425529827</v>
      </c>
      <c r="I168" s="286">
        <f t="shared" si="6"/>
        <v>12.69821195127259</v>
      </c>
      <c r="J168" s="330"/>
      <c r="K168" s="324">
        <v>0</v>
      </c>
      <c r="L168" s="327">
        <v>14.32232425529827</v>
      </c>
      <c r="M168" s="48"/>
      <c r="N168" s="51"/>
      <c r="O168" s="42"/>
      <c r="P168" s="42"/>
      <c r="Q168" s="42"/>
    </row>
    <row r="169" spans="1:17" s="22" customFormat="1" ht="17.649999999999999" customHeight="1">
      <c r="A169" s="328">
        <v>192</v>
      </c>
      <c r="B169" s="328" t="s">
        <v>247</v>
      </c>
      <c r="C169" s="313" t="s">
        <v>298</v>
      </c>
      <c r="D169" s="324">
        <v>796.52159540190007</v>
      </c>
      <c r="E169" s="324">
        <v>796.52159540190007</v>
      </c>
      <c r="F169" s="325">
        <f t="shared" si="7"/>
        <v>0</v>
      </c>
      <c r="G169" s="324">
        <v>796.52159540190007</v>
      </c>
      <c r="H169" s="286">
        <f t="shared" si="8"/>
        <v>77.830813316458332</v>
      </c>
      <c r="I169" s="286">
        <f t="shared" si="6"/>
        <v>9.7713374961525457</v>
      </c>
      <c r="J169" s="330"/>
      <c r="K169" s="324">
        <v>0</v>
      </c>
      <c r="L169" s="327">
        <v>77.830813316458332</v>
      </c>
      <c r="M169" s="48"/>
      <c r="N169" s="51"/>
      <c r="O169" s="42"/>
      <c r="P169" s="42"/>
      <c r="Q169" s="42"/>
    </row>
    <row r="170" spans="1:17" s="22" customFormat="1" ht="17.649999999999999" customHeight="1">
      <c r="A170" s="328">
        <v>193</v>
      </c>
      <c r="B170" s="328" t="s">
        <v>247</v>
      </c>
      <c r="C170" s="313" t="s">
        <v>299</v>
      </c>
      <c r="D170" s="324">
        <v>78.434098276400007</v>
      </c>
      <c r="E170" s="324">
        <v>78.434098276400007</v>
      </c>
      <c r="F170" s="325">
        <f t="shared" si="7"/>
        <v>0</v>
      </c>
      <c r="G170" s="324">
        <v>78.434098276400007</v>
      </c>
      <c r="H170" s="286">
        <f t="shared" si="8"/>
        <v>0</v>
      </c>
      <c r="I170" s="286">
        <f t="shared" si="6"/>
        <v>0</v>
      </c>
      <c r="J170" s="330"/>
      <c r="K170" s="324">
        <v>0</v>
      </c>
      <c r="L170" s="327">
        <v>0</v>
      </c>
      <c r="M170" s="48"/>
      <c r="N170" s="51"/>
      <c r="O170" s="42"/>
      <c r="P170" s="42"/>
      <c r="Q170" s="42"/>
    </row>
    <row r="171" spans="1:17" s="22" customFormat="1" ht="17.649999999999999" customHeight="1">
      <c r="A171" s="328">
        <v>194</v>
      </c>
      <c r="B171" s="328" t="s">
        <v>247</v>
      </c>
      <c r="C171" s="313" t="s">
        <v>300</v>
      </c>
      <c r="D171" s="324">
        <v>807.99033625949994</v>
      </c>
      <c r="E171" s="324">
        <v>807.99033625949994</v>
      </c>
      <c r="F171" s="325">
        <f t="shared" si="7"/>
        <v>0</v>
      </c>
      <c r="G171" s="324">
        <v>807.99033625949994</v>
      </c>
      <c r="H171" s="286">
        <f t="shared" si="8"/>
        <v>51.419894635283747</v>
      </c>
      <c r="I171" s="286">
        <f t="shared" si="6"/>
        <v>6.3639244589639947</v>
      </c>
      <c r="J171" s="330"/>
      <c r="K171" s="324">
        <v>0</v>
      </c>
      <c r="L171" s="327">
        <v>51.419894635283747</v>
      </c>
      <c r="M171" s="48"/>
      <c r="N171" s="51"/>
      <c r="O171" s="42"/>
      <c r="P171" s="42"/>
      <c r="Q171" s="42"/>
    </row>
    <row r="172" spans="1:17" s="22" customFormat="1" ht="17.649999999999999" customHeight="1">
      <c r="A172" s="328">
        <v>195</v>
      </c>
      <c r="B172" s="328" t="s">
        <v>141</v>
      </c>
      <c r="C172" s="313" t="s">
        <v>301</v>
      </c>
      <c r="D172" s="324">
        <v>1993.5358999111002</v>
      </c>
      <c r="E172" s="324">
        <v>1993.5358999111002</v>
      </c>
      <c r="F172" s="325">
        <f t="shared" si="7"/>
        <v>0</v>
      </c>
      <c r="G172" s="324">
        <v>1993.5358999111002</v>
      </c>
      <c r="H172" s="286">
        <f t="shared" si="8"/>
        <v>192.1432345062824</v>
      </c>
      <c r="I172" s="286">
        <f t="shared" si="6"/>
        <v>9.6383132360370762</v>
      </c>
      <c r="J172" s="330"/>
      <c r="K172" s="324">
        <v>0</v>
      </c>
      <c r="L172" s="327">
        <v>192.1432345062824</v>
      </c>
      <c r="M172" s="48"/>
      <c r="N172" s="51"/>
      <c r="O172" s="42"/>
      <c r="P172" s="42"/>
      <c r="Q172" s="42"/>
    </row>
    <row r="173" spans="1:17" s="22" customFormat="1" ht="17.649999999999999" customHeight="1">
      <c r="A173" s="328">
        <v>197</v>
      </c>
      <c r="B173" s="328" t="s">
        <v>247</v>
      </c>
      <c r="C173" s="313" t="s">
        <v>302</v>
      </c>
      <c r="D173" s="324">
        <v>327.93397922180003</v>
      </c>
      <c r="E173" s="324">
        <v>327.93397922180003</v>
      </c>
      <c r="F173" s="325">
        <f t="shared" si="7"/>
        <v>0</v>
      </c>
      <c r="G173" s="324">
        <v>327.93397922180003</v>
      </c>
      <c r="H173" s="286">
        <f t="shared" si="8"/>
        <v>34.697183832476803</v>
      </c>
      <c r="I173" s="286">
        <f t="shared" si="6"/>
        <v>10.580539386255293</v>
      </c>
      <c r="J173" s="330"/>
      <c r="K173" s="324">
        <v>0</v>
      </c>
      <c r="L173" s="327">
        <v>34.697183832476803</v>
      </c>
      <c r="M173" s="48"/>
      <c r="N173" s="51"/>
      <c r="O173" s="42"/>
      <c r="P173" s="42"/>
      <c r="Q173" s="42"/>
    </row>
    <row r="174" spans="1:17" s="22" customFormat="1" ht="17.649999999999999" customHeight="1">
      <c r="A174" s="328">
        <v>198</v>
      </c>
      <c r="B174" s="328" t="s">
        <v>141</v>
      </c>
      <c r="C174" s="313" t="s">
        <v>303</v>
      </c>
      <c r="D174" s="324">
        <v>413.69877645480005</v>
      </c>
      <c r="E174" s="324">
        <v>413.69877645480005</v>
      </c>
      <c r="F174" s="325">
        <f t="shared" si="7"/>
        <v>0</v>
      </c>
      <c r="G174" s="324">
        <v>413.69877645480005</v>
      </c>
      <c r="H174" s="286">
        <f t="shared" si="8"/>
        <v>87.976481712794637</v>
      </c>
      <c r="I174" s="286">
        <f t="shared" si="6"/>
        <v>21.265830773470217</v>
      </c>
      <c r="J174" s="330"/>
      <c r="K174" s="324">
        <v>0</v>
      </c>
      <c r="L174" s="327">
        <v>87.976481712794637</v>
      </c>
      <c r="M174" s="48"/>
      <c r="N174" s="51"/>
      <c r="O174" s="42"/>
      <c r="P174" s="42"/>
      <c r="Q174" s="42"/>
    </row>
    <row r="175" spans="1:17" s="22" customFormat="1" ht="17.649999999999999" customHeight="1">
      <c r="A175" s="328">
        <v>199</v>
      </c>
      <c r="B175" s="328" t="s">
        <v>141</v>
      </c>
      <c r="C175" s="313" t="s">
        <v>304</v>
      </c>
      <c r="D175" s="324">
        <v>319.33372167470003</v>
      </c>
      <c r="E175" s="324">
        <v>319.33372167470003</v>
      </c>
      <c r="F175" s="325">
        <f t="shared" si="7"/>
        <v>0</v>
      </c>
      <c r="G175" s="324">
        <v>319.33374227939998</v>
      </c>
      <c r="H175" s="286">
        <f t="shared" si="8"/>
        <v>36.133979028533126</v>
      </c>
      <c r="I175" s="286">
        <f t="shared" si="6"/>
        <v>11.315428523813157</v>
      </c>
      <c r="J175" s="330"/>
      <c r="K175" s="324">
        <v>0</v>
      </c>
      <c r="L175" s="327">
        <v>36.133979028533126</v>
      </c>
      <c r="M175" s="48"/>
      <c r="N175" s="51"/>
      <c r="O175" s="42"/>
      <c r="P175" s="42"/>
      <c r="Q175" s="42"/>
    </row>
    <row r="176" spans="1:17" s="22" customFormat="1" ht="17.649999999999999" customHeight="1">
      <c r="A176" s="328">
        <v>200</v>
      </c>
      <c r="B176" s="328" t="s">
        <v>229</v>
      </c>
      <c r="C176" s="313" t="s">
        <v>305</v>
      </c>
      <c r="D176" s="324">
        <v>1438.0638064953</v>
      </c>
      <c r="E176" s="324">
        <v>1438.0638064953</v>
      </c>
      <c r="F176" s="325">
        <f t="shared" si="7"/>
        <v>0</v>
      </c>
      <c r="G176" s="324">
        <v>1438.0638064953</v>
      </c>
      <c r="H176" s="286">
        <f t="shared" si="8"/>
        <v>299.46295111460614</v>
      </c>
      <c r="I176" s="286">
        <f t="shared" si="6"/>
        <v>20.824037832119995</v>
      </c>
      <c r="J176" s="330"/>
      <c r="K176" s="324">
        <v>0</v>
      </c>
      <c r="L176" s="327">
        <v>299.46295111460614</v>
      </c>
      <c r="M176" s="48"/>
      <c r="N176" s="51"/>
      <c r="O176" s="42"/>
      <c r="P176" s="42"/>
      <c r="Q176" s="42"/>
    </row>
    <row r="177" spans="1:17" s="22" customFormat="1" ht="17.649999999999999" customHeight="1">
      <c r="A177" s="328">
        <v>201</v>
      </c>
      <c r="B177" s="328" t="s">
        <v>229</v>
      </c>
      <c r="C177" s="313" t="s">
        <v>306</v>
      </c>
      <c r="D177" s="324">
        <v>1822.1542059817</v>
      </c>
      <c r="E177" s="324">
        <v>1822.1542059817</v>
      </c>
      <c r="F177" s="325">
        <f t="shared" si="7"/>
        <v>0</v>
      </c>
      <c r="G177" s="324">
        <v>1822.1542059817</v>
      </c>
      <c r="H177" s="286">
        <f t="shared" si="8"/>
        <v>522.03694483639936</v>
      </c>
      <c r="I177" s="286">
        <f t="shared" si="6"/>
        <v>28.649438292471402</v>
      </c>
      <c r="J177" s="330"/>
      <c r="K177" s="324">
        <v>0</v>
      </c>
      <c r="L177" s="327">
        <v>522.03694483639936</v>
      </c>
      <c r="M177" s="48"/>
      <c r="N177" s="51"/>
      <c r="O177" s="42"/>
      <c r="P177" s="42"/>
      <c r="Q177" s="42"/>
    </row>
    <row r="178" spans="1:17" s="22" customFormat="1" ht="17.649999999999999" customHeight="1">
      <c r="A178" s="328">
        <v>202</v>
      </c>
      <c r="B178" s="328" t="s">
        <v>229</v>
      </c>
      <c r="C178" s="313" t="s">
        <v>307</v>
      </c>
      <c r="D178" s="324">
        <v>2700.5995322567001</v>
      </c>
      <c r="E178" s="324">
        <v>2700.5995322567001</v>
      </c>
      <c r="F178" s="325">
        <f t="shared" si="7"/>
        <v>0</v>
      </c>
      <c r="G178" s="324">
        <v>2700.5995322567001</v>
      </c>
      <c r="H178" s="286">
        <f t="shared" si="8"/>
        <v>612.94253713664398</v>
      </c>
      <c r="I178" s="286">
        <f t="shared" si="6"/>
        <v>22.696535706812153</v>
      </c>
      <c r="J178" s="330"/>
      <c r="K178" s="324">
        <v>0</v>
      </c>
      <c r="L178" s="327">
        <v>612.94253713664398</v>
      </c>
      <c r="M178" s="48"/>
      <c r="N178" s="51"/>
      <c r="O178" s="42"/>
      <c r="P178" s="42"/>
      <c r="Q178" s="42"/>
    </row>
    <row r="179" spans="1:17" s="22" customFormat="1" ht="17.649999999999999" customHeight="1">
      <c r="A179" s="328">
        <v>203</v>
      </c>
      <c r="B179" s="328" t="s">
        <v>229</v>
      </c>
      <c r="C179" s="313" t="s">
        <v>308</v>
      </c>
      <c r="D179" s="324">
        <v>759.69359941460004</v>
      </c>
      <c r="E179" s="324">
        <v>759.69359941460004</v>
      </c>
      <c r="F179" s="325">
        <f t="shared" si="7"/>
        <v>0</v>
      </c>
      <c r="G179" s="324">
        <v>759.69359941460004</v>
      </c>
      <c r="H179" s="286">
        <f t="shared" si="8"/>
        <v>65.355322408646799</v>
      </c>
      <c r="I179" s="286">
        <f t="shared" si="6"/>
        <v>8.6028528421205461</v>
      </c>
      <c r="J179" s="330"/>
      <c r="K179" s="324">
        <v>0</v>
      </c>
      <c r="L179" s="327">
        <v>65.355322408646799</v>
      </c>
      <c r="M179" s="48"/>
      <c r="N179" s="51"/>
      <c r="O179" s="42"/>
      <c r="P179" s="42"/>
      <c r="Q179" s="42"/>
    </row>
    <row r="180" spans="1:17" s="22" customFormat="1" ht="17.649999999999999" customHeight="1">
      <c r="A180" s="328">
        <v>204</v>
      </c>
      <c r="B180" s="328" t="s">
        <v>229</v>
      </c>
      <c r="C180" s="313" t="s">
        <v>309</v>
      </c>
      <c r="D180" s="324">
        <v>2193.9568277855001</v>
      </c>
      <c r="E180" s="324">
        <v>2193.9568277855001</v>
      </c>
      <c r="F180" s="325">
        <f t="shared" si="7"/>
        <v>0</v>
      </c>
      <c r="G180" s="324">
        <v>2193.9568277855001</v>
      </c>
      <c r="H180" s="286">
        <f t="shared" si="8"/>
        <v>42.275647639221603</v>
      </c>
      <c r="I180" s="286">
        <f t="shared" si="6"/>
        <v>1.9269133787784283</v>
      </c>
      <c r="J180" s="330"/>
      <c r="K180" s="324">
        <v>0</v>
      </c>
      <c r="L180" s="327">
        <v>42.275647639221603</v>
      </c>
      <c r="M180" s="48"/>
      <c r="N180" s="51"/>
      <c r="O180" s="42"/>
      <c r="P180" s="42"/>
      <c r="Q180" s="42"/>
    </row>
    <row r="181" spans="1:17" s="22" customFormat="1" ht="17.649999999999999" customHeight="1">
      <c r="A181" s="328">
        <v>205</v>
      </c>
      <c r="B181" s="328" t="s">
        <v>190</v>
      </c>
      <c r="C181" s="313" t="s">
        <v>310</v>
      </c>
      <c r="D181" s="324">
        <v>2400.5307105692</v>
      </c>
      <c r="E181" s="324">
        <v>2400.5307105692</v>
      </c>
      <c r="F181" s="325">
        <f t="shared" si="7"/>
        <v>0</v>
      </c>
      <c r="G181" s="324">
        <v>2400.5307105692</v>
      </c>
      <c r="H181" s="286">
        <f t="shared" si="8"/>
        <v>70.92121771520182</v>
      </c>
      <c r="I181" s="286">
        <f t="shared" si="6"/>
        <v>2.954397433990144</v>
      </c>
      <c r="J181" s="330"/>
      <c r="K181" s="324">
        <v>0</v>
      </c>
      <c r="L181" s="327">
        <v>70.92121771520182</v>
      </c>
      <c r="M181" s="48"/>
      <c r="N181" s="51"/>
      <c r="O181" s="42"/>
      <c r="P181" s="42"/>
      <c r="Q181" s="42"/>
    </row>
    <row r="182" spans="1:17" s="22" customFormat="1" ht="17.649999999999999" customHeight="1">
      <c r="A182" s="328">
        <v>206</v>
      </c>
      <c r="B182" s="328" t="s">
        <v>141</v>
      </c>
      <c r="C182" s="313" t="s">
        <v>311</v>
      </c>
      <c r="D182" s="324">
        <v>868.24020985430002</v>
      </c>
      <c r="E182" s="324">
        <v>868.24020985430002</v>
      </c>
      <c r="F182" s="325">
        <f t="shared" si="7"/>
        <v>0</v>
      </c>
      <c r="G182" s="324">
        <v>868.24020985430002</v>
      </c>
      <c r="H182" s="286">
        <f t="shared" si="8"/>
        <v>-1.4640519907516137E-13</v>
      </c>
      <c r="I182" s="286">
        <f t="shared" si="6"/>
        <v>-1.6862291957168135E-14</v>
      </c>
      <c r="J182" s="330"/>
      <c r="K182" s="324">
        <v>0</v>
      </c>
      <c r="L182" s="327">
        <v>-1.4640519907516137E-13</v>
      </c>
      <c r="M182" s="48"/>
      <c r="N182" s="51"/>
      <c r="O182" s="42"/>
      <c r="P182" s="42"/>
      <c r="Q182" s="42"/>
    </row>
    <row r="183" spans="1:17" s="22" customFormat="1" ht="17.649999999999999" customHeight="1">
      <c r="A183" s="328">
        <v>207</v>
      </c>
      <c r="B183" s="328" t="s">
        <v>141</v>
      </c>
      <c r="C183" s="313" t="s">
        <v>312</v>
      </c>
      <c r="D183" s="324">
        <v>987.73273749380007</v>
      </c>
      <c r="E183" s="324">
        <v>987.73273749380007</v>
      </c>
      <c r="F183" s="325">
        <f t="shared" si="7"/>
        <v>0</v>
      </c>
      <c r="G183" s="324">
        <v>987.73273749380007</v>
      </c>
      <c r="H183" s="286">
        <f t="shared" si="8"/>
        <v>40.900730926037717</v>
      </c>
      <c r="I183" s="286">
        <f t="shared" si="6"/>
        <v>4.1408702347779016</v>
      </c>
      <c r="J183" s="330"/>
      <c r="K183" s="324">
        <v>0</v>
      </c>
      <c r="L183" s="327">
        <v>40.900730926037717</v>
      </c>
      <c r="M183" s="48"/>
      <c r="N183" s="51"/>
      <c r="O183" s="42"/>
      <c r="P183" s="42"/>
      <c r="Q183" s="42"/>
    </row>
    <row r="184" spans="1:17" s="22" customFormat="1" ht="17.649999999999999" customHeight="1">
      <c r="A184" s="328">
        <v>208</v>
      </c>
      <c r="B184" s="328" t="s">
        <v>141</v>
      </c>
      <c r="C184" s="313" t="s">
        <v>313</v>
      </c>
      <c r="D184" s="324">
        <v>193.4943076895</v>
      </c>
      <c r="E184" s="324">
        <v>193.4943076895</v>
      </c>
      <c r="F184" s="325">
        <f t="shared" si="7"/>
        <v>0</v>
      </c>
      <c r="G184" s="324">
        <v>193.4943076895</v>
      </c>
      <c r="H184" s="286">
        <f t="shared" si="8"/>
        <v>45.14867140353158</v>
      </c>
      <c r="I184" s="286">
        <f t="shared" si="6"/>
        <v>23.333333131422958</v>
      </c>
      <c r="J184" s="330"/>
      <c r="K184" s="324">
        <v>0</v>
      </c>
      <c r="L184" s="327">
        <v>45.14867140353158</v>
      </c>
      <c r="M184" s="48"/>
      <c r="N184" s="51"/>
      <c r="O184" s="42"/>
      <c r="P184" s="42"/>
      <c r="Q184" s="42"/>
    </row>
    <row r="185" spans="1:17" s="22" customFormat="1" ht="17.649999999999999" customHeight="1">
      <c r="A185" s="328">
        <v>209</v>
      </c>
      <c r="B185" s="328" t="s">
        <v>247</v>
      </c>
      <c r="C185" s="313" t="s">
        <v>314</v>
      </c>
      <c r="D185" s="324">
        <v>2740.2396577000004</v>
      </c>
      <c r="E185" s="324">
        <v>2740.2396577000004</v>
      </c>
      <c r="F185" s="325">
        <f t="shared" si="7"/>
        <v>0</v>
      </c>
      <c r="G185" s="324">
        <v>1089.3121570942999</v>
      </c>
      <c r="H185" s="286">
        <f t="shared" si="8"/>
        <v>1383.1430270825565</v>
      </c>
      <c r="I185" s="286">
        <f t="shared" si="6"/>
        <v>50.475257636534145</v>
      </c>
      <c r="J185" s="330"/>
      <c r="K185" s="324">
        <v>1089.3121570942999</v>
      </c>
      <c r="L185" s="327">
        <v>293.83086998825661</v>
      </c>
      <c r="M185" s="48"/>
      <c r="N185" s="51"/>
      <c r="O185" s="42"/>
      <c r="P185" s="42"/>
      <c r="Q185" s="42"/>
    </row>
    <row r="186" spans="1:17" s="22" customFormat="1" ht="17.649999999999999" customHeight="1">
      <c r="A186" s="328">
        <v>210</v>
      </c>
      <c r="B186" s="328" t="s">
        <v>229</v>
      </c>
      <c r="C186" s="313" t="s">
        <v>315</v>
      </c>
      <c r="D186" s="324">
        <v>2847.8061437700999</v>
      </c>
      <c r="E186" s="324">
        <v>2847.8061437700999</v>
      </c>
      <c r="F186" s="325">
        <f t="shared" si="7"/>
        <v>0</v>
      </c>
      <c r="G186" s="324">
        <v>2847.8061437700999</v>
      </c>
      <c r="H186" s="286">
        <f t="shared" si="8"/>
        <v>108.89517260837346</v>
      </c>
      <c r="I186" s="286">
        <f t="shared" si="6"/>
        <v>3.8238267322582349</v>
      </c>
      <c r="J186" s="330"/>
      <c r="K186" s="324">
        <v>0</v>
      </c>
      <c r="L186" s="327">
        <v>108.89517260837346</v>
      </c>
      <c r="M186" s="48"/>
      <c r="N186" s="51"/>
      <c r="O186" s="42"/>
      <c r="P186" s="42"/>
      <c r="Q186" s="42"/>
    </row>
    <row r="187" spans="1:17" s="22" customFormat="1" ht="17.649999999999999" customHeight="1">
      <c r="A187" s="328">
        <v>211</v>
      </c>
      <c r="B187" s="328" t="s">
        <v>251</v>
      </c>
      <c r="C187" s="313" t="s">
        <v>316</v>
      </c>
      <c r="D187" s="324">
        <v>3757.9200903618002</v>
      </c>
      <c r="E187" s="324">
        <v>3757.9200903618002</v>
      </c>
      <c r="F187" s="325">
        <f t="shared" si="7"/>
        <v>0</v>
      </c>
      <c r="G187" s="324">
        <v>3757.9200903618002</v>
      </c>
      <c r="H187" s="286">
        <f t="shared" si="8"/>
        <v>283.92101059153964</v>
      </c>
      <c r="I187" s="286">
        <f t="shared" si="6"/>
        <v>7.5552700367347265</v>
      </c>
      <c r="J187" s="330"/>
      <c r="K187" s="324">
        <v>0</v>
      </c>
      <c r="L187" s="327">
        <v>283.92101059153964</v>
      </c>
      <c r="M187" s="48"/>
      <c r="N187" s="51"/>
      <c r="O187" s="42"/>
      <c r="P187" s="42"/>
      <c r="Q187" s="42"/>
    </row>
    <row r="188" spans="1:17" s="22" customFormat="1" ht="17.649999999999999" customHeight="1">
      <c r="A188" s="328">
        <v>212</v>
      </c>
      <c r="B188" s="328" t="s">
        <v>141</v>
      </c>
      <c r="C188" s="313" t="s">
        <v>317</v>
      </c>
      <c r="D188" s="324">
        <v>706.47334890000002</v>
      </c>
      <c r="E188" s="324">
        <v>706.47334890000002</v>
      </c>
      <c r="F188" s="325">
        <f t="shared" si="7"/>
        <v>0</v>
      </c>
      <c r="G188" s="324">
        <v>756.19249000000013</v>
      </c>
      <c r="H188" s="286">
        <f t="shared" si="8"/>
        <v>2.06046998535948E-5</v>
      </c>
      <c r="I188" s="286">
        <f t="shared" si="6"/>
        <v>2.9165572750446893E-6</v>
      </c>
      <c r="J188" s="330"/>
      <c r="K188" s="324">
        <v>2.0604699999999999E-5</v>
      </c>
      <c r="L188" s="327">
        <v>-1.4640519907516137E-13</v>
      </c>
      <c r="M188" s="48"/>
      <c r="N188" s="51"/>
      <c r="O188" s="42"/>
      <c r="P188" s="42"/>
      <c r="Q188" s="42"/>
    </row>
    <row r="189" spans="1:17" s="22" customFormat="1" ht="17.649999999999999" customHeight="1">
      <c r="A189" s="328">
        <v>213</v>
      </c>
      <c r="B189" s="328" t="s">
        <v>141</v>
      </c>
      <c r="C189" s="313" t="s">
        <v>318</v>
      </c>
      <c r="D189" s="324">
        <v>1251.6400428202001</v>
      </c>
      <c r="E189" s="324">
        <v>1251.6400428202001</v>
      </c>
      <c r="F189" s="325">
        <f t="shared" si="7"/>
        <v>0</v>
      </c>
      <c r="G189" s="324">
        <v>1251.6400428202001</v>
      </c>
      <c r="H189" s="286">
        <f t="shared" si="8"/>
        <v>613.10767210464189</v>
      </c>
      <c r="I189" s="286">
        <f t="shared" si="6"/>
        <v>48.98434463020098</v>
      </c>
      <c r="J189" s="330"/>
      <c r="K189" s="324">
        <v>0</v>
      </c>
      <c r="L189" s="327">
        <v>613.10767210464189</v>
      </c>
      <c r="M189" s="48"/>
      <c r="N189" s="51"/>
      <c r="O189" s="42"/>
      <c r="P189" s="42"/>
      <c r="Q189" s="42"/>
    </row>
    <row r="190" spans="1:17" s="22" customFormat="1" ht="17.649999999999999" customHeight="1">
      <c r="A190" s="328">
        <v>214</v>
      </c>
      <c r="B190" s="328" t="s">
        <v>247</v>
      </c>
      <c r="C190" s="313" t="s">
        <v>319</v>
      </c>
      <c r="D190" s="324">
        <v>4967.1956337000001</v>
      </c>
      <c r="E190" s="324">
        <v>4967.1956337000001</v>
      </c>
      <c r="F190" s="325">
        <f t="shared" si="7"/>
        <v>0</v>
      </c>
      <c r="G190" s="324">
        <v>2279.8881522039001</v>
      </c>
      <c r="H190" s="286">
        <f t="shared" si="8"/>
        <v>2587.9338837828541</v>
      </c>
      <c r="I190" s="286">
        <f t="shared" si="6"/>
        <v>52.100502469139421</v>
      </c>
      <c r="J190" s="330"/>
      <c r="K190" s="324">
        <v>2279.8881522039001</v>
      </c>
      <c r="L190" s="327">
        <v>308.04573157895413</v>
      </c>
      <c r="M190" s="48"/>
      <c r="N190" s="51"/>
      <c r="O190" s="42"/>
      <c r="P190" s="42"/>
      <c r="Q190" s="42"/>
    </row>
    <row r="191" spans="1:17" s="22" customFormat="1" ht="17.649999999999999" customHeight="1">
      <c r="A191" s="328">
        <v>215</v>
      </c>
      <c r="B191" s="328" t="s">
        <v>251</v>
      </c>
      <c r="C191" s="313" t="s">
        <v>320</v>
      </c>
      <c r="D191" s="324">
        <v>1279.7611107284999</v>
      </c>
      <c r="E191" s="324">
        <v>1279.7611107284999</v>
      </c>
      <c r="F191" s="325">
        <f t="shared" si="7"/>
        <v>0</v>
      </c>
      <c r="G191" s="324">
        <v>1279.7611107284999</v>
      </c>
      <c r="H191" s="286">
        <f t="shared" si="8"/>
        <v>362.08314290890962</v>
      </c>
      <c r="I191" s="286">
        <f t="shared" si="6"/>
        <v>28.293025930659425</v>
      </c>
      <c r="J191" s="330"/>
      <c r="K191" s="324">
        <v>0</v>
      </c>
      <c r="L191" s="327">
        <v>362.08314290890962</v>
      </c>
      <c r="M191" s="48"/>
      <c r="N191" s="51"/>
      <c r="O191" s="42"/>
      <c r="P191" s="42"/>
      <c r="Q191" s="42"/>
    </row>
    <row r="192" spans="1:17" s="22" customFormat="1" ht="17.649999999999999" customHeight="1">
      <c r="A192" s="328">
        <v>216</v>
      </c>
      <c r="B192" s="328" t="s">
        <v>214</v>
      </c>
      <c r="C192" s="313" t="s">
        <v>321</v>
      </c>
      <c r="D192" s="324">
        <v>3102.2410358078005</v>
      </c>
      <c r="E192" s="324">
        <v>3102.2410358078005</v>
      </c>
      <c r="F192" s="325">
        <f t="shared" si="7"/>
        <v>0</v>
      </c>
      <c r="G192" s="324">
        <v>3102.2410358078005</v>
      </c>
      <c r="H192" s="286">
        <f t="shared" si="8"/>
        <v>1595.2528792265514</v>
      </c>
      <c r="I192" s="286">
        <f t="shared" si="6"/>
        <v>51.422596143022112</v>
      </c>
      <c r="J192" s="330"/>
      <c r="K192" s="324">
        <v>0</v>
      </c>
      <c r="L192" s="327">
        <v>1595.2528792265514</v>
      </c>
      <c r="M192" s="48"/>
      <c r="N192" s="51"/>
      <c r="O192" s="42"/>
      <c r="P192" s="42"/>
      <c r="Q192" s="42"/>
    </row>
    <row r="193" spans="1:17" s="22" customFormat="1" ht="17.649999999999999" customHeight="1">
      <c r="A193" s="328">
        <v>217</v>
      </c>
      <c r="B193" s="328" t="s">
        <v>206</v>
      </c>
      <c r="C193" s="313" t="s">
        <v>322</v>
      </c>
      <c r="D193" s="324">
        <v>3268.8268415793004</v>
      </c>
      <c r="E193" s="324">
        <v>3268.8268415793004</v>
      </c>
      <c r="F193" s="325">
        <f t="shared" si="7"/>
        <v>0</v>
      </c>
      <c r="G193" s="324">
        <v>3268.8268415793004</v>
      </c>
      <c r="H193" s="286">
        <f t="shared" si="8"/>
        <v>1551.6931374167432</v>
      </c>
      <c r="I193" s="286">
        <f t="shared" si="6"/>
        <v>47.469419844431357</v>
      </c>
      <c r="J193" s="330"/>
      <c r="K193" s="324">
        <v>0</v>
      </c>
      <c r="L193" s="327">
        <v>1551.6931374167432</v>
      </c>
      <c r="M193" s="48"/>
      <c r="N193" s="51"/>
      <c r="O193" s="42"/>
      <c r="P193" s="42"/>
      <c r="Q193" s="42"/>
    </row>
    <row r="194" spans="1:17" s="22" customFormat="1" ht="17.649999999999999" customHeight="1">
      <c r="A194" s="328">
        <v>218</v>
      </c>
      <c r="B194" s="328" t="s">
        <v>137</v>
      </c>
      <c r="C194" s="313" t="s">
        <v>323</v>
      </c>
      <c r="D194" s="324">
        <v>807.02694290630006</v>
      </c>
      <c r="E194" s="324">
        <v>807.02694290630006</v>
      </c>
      <c r="F194" s="325">
        <f t="shared" si="7"/>
        <v>0</v>
      </c>
      <c r="G194" s="324">
        <v>807.02694290630006</v>
      </c>
      <c r="H194" s="286">
        <f t="shared" si="8"/>
        <v>9.3805424704769766</v>
      </c>
      <c r="I194" s="286">
        <f t="shared" si="6"/>
        <v>1.16235802942283</v>
      </c>
      <c r="J194" s="330"/>
      <c r="K194" s="324">
        <v>0</v>
      </c>
      <c r="L194" s="327">
        <v>9.3805424704769766</v>
      </c>
      <c r="M194" s="48"/>
      <c r="N194" s="51"/>
      <c r="O194" s="42"/>
      <c r="P194" s="42"/>
      <c r="Q194" s="42"/>
    </row>
    <row r="195" spans="1:17" s="22" customFormat="1" ht="17.649999999999999" customHeight="1">
      <c r="A195" s="328">
        <v>219</v>
      </c>
      <c r="B195" s="328" t="s">
        <v>251</v>
      </c>
      <c r="C195" s="313" t="s">
        <v>324</v>
      </c>
      <c r="D195" s="324">
        <v>876.56203609030001</v>
      </c>
      <c r="E195" s="324">
        <v>876.56203609030001</v>
      </c>
      <c r="F195" s="325">
        <f t="shared" si="7"/>
        <v>0</v>
      </c>
      <c r="G195" s="324">
        <v>876.56203609030001</v>
      </c>
      <c r="H195" s="286">
        <f t="shared" si="8"/>
        <v>207.41649092760079</v>
      </c>
      <c r="I195" s="286">
        <f t="shared" si="6"/>
        <v>23.66249990163087</v>
      </c>
      <c r="J195" s="330"/>
      <c r="K195" s="324">
        <v>0</v>
      </c>
      <c r="L195" s="327">
        <v>207.41649092760079</v>
      </c>
      <c r="M195" s="48"/>
      <c r="N195" s="51"/>
      <c r="O195" s="42"/>
      <c r="P195" s="42"/>
      <c r="Q195" s="42"/>
    </row>
    <row r="196" spans="1:17" s="22" customFormat="1" ht="17.649999999999999" customHeight="1">
      <c r="A196" s="328">
        <v>222</v>
      </c>
      <c r="B196" s="328" t="s">
        <v>756</v>
      </c>
      <c r="C196" s="313" t="s">
        <v>325</v>
      </c>
      <c r="D196" s="324">
        <v>21619.8516796449</v>
      </c>
      <c r="E196" s="324">
        <v>21619.8516796449</v>
      </c>
      <c r="F196" s="325">
        <f t="shared" si="7"/>
        <v>0</v>
      </c>
      <c r="G196" s="324">
        <v>21619.8516796449</v>
      </c>
      <c r="H196" s="286">
        <f t="shared" si="8"/>
        <v>7249.3563976507558</v>
      </c>
      <c r="I196" s="286">
        <f t="shared" si="6"/>
        <v>33.531018182127625</v>
      </c>
      <c r="J196" s="330"/>
      <c r="K196" s="324">
        <v>0</v>
      </c>
      <c r="L196" s="327">
        <v>7249.3563976507558</v>
      </c>
      <c r="M196" s="48"/>
      <c r="N196" s="51"/>
      <c r="O196" s="42"/>
      <c r="P196" s="42"/>
      <c r="Q196" s="42"/>
    </row>
    <row r="197" spans="1:17" s="22" customFormat="1" ht="17.649999999999999" customHeight="1">
      <c r="A197" s="328">
        <v>223</v>
      </c>
      <c r="B197" s="328" t="s">
        <v>137</v>
      </c>
      <c r="C197" s="313" t="s">
        <v>326</v>
      </c>
      <c r="D197" s="324">
        <v>89.238069697900002</v>
      </c>
      <c r="E197" s="324">
        <v>89.238069697900002</v>
      </c>
      <c r="F197" s="325">
        <f t="shared" si="7"/>
        <v>0</v>
      </c>
      <c r="G197" s="324">
        <v>89.238069697900002</v>
      </c>
      <c r="H197" s="286">
        <f t="shared" si="8"/>
        <v>-1.8300649884395171E-14</v>
      </c>
      <c r="I197" s="286">
        <f t="shared" si="6"/>
        <v>-2.0507671161365148E-14</v>
      </c>
      <c r="J197" s="330"/>
      <c r="K197" s="324">
        <v>0</v>
      </c>
      <c r="L197" s="327">
        <v>-1.8300649884395171E-14</v>
      </c>
      <c r="M197" s="48"/>
      <c r="N197" s="51"/>
      <c r="O197" s="42"/>
      <c r="P197" s="42"/>
      <c r="Q197" s="42"/>
    </row>
    <row r="198" spans="1:17" s="22" customFormat="1" ht="17.649999999999999" customHeight="1">
      <c r="A198" s="328">
        <v>225</v>
      </c>
      <c r="B198" s="328" t="s">
        <v>137</v>
      </c>
      <c r="C198" s="313" t="s">
        <v>757</v>
      </c>
      <c r="D198" s="324">
        <v>25.5284197167</v>
      </c>
      <c r="E198" s="324">
        <v>25.5284197167</v>
      </c>
      <c r="F198" s="325">
        <f t="shared" si="7"/>
        <v>0</v>
      </c>
      <c r="G198" s="324">
        <v>25.5284197167</v>
      </c>
      <c r="H198" s="286">
        <f t="shared" si="8"/>
        <v>-9.1503249421975857E-15</v>
      </c>
      <c r="I198" s="286">
        <f t="shared" si="6"/>
        <v>-3.5843679490319924E-14</v>
      </c>
      <c r="J198" s="330"/>
      <c r="K198" s="324">
        <v>0</v>
      </c>
      <c r="L198" s="327">
        <v>-9.1503249421975857E-15</v>
      </c>
      <c r="M198" s="48"/>
      <c r="N198" s="51"/>
      <c r="O198" s="42"/>
      <c r="P198" s="42"/>
      <c r="Q198" s="42"/>
    </row>
    <row r="199" spans="1:17" s="22" customFormat="1" ht="17.649999999999999" customHeight="1">
      <c r="A199" s="328">
        <v>226</v>
      </c>
      <c r="B199" s="328" t="s">
        <v>129</v>
      </c>
      <c r="C199" s="313" t="s">
        <v>328</v>
      </c>
      <c r="D199" s="324">
        <v>521.09286299999997</v>
      </c>
      <c r="E199" s="324">
        <v>521.09286299999997</v>
      </c>
      <c r="F199" s="325">
        <f t="shared" si="7"/>
        <v>0</v>
      </c>
      <c r="G199" s="324">
        <v>521.09286299999997</v>
      </c>
      <c r="H199" s="286">
        <f t="shared" si="8"/>
        <v>286.60107464999999</v>
      </c>
      <c r="I199" s="286">
        <f t="shared" si="6"/>
        <v>55.000000000000007</v>
      </c>
      <c r="J199" s="330"/>
      <c r="K199" s="324">
        <v>0</v>
      </c>
      <c r="L199" s="327">
        <v>286.60107464999999</v>
      </c>
      <c r="M199" s="48"/>
      <c r="N199" s="51"/>
      <c r="O199" s="42"/>
      <c r="P199" s="42"/>
      <c r="Q199" s="42"/>
    </row>
    <row r="200" spans="1:17" s="22" customFormat="1" ht="17.649999999999999" customHeight="1">
      <c r="A200" s="328">
        <v>227</v>
      </c>
      <c r="B200" s="328" t="s">
        <v>125</v>
      </c>
      <c r="C200" s="313" t="s">
        <v>329</v>
      </c>
      <c r="D200" s="324">
        <v>2185.3467211918</v>
      </c>
      <c r="E200" s="324">
        <v>2185.3467211918</v>
      </c>
      <c r="F200" s="325">
        <f t="shared" si="7"/>
        <v>0</v>
      </c>
      <c r="G200" s="324">
        <v>2185.3467211918</v>
      </c>
      <c r="H200" s="286">
        <f t="shared" si="8"/>
        <v>345.05474423547679</v>
      </c>
      <c r="I200" s="286">
        <f t="shared" si="6"/>
        <v>15.789473628573585</v>
      </c>
      <c r="J200" s="330"/>
      <c r="K200" s="324">
        <v>0</v>
      </c>
      <c r="L200" s="327">
        <v>345.05474423547679</v>
      </c>
      <c r="M200" s="48"/>
      <c r="N200" s="51"/>
      <c r="O200" s="42"/>
      <c r="P200" s="42"/>
      <c r="Q200" s="42"/>
    </row>
    <row r="201" spans="1:17" s="22" customFormat="1" ht="17.649999999999999" customHeight="1">
      <c r="A201" s="328">
        <v>228</v>
      </c>
      <c r="B201" s="331" t="s">
        <v>137</v>
      </c>
      <c r="C201" s="313" t="s">
        <v>330</v>
      </c>
      <c r="D201" s="324">
        <v>401.88871874170002</v>
      </c>
      <c r="E201" s="324">
        <v>401.88871874170002</v>
      </c>
      <c r="F201" s="325">
        <f t="shared" si="7"/>
        <v>0</v>
      </c>
      <c r="G201" s="324">
        <v>401.88871874170002</v>
      </c>
      <c r="H201" s="286">
        <f t="shared" si="8"/>
        <v>63.87570487885106</v>
      </c>
      <c r="I201" s="286">
        <f t="shared" si="6"/>
        <v>15.893878553954869</v>
      </c>
      <c r="J201" s="330"/>
      <c r="K201" s="324">
        <v>0</v>
      </c>
      <c r="L201" s="327">
        <v>63.87570487885106</v>
      </c>
      <c r="M201" s="48"/>
      <c r="N201" s="51"/>
      <c r="O201" s="42"/>
      <c r="P201" s="42"/>
      <c r="Q201" s="42"/>
    </row>
    <row r="202" spans="1:17" s="22" customFormat="1" ht="17.649999999999999" customHeight="1">
      <c r="A202" s="328">
        <v>229</v>
      </c>
      <c r="B202" s="331" t="s">
        <v>758</v>
      </c>
      <c r="C202" s="313" t="s">
        <v>331</v>
      </c>
      <c r="D202" s="324">
        <v>2140.1242880057002</v>
      </c>
      <c r="E202" s="324">
        <v>2140.1242880057002</v>
      </c>
      <c r="F202" s="325">
        <f t="shared" si="7"/>
        <v>0</v>
      </c>
      <c r="G202" s="324">
        <v>2140.1242880057002</v>
      </c>
      <c r="H202" s="286">
        <f t="shared" si="8"/>
        <v>634.66565797939006</v>
      </c>
      <c r="I202" s="286">
        <f t="shared" si="6"/>
        <v>29.655551387195867</v>
      </c>
      <c r="J202" s="330"/>
      <c r="K202" s="324">
        <v>0</v>
      </c>
      <c r="L202" s="327">
        <v>634.66565797939006</v>
      </c>
      <c r="M202" s="48"/>
      <c r="N202" s="51"/>
      <c r="O202" s="42"/>
      <c r="P202" s="42"/>
      <c r="Q202" s="42"/>
    </row>
    <row r="203" spans="1:17" s="22" customFormat="1" ht="17.649999999999999" customHeight="1">
      <c r="A203" s="328">
        <v>231</v>
      </c>
      <c r="B203" s="328" t="s">
        <v>229</v>
      </c>
      <c r="C203" s="313" t="s">
        <v>332</v>
      </c>
      <c r="D203" s="324">
        <v>132.2611984154</v>
      </c>
      <c r="E203" s="324">
        <v>132.2611984154</v>
      </c>
      <c r="F203" s="325">
        <f t="shared" si="7"/>
        <v>0</v>
      </c>
      <c r="G203" s="324">
        <v>132.2611984154</v>
      </c>
      <c r="H203" s="286">
        <f t="shared" si="8"/>
        <v>12.518522620725552</v>
      </c>
      <c r="I203" s="286">
        <f t="shared" si="6"/>
        <v>9.4650001441903928</v>
      </c>
      <c r="J203" s="330"/>
      <c r="K203" s="324">
        <v>0</v>
      </c>
      <c r="L203" s="327">
        <v>12.518522620725552</v>
      </c>
      <c r="M203" s="48"/>
      <c r="N203" s="51"/>
      <c r="O203" s="42"/>
      <c r="P203" s="42"/>
      <c r="Q203" s="42"/>
    </row>
    <row r="204" spans="1:17" s="22" customFormat="1" ht="17.649999999999999" customHeight="1">
      <c r="A204" s="328">
        <v>233</v>
      </c>
      <c r="B204" s="328" t="s">
        <v>229</v>
      </c>
      <c r="C204" s="313" t="s">
        <v>333</v>
      </c>
      <c r="D204" s="324">
        <v>176.71563261840004</v>
      </c>
      <c r="E204" s="324">
        <v>176.71563261840004</v>
      </c>
      <c r="F204" s="325">
        <f t="shared" si="7"/>
        <v>0</v>
      </c>
      <c r="G204" s="324">
        <v>176.71563261840004</v>
      </c>
      <c r="H204" s="286">
        <f t="shared" si="8"/>
        <v>16.726134459746653</v>
      </c>
      <c r="I204" s="286">
        <f t="shared" si="6"/>
        <v>9.464999905166902</v>
      </c>
      <c r="J204" s="330"/>
      <c r="K204" s="324">
        <v>0</v>
      </c>
      <c r="L204" s="327">
        <v>16.726134459746653</v>
      </c>
      <c r="M204" s="48"/>
      <c r="N204" s="51"/>
      <c r="O204" s="42"/>
      <c r="P204" s="42"/>
      <c r="Q204" s="42"/>
    </row>
    <row r="205" spans="1:17" s="22" customFormat="1" ht="17.649999999999999" customHeight="1">
      <c r="A205" s="328">
        <v>234</v>
      </c>
      <c r="B205" s="328" t="s">
        <v>229</v>
      </c>
      <c r="C205" s="313" t="s">
        <v>334</v>
      </c>
      <c r="D205" s="324">
        <v>737.76465595030004</v>
      </c>
      <c r="E205" s="324">
        <v>737.76465595030004</v>
      </c>
      <c r="F205" s="325">
        <f t="shared" si="7"/>
        <v>0</v>
      </c>
      <c r="G205" s="324">
        <v>737.76465595030004</v>
      </c>
      <c r="H205" s="286">
        <f t="shared" si="8"/>
        <v>646.21653938870702</v>
      </c>
      <c r="I205" s="286">
        <f t="shared" si="6"/>
        <v>87.591149044179716</v>
      </c>
      <c r="J205" s="330"/>
      <c r="K205" s="324">
        <v>0</v>
      </c>
      <c r="L205" s="327">
        <v>646.21653938870702</v>
      </c>
      <c r="M205" s="48"/>
      <c r="N205" s="51"/>
      <c r="O205" s="42"/>
      <c r="P205" s="42"/>
      <c r="Q205" s="42"/>
    </row>
    <row r="206" spans="1:17" s="22" customFormat="1" ht="17.649999999999999" customHeight="1">
      <c r="A206" s="328">
        <v>235</v>
      </c>
      <c r="B206" s="328" t="s">
        <v>129</v>
      </c>
      <c r="C206" s="313" t="s">
        <v>335</v>
      </c>
      <c r="D206" s="324">
        <v>2016.3740257629001</v>
      </c>
      <c r="E206" s="324">
        <v>2016.3740257629001</v>
      </c>
      <c r="F206" s="325">
        <f t="shared" si="7"/>
        <v>0</v>
      </c>
      <c r="G206" s="324">
        <v>2016.3740257629001</v>
      </c>
      <c r="H206" s="286">
        <f t="shared" si="8"/>
        <v>957.68318767486699</v>
      </c>
      <c r="I206" s="286">
        <f t="shared" ref="I206:I270" si="9">+H206/E206*100</f>
        <v>47.49531463105042</v>
      </c>
      <c r="J206" s="330"/>
      <c r="K206" s="324">
        <v>0</v>
      </c>
      <c r="L206" s="327">
        <v>957.68318767486699</v>
      </c>
      <c r="M206" s="48"/>
      <c r="N206" s="51"/>
      <c r="O206" s="42"/>
      <c r="P206" s="42"/>
      <c r="Q206" s="42"/>
    </row>
    <row r="207" spans="1:17" s="22" customFormat="1" ht="17.649999999999999" customHeight="1">
      <c r="A207" s="328">
        <v>236</v>
      </c>
      <c r="B207" s="328" t="s">
        <v>129</v>
      </c>
      <c r="C207" s="313" t="s">
        <v>336</v>
      </c>
      <c r="D207" s="324">
        <v>1893.5609889043001</v>
      </c>
      <c r="E207" s="324">
        <v>1893.5609889043001</v>
      </c>
      <c r="F207" s="325">
        <f t="shared" si="7"/>
        <v>0</v>
      </c>
      <c r="G207" s="324">
        <v>1893.5609889043001</v>
      </c>
      <c r="H207" s="286">
        <f t="shared" si="8"/>
        <v>284.03414972646175</v>
      </c>
      <c r="I207" s="286">
        <f t="shared" si="9"/>
        <v>15.000000073449799</v>
      </c>
      <c r="J207" s="330"/>
      <c r="K207" s="324">
        <v>0</v>
      </c>
      <c r="L207" s="327">
        <v>284.03414972646175</v>
      </c>
      <c r="M207" s="48"/>
      <c r="N207" s="51"/>
      <c r="O207" s="42"/>
      <c r="P207" s="42"/>
      <c r="Q207" s="42"/>
    </row>
    <row r="208" spans="1:17" s="22" customFormat="1" ht="17.649999999999999" customHeight="1">
      <c r="A208" s="328">
        <v>237</v>
      </c>
      <c r="B208" s="328" t="s">
        <v>137</v>
      </c>
      <c r="C208" s="313" t="s">
        <v>337</v>
      </c>
      <c r="D208" s="324">
        <v>237.60888797070001</v>
      </c>
      <c r="E208" s="324">
        <v>237.60888797070001</v>
      </c>
      <c r="F208" s="325">
        <f t="shared" ref="F208:F271" si="10">E208/D208*100-100</f>
        <v>0</v>
      </c>
      <c r="G208" s="324">
        <v>237.608867366</v>
      </c>
      <c r="H208" s="286">
        <f t="shared" ref="H208:H271" si="11">+K208+L208</f>
        <v>125.84863317551292</v>
      </c>
      <c r="I208" s="286">
        <f t="shared" si="9"/>
        <v>52.964615191933198</v>
      </c>
      <c r="J208" s="330"/>
      <c r="K208" s="324">
        <v>0</v>
      </c>
      <c r="L208" s="327">
        <v>125.84863317551292</v>
      </c>
      <c r="M208" s="48"/>
      <c r="N208" s="51"/>
      <c r="O208" s="42"/>
      <c r="P208" s="42"/>
      <c r="Q208" s="42"/>
    </row>
    <row r="209" spans="1:17" s="22" customFormat="1" ht="17.649999999999999" customHeight="1">
      <c r="A209" s="328">
        <v>242</v>
      </c>
      <c r="B209" s="328" t="s">
        <v>141</v>
      </c>
      <c r="C209" s="313" t="s">
        <v>338</v>
      </c>
      <c r="D209" s="324">
        <v>499.7860784522</v>
      </c>
      <c r="E209" s="324">
        <v>499.7860784522</v>
      </c>
      <c r="F209" s="325">
        <f t="shared" si="10"/>
        <v>0</v>
      </c>
      <c r="G209" s="324">
        <v>499.7860784522</v>
      </c>
      <c r="H209" s="286">
        <f t="shared" si="11"/>
        <v>182.24612179073586</v>
      </c>
      <c r="I209" s="286">
        <f t="shared" si="9"/>
        <v>36.464825582004693</v>
      </c>
      <c r="J209" s="330"/>
      <c r="K209" s="324">
        <v>0</v>
      </c>
      <c r="L209" s="327">
        <v>182.24612179073586</v>
      </c>
      <c r="M209" s="48"/>
      <c r="N209" s="51"/>
      <c r="O209" s="42"/>
      <c r="P209" s="42"/>
      <c r="Q209" s="42"/>
    </row>
    <row r="210" spans="1:17" s="22" customFormat="1" ht="17.649999999999999" customHeight="1">
      <c r="A210" s="328">
        <v>243</v>
      </c>
      <c r="B210" s="328" t="s">
        <v>141</v>
      </c>
      <c r="C210" s="313" t="s">
        <v>339</v>
      </c>
      <c r="D210" s="324">
        <v>1753.5271207173</v>
      </c>
      <c r="E210" s="324">
        <v>1753.5271207173</v>
      </c>
      <c r="F210" s="325">
        <f t="shared" si="10"/>
        <v>0</v>
      </c>
      <c r="G210" s="324">
        <v>1753.5271207173</v>
      </c>
      <c r="H210" s="286">
        <f t="shared" si="11"/>
        <v>729.34088002102089</v>
      </c>
      <c r="I210" s="286">
        <f t="shared" si="9"/>
        <v>41.592791545914373</v>
      </c>
      <c r="J210" s="330"/>
      <c r="K210" s="324">
        <v>0</v>
      </c>
      <c r="L210" s="327">
        <v>729.34088002102089</v>
      </c>
      <c r="M210" s="48"/>
      <c r="N210" s="51"/>
      <c r="O210" s="42"/>
      <c r="P210" s="42"/>
      <c r="Q210" s="42"/>
    </row>
    <row r="211" spans="1:17" s="22" customFormat="1" ht="17.649999999999999" customHeight="1">
      <c r="A211" s="328">
        <v>244</v>
      </c>
      <c r="B211" s="328" t="s">
        <v>141</v>
      </c>
      <c r="C211" s="313" t="s">
        <v>340</v>
      </c>
      <c r="D211" s="324">
        <v>1408.3864243866001</v>
      </c>
      <c r="E211" s="324">
        <v>1408.3864243866001</v>
      </c>
      <c r="F211" s="325">
        <f t="shared" si="10"/>
        <v>0</v>
      </c>
      <c r="G211" s="324">
        <v>1408.3864243866001</v>
      </c>
      <c r="H211" s="286">
        <f t="shared" si="11"/>
        <v>395.22220247653229</v>
      </c>
      <c r="I211" s="286">
        <f t="shared" si="9"/>
        <v>28.062057091232251</v>
      </c>
      <c r="J211" s="330"/>
      <c r="K211" s="324">
        <v>0</v>
      </c>
      <c r="L211" s="327">
        <v>395.22220247653229</v>
      </c>
      <c r="M211" s="48"/>
      <c r="N211" s="51"/>
      <c r="O211" s="42"/>
      <c r="P211" s="42"/>
      <c r="Q211" s="42"/>
    </row>
    <row r="212" spans="1:17" s="22" customFormat="1" ht="17.649999999999999" customHeight="1">
      <c r="A212" s="328">
        <v>245</v>
      </c>
      <c r="B212" s="328" t="s">
        <v>141</v>
      </c>
      <c r="C212" s="313" t="s">
        <v>341</v>
      </c>
      <c r="D212" s="324">
        <v>1924.0741800638</v>
      </c>
      <c r="E212" s="324">
        <v>1924.0741800638</v>
      </c>
      <c r="F212" s="325">
        <f t="shared" si="10"/>
        <v>0</v>
      </c>
      <c r="G212" s="324">
        <v>825.08712729389993</v>
      </c>
      <c r="H212" s="286">
        <f t="shared" si="11"/>
        <v>1043.1500936160367</v>
      </c>
      <c r="I212" s="286">
        <f t="shared" si="9"/>
        <v>54.215690040674367</v>
      </c>
      <c r="J212" s="330"/>
      <c r="K212" s="324">
        <v>825.08712729389993</v>
      </c>
      <c r="L212" s="327">
        <v>218.06296632213682</v>
      </c>
      <c r="M212" s="48"/>
      <c r="N212" s="51"/>
      <c r="O212" s="42"/>
      <c r="P212" s="42"/>
      <c r="Q212" s="42"/>
    </row>
    <row r="213" spans="1:17" s="22" customFormat="1" ht="17.649999999999999" customHeight="1">
      <c r="A213" s="328">
        <v>247</v>
      </c>
      <c r="B213" s="328" t="s">
        <v>229</v>
      </c>
      <c r="C213" s="313" t="s">
        <v>342</v>
      </c>
      <c r="D213" s="324">
        <v>390.36193444420002</v>
      </c>
      <c r="E213" s="324">
        <v>390.36193444420002</v>
      </c>
      <c r="F213" s="325">
        <f t="shared" si="10"/>
        <v>0</v>
      </c>
      <c r="G213" s="324">
        <v>390.36185202540003</v>
      </c>
      <c r="H213" s="286">
        <f t="shared" si="11"/>
        <v>101.95559381432764</v>
      </c>
      <c r="I213" s="286">
        <f t="shared" si="9"/>
        <v>26.118221275722675</v>
      </c>
      <c r="J213" s="330"/>
      <c r="K213" s="324">
        <v>0</v>
      </c>
      <c r="L213" s="327">
        <v>101.95559381432764</v>
      </c>
      <c r="M213" s="48"/>
      <c r="N213" s="51"/>
      <c r="O213" s="42"/>
      <c r="P213" s="42"/>
      <c r="Q213" s="42"/>
    </row>
    <row r="214" spans="1:17" s="22" customFormat="1" ht="17.649999999999999" customHeight="1">
      <c r="A214" s="328">
        <v>248</v>
      </c>
      <c r="B214" s="328" t="s">
        <v>229</v>
      </c>
      <c r="C214" s="313" t="s">
        <v>343</v>
      </c>
      <c r="D214" s="324">
        <v>1279.9033243679</v>
      </c>
      <c r="E214" s="324">
        <v>1279.9033243679</v>
      </c>
      <c r="F214" s="325">
        <f t="shared" si="10"/>
        <v>0</v>
      </c>
      <c r="G214" s="324">
        <v>1279.9033243679</v>
      </c>
      <c r="H214" s="286">
        <f t="shared" si="11"/>
        <v>212.24067991086355</v>
      </c>
      <c r="I214" s="286">
        <f t="shared" si="9"/>
        <v>16.582555562599378</v>
      </c>
      <c r="J214" s="330"/>
      <c r="K214" s="324">
        <v>0</v>
      </c>
      <c r="L214" s="327">
        <v>212.24067991086355</v>
      </c>
      <c r="M214" s="48"/>
      <c r="N214" s="51"/>
      <c r="O214" s="42"/>
      <c r="P214" s="42"/>
      <c r="Q214" s="42"/>
    </row>
    <row r="215" spans="1:17" s="22" customFormat="1" ht="17.649999999999999" customHeight="1">
      <c r="A215" s="328">
        <v>249</v>
      </c>
      <c r="B215" s="328" t="s">
        <v>229</v>
      </c>
      <c r="C215" s="313" t="s">
        <v>344</v>
      </c>
      <c r="D215" s="324">
        <v>1182.4864044472999</v>
      </c>
      <c r="E215" s="324">
        <v>1182.4864044472999</v>
      </c>
      <c r="F215" s="325">
        <f t="shared" si="10"/>
        <v>0</v>
      </c>
      <c r="G215" s="324">
        <v>914.84868000000006</v>
      </c>
      <c r="H215" s="286">
        <f t="shared" si="11"/>
        <v>387.86815394319916</v>
      </c>
      <c r="I215" s="286">
        <f t="shared" si="9"/>
        <v>32.801066674799593</v>
      </c>
      <c r="J215" s="330"/>
      <c r="K215" s="324">
        <v>2.0604699999999999E-5</v>
      </c>
      <c r="L215" s="327">
        <v>387.86813333849915</v>
      </c>
      <c r="M215" s="48"/>
      <c r="N215" s="51"/>
      <c r="O215" s="42"/>
      <c r="P215" s="42"/>
      <c r="Q215" s="42"/>
    </row>
    <row r="216" spans="1:17" s="22" customFormat="1" ht="17.649999999999999" customHeight="1">
      <c r="A216" s="328">
        <v>250</v>
      </c>
      <c r="B216" s="328" t="s">
        <v>229</v>
      </c>
      <c r="C216" s="313" t="s">
        <v>345</v>
      </c>
      <c r="D216" s="324">
        <v>923.32646321030006</v>
      </c>
      <c r="E216" s="324">
        <v>923.32646321030006</v>
      </c>
      <c r="F216" s="325">
        <f t="shared" si="10"/>
        <v>0</v>
      </c>
      <c r="G216" s="324">
        <v>923.32646321030006</v>
      </c>
      <c r="H216" s="286">
        <f t="shared" si="11"/>
        <v>67.124294440260286</v>
      </c>
      <c r="I216" s="286">
        <f t="shared" si="9"/>
        <v>7.2698332729332611</v>
      </c>
      <c r="J216" s="330"/>
      <c r="K216" s="324">
        <v>0</v>
      </c>
      <c r="L216" s="327">
        <v>67.124294440260286</v>
      </c>
      <c r="M216" s="48"/>
      <c r="N216" s="51"/>
      <c r="O216" s="42"/>
      <c r="P216" s="42"/>
      <c r="Q216" s="42"/>
    </row>
    <row r="217" spans="1:17" s="22" customFormat="1" ht="17.649999999999999" customHeight="1">
      <c r="A217" s="328">
        <v>251</v>
      </c>
      <c r="B217" s="328" t="s">
        <v>247</v>
      </c>
      <c r="C217" s="313" t="s">
        <v>346</v>
      </c>
      <c r="D217" s="324">
        <v>528.63183426420005</v>
      </c>
      <c r="E217" s="324">
        <v>528.63183426420005</v>
      </c>
      <c r="F217" s="325">
        <f t="shared" si="10"/>
        <v>0</v>
      </c>
      <c r="G217" s="324">
        <v>528.63181365950004</v>
      </c>
      <c r="H217" s="286">
        <f t="shared" si="11"/>
        <v>240.84809554375849</v>
      </c>
      <c r="I217" s="286">
        <f t="shared" si="9"/>
        <v>45.560649195293685</v>
      </c>
      <c r="J217" s="330"/>
      <c r="K217" s="324">
        <v>0</v>
      </c>
      <c r="L217" s="327">
        <v>240.84809554375849</v>
      </c>
      <c r="M217" s="48"/>
      <c r="N217" s="51"/>
      <c r="O217" s="42"/>
      <c r="P217" s="42"/>
      <c r="Q217" s="42"/>
    </row>
    <row r="218" spans="1:17" s="22" customFormat="1" ht="17.649999999999999" customHeight="1">
      <c r="A218" s="328">
        <v>252</v>
      </c>
      <c r="B218" s="328" t="s">
        <v>141</v>
      </c>
      <c r="C218" s="313" t="s">
        <v>347</v>
      </c>
      <c r="D218" s="324">
        <v>163.14008179050001</v>
      </c>
      <c r="E218" s="324">
        <v>163.14008179050001</v>
      </c>
      <c r="F218" s="325">
        <f t="shared" si="10"/>
        <v>0</v>
      </c>
      <c r="G218" s="324">
        <v>163.14008179050001</v>
      </c>
      <c r="H218" s="286">
        <f t="shared" si="11"/>
        <v>-3.6601299768790343E-14</v>
      </c>
      <c r="I218" s="286">
        <f t="shared" si="9"/>
        <v>-2.2435504118351936E-14</v>
      </c>
      <c r="J218" s="330"/>
      <c r="K218" s="324">
        <v>0</v>
      </c>
      <c r="L218" s="327">
        <v>-3.6601299768790343E-14</v>
      </c>
      <c r="M218" s="48"/>
      <c r="N218" s="51"/>
      <c r="O218" s="42"/>
      <c r="P218" s="42"/>
      <c r="Q218" s="42"/>
    </row>
    <row r="219" spans="1:17" s="22" customFormat="1" ht="17.649999999999999" customHeight="1">
      <c r="A219" s="328">
        <v>253</v>
      </c>
      <c r="B219" s="328" t="s">
        <v>141</v>
      </c>
      <c r="C219" s="313" t="s">
        <v>348</v>
      </c>
      <c r="D219" s="324">
        <v>679.79916363040002</v>
      </c>
      <c r="E219" s="324">
        <v>679.79916363040002</v>
      </c>
      <c r="F219" s="325">
        <f t="shared" si="10"/>
        <v>0</v>
      </c>
      <c r="G219" s="324">
        <v>679.79916363040002</v>
      </c>
      <c r="H219" s="286">
        <f t="shared" si="11"/>
        <v>358.00713382308709</v>
      </c>
      <c r="I219" s="286">
        <f t="shared" si="9"/>
        <v>52.663662001463116</v>
      </c>
      <c r="J219" s="330"/>
      <c r="K219" s="324">
        <v>0</v>
      </c>
      <c r="L219" s="327">
        <v>358.00713382308709</v>
      </c>
      <c r="M219" s="48"/>
      <c r="N219" s="51"/>
      <c r="O219" s="42"/>
      <c r="P219" s="42"/>
      <c r="Q219" s="42"/>
    </row>
    <row r="220" spans="1:17" s="22" customFormat="1" ht="17.649999999999999" customHeight="1">
      <c r="A220" s="328">
        <v>258</v>
      </c>
      <c r="B220" s="328" t="s">
        <v>214</v>
      </c>
      <c r="C220" s="313" t="s">
        <v>349</v>
      </c>
      <c r="D220" s="324">
        <v>8873.5376832000002</v>
      </c>
      <c r="E220" s="324">
        <v>8873.5376832000002</v>
      </c>
      <c r="F220" s="325">
        <f t="shared" si="10"/>
        <v>0</v>
      </c>
      <c r="G220" s="324">
        <v>7829.751981640301</v>
      </c>
      <c r="H220" s="286">
        <f t="shared" si="11"/>
        <v>7829.751981640301</v>
      </c>
      <c r="I220" s="286">
        <f t="shared" si="9"/>
        <v>88.23709619742904</v>
      </c>
      <c r="J220" s="330"/>
      <c r="K220" s="324">
        <v>7829.751981640301</v>
      </c>
      <c r="L220" s="327">
        <v>0</v>
      </c>
      <c r="M220" s="48"/>
      <c r="N220" s="51"/>
      <c r="O220" s="42"/>
      <c r="P220" s="42"/>
      <c r="Q220" s="42"/>
    </row>
    <row r="221" spans="1:17" s="22" customFormat="1" ht="17.649999999999999" customHeight="1">
      <c r="A221" s="328">
        <v>259</v>
      </c>
      <c r="B221" s="328" t="s">
        <v>247</v>
      </c>
      <c r="C221" s="313" t="s">
        <v>350</v>
      </c>
      <c r="D221" s="324">
        <v>690.1260538281</v>
      </c>
      <c r="E221" s="324">
        <v>690.1260538281</v>
      </c>
      <c r="F221" s="325">
        <f t="shared" si="10"/>
        <v>0</v>
      </c>
      <c r="G221" s="324">
        <v>690.1260538281</v>
      </c>
      <c r="H221" s="286">
        <f t="shared" si="11"/>
        <v>437.14654932860594</v>
      </c>
      <c r="I221" s="286">
        <f t="shared" si="9"/>
        <v>63.343000442277543</v>
      </c>
      <c r="J221" s="330"/>
      <c r="K221" s="324">
        <v>0</v>
      </c>
      <c r="L221" s="327">
        <v>437.14654932860594</v>
      </c>
      <c r="M221" s="48"/>
      <c r="N221" s="51"/>
      <c r="O221" s="42"/>
      <c r="P221" s="42"/>
      <c r="Q221" s="42"/>
    </row>
    <row r="222" spans="1:17" s="22" customFormat="1" ht="17.649999999999999" customHeight="1">
      <c r="A222" s="328">
        <v>260</v>
      </c>
      <c r="B222" s="328" t="s">
        <v>141</v>
      </c>
      <c r="C222" s="313" t="s">
        <v>351</v>
      </c>
      <c r="D222" s="324">
        <v>216.19586558970002</v>
      </c>
      <c r="E222" s="324">
        <v>216.19586558970002</v>
      </c>
      <c r="F222" s="325">
        <f t="shared" si="10"/>
        <v>0</v>
      </c>
      <c r="G222" s="324">
        <v>216.19586558970002</v>
      </c>
      <c r="H222" s="286">
        <f t="shared" si="11"/>
        <v>185.94297845345426</v>
      </c>
      <c r="I222" s="286">
        <f t="shared" si="9"/>
        <v>86.006722629164344</v>
      </c>
      <c r="J222" s="330"/>
      <c r="K222" s="324">
        <v>0</v>
      </c>
      <c r="L222" s="327">
        <v>185.94297845345426</v>
      </c>
      <c r="M222" s="48"/>
      <c r="N222" s="51"/>
      <c r="O222" s="42"/>
      <c r="P222" s="42"/>
      <c r="Q222" s="42"/>
    </row>
    <row r="223" spans="1:17" s="22" customFormat="1" ht="17.649999999999999" customHeight="1">
      <c r="A223" s="328">
        <v>261</v>
      </c>
      <c r="B223" s="328" t="s">
        <v>193</v>
      </c>
      <c r="C223" s="313" t="s">
        <v>352</v>
      </c>
      <c r="D223" s="324">
        <v>10410.732535213601</v>
      </c>
      <c r="E223" s="324">
        <v>10410.732535213601</v>
      </c>
      <c r="F223" s="325">
        <f t="shared" si="10"/>
        <v>0</v>
      </c>
      <c r="G223" s="324">
        <v>7765.9114300000001</v>
      </c>
      <c r="H223" s="286">
        <f t="shared" si="11"/>
        <v>3506.7906314758789</v>
      </c>
      <c r="I223" s="286">
        <f t="shared" si="9"/>
        <v>33.684379265478157</v>
      </c>
      <c r="J223" s="330"/>
      <c r="K223" s="324">
        <v>2.0604699999999999E-5</v>
      </c>
      <c r="L223" s="327">
        <v>3506.7906108711791</v>
      </c>
      <c r="M223" s="48"/>
      <c r="N223" s="51"/>
      <c r="O223" s="42"/>
      <c r="P223" s="42"/>
      <c r="Q223" s="42"/>
    </row>
    <row r="224" spans="1:17" s="22" customFormat="1" ht="17.649999999999999" customHeight="1">
      <c r="A224" s="328">
        <v>262</v>
      </c>
      <c r="B224" s="328" t="s">
        <v>229</v>
      </c>
      <c r="C224" s="313" t="s">
        <v>353</v>
      </c>
      <c r="D224" s="324">
        <v>775.42724531110002</v>
      </c>
      <c r="E224" s="324">
        <v>775.42724531110002</v>
      </c>
      <c r="F224" s="325">
        <f t="shared" si="10"/>
        <v>0</v>
      </c>
      <c r="G224" s="324">
        <v>775.42724531110002</v>
      </c>
      <c r="H224" s="286">
        <f t="shared" si="11"/>
        <v>227.72061386055395</v>
      </c>
      <c r="I224" s="286">
        <f t="shared" si="9"/>
        <v>29.36711538542766</v>
      </c>
      <c r="J224" s="330"/>
      <c r="K224" s="324">
        <v>0</v>
      </c>
      <c r="L224" s="327">
        <v>227.72061386055395</v>
      </c>
      <c r="M224" s="48"/>
      <c r="N224" s="51"/>
      <c r="O224" s="42"/>
      <c r="P224" s="42"/>
      <c r="Q224" s="42"/>
    </row>
    <row r="225" spans="1:17" s="22" customFormat="1" ht="17.649999999999999" customHeight="1">
      <c r="A225" s="328">
        <v>264</v>
      </c>
      <c r="B225" s="328" t="s">
        <v>756</v>
      </c>
      <c r="C225" s="313" t="s">
        <v>354</v>
      </c>
      <c r="D225" s="324">
        <v>15167.1434684285</v>
      </c>
      <c r="E225" s="324">
        <v>15167.1434684285</v>
      </c>
      <c r="F225" s="325">
        <f t="shared" si="10"/>
        <v>0</v>
      </c>
      <c r="G225" s="324">
        <v>12457.601620000001</v>
      </c>
      <c r="H225" s="286">
        <f t="shared" si="11"/>
        <v>9243.8379545870557</v>
      </c>
      <c r="I225" s="286">
        <f t="shared" si="9"/>
        <v>60.946466114919865</v>
      </c>
      <c r="J225" s="330"/>
      <c r="K225" s="324">
        <v>2.0604699999999999E-5</v>
      </c>
      <c r="L225" s="327">
        <v>9243.837933982355</v>
      </c>
      <c r="M225" s="48"/>
      <c r="N225" s="51"/>
      <c r="O225" s="42"/>
      <c r="P225" s="42"/>
      <c r="Q225" s="42"/>
    </row>
    <row r="226" spans="1:17" s="22" customFormat="1" ht="17.649999999999999" customHeight="1">
      <c r="A226" s="328">
        <v>266</v>
      </c>
      <c r="B226" s="328" t="s">
        <v>229</v>
      </c>
      <c r="C226" s="313" t="s">
        <v>355</v>
      </c>
      <c r="D226" s="324">
        <v>3663.0211472000005</v>
      </c>
      <c r="E226" s="324">
        <v>3663.0211472000005</v>
      </c>
      <c r="F226" s="325">
        <f t="shared" si="10"/>
        <v>0</v>
      </c>
      <c r="G226" s="324">
        <v>1879.1075542282003</v>
      </c>
      <c r="H226" s="286">
        <f t="shared" si="11"/>
        <v>2413.2534257122147</v>
      </c>
      <c r="I226" s="286">
        <f t="shared" si="9"/>
        <v>65.881504057296979</v>
      </c>
      <c r="J226" s="330"/>
      <c r="K226" s="324">
        <v>1879.1075542282003</v>
      </c>
      <c r="L226" s="327">
        <v>534.14587148401449</v>
      </c>
      <c r="M226" s="48"/>
      <c r="N226" s="51"/>
      <c r="O226" s="42"/>
      <c r="P226" s="42"/>
      <c r="Q226" s="42"/>
    </row>
    <row r="227" spans="1:17" s="22" customFormat="1" ht="17.649999999999999" customHeight="1">
      <c r="A227" s="328">
        <v>267</v>
      </c>
      <c r="B227" s="328" t="s">
        <v>229</v>
      </c>
      <c r="C227" s="313" t="s">
        <v>356</v>
      </c>
      <c r="D227" s="324">
        <v>491.40979399410003</v>
      </c>
      <c r="E227" s="324">
        <v>491.40979399410003</v>
      </c>
      <c r="F227" s="325">
        <f t="shared" si="10"/>
        <v>0</v>
      </c>
      <c r="G227" s="324">
        <v>491.40979399410003</v>
      </c>
      <c r="H227" s="286">
        <f t="shared" si="11"/>
        <v>180.74849592299466</v>
      </c>
      <c r="I227" s="286">
        <f t="shared" si="9"/>
        <v>36.781622615597435</v>
      </c>
      <c r="J227" s="330"/>
      <c r="K227" s="324">
        <v>0</v>
      </c>
      <c r="L227" s="327">
        <v>180.74849592299466</v>
      </c>
      <c r="M227" s="48"/>
      <c r="N227" s="51"/>
      <c r="O227" s="42"/>
      <c r="P227" s="42"/>
      <c r="Q227" s="42"/>
    </row>
    <row r="228" spans="1:17" s="22" customFormat="1" ht="17.649999999999999" customHeight="1">
      <c r="A228" s="328">
        <v>268</v>
      </c>
      <c r="B228" s="328" t="s">
        <v>759</v>
      </c>
      <c r="C228" s="313" t="s">
        <v>357</v>
      </c>
      <c r="D228" s="324">
        <v>425.16232492799998</v>
      </c>
      <c r="E228" s="324">
        <v>425.16232492799998</v>
      </c>
      <c r="F228" s="325">
        <f t="shared" si="10"/>
        <v>0</v>
      </c>
      <c r="G228" s="324">
        <v>425.09587477050007</v>
      </c>
      <c r="H228" s="286">
        <f t="shared" si="11"/>
        <v>425.09587477050007</v>
      </c>
      <c r="I228" s="286">
        <f t="shared" si="9"/>
        <v>99.984370638317699</v>
      </c>
      <c r="J228" s="330"/>
      <c r="K228" s="324">
        <v>425.09587477050007</v>
      </c>
      <c r="L228" s="327">
        <v>0</v>
      </c>
      <c r="M228" s="48"/>
      <c r="N228" s="51"/>
      <c r="O228" s="42"/>
      <c r="P228" s="42"/>
      <c r="Q228" s="42"/>
    </row>
    <row r="229" spans="1:17" s="22" customFormat="1" ht="17.649999999999999" customHeight="1">
      <c r="A229" s="328">
        <v>269</v>
      </c>
      <c r="B229" s="328" t="s">
        <v>137</v>
      </c>
      <c r="C229" s="313" t="s">
        <v>358</v>
      </c>
      <c r="D229" s="324">
        <v>59.401660514600003</v>
      </c>
      <c r="E229" s="324">
        <v>59.401660514600003</v>
      </c>
      <c r="F229" s="325">
        <f t="shared" si="10"/>
        <v>0</v>
      </c>
      <c r="G229" s="324">
        <v>59.401660514600003</v>
      </c>
      <c r="H229" s="286">
        <f t="shared" si="11"/>
        <v>21.884821827441723</v>
      </c>
      <c r="I229" s="286">
        <f t="shared" si="9"/>
        <v>36.842104476292839</v>
      </c>
      <c r="J229" s="330"/>
      <c r="K229" s="324">
        <v>0</v>
      </c>
      <c r="L229" s="327">
        <v>21.884821827441723</v>
      </c>
      <c r="M229" s="48"/>
      <c r="N229" s="51"/>
      <c r="O229" s="42"/>
      <c r="P229" s="42"/>
      <c r="Q229" s="42"/>
    </row>
    <row r="230" spans="1:17" s="22" customFormat="1" ht="17.649999999999999" customHeight="1">
      <c r="A230" s="328">
        <v>273</v>
      </c>
      <c r="B230" s="328" t="s">
        <v>141</v>
      </c>
      <c r="C230" s="313" t="s">
        <v>359</v>
      </c>
      <c r="D230" s="324">
        <v>2126.4050400000001</v>
      </c>
      <c r="E230" s="324">
        <v>2126.4050400000001</v>
      </c>
      <c r="F230" s="325">
        <f t="shared" si="10"/>
        <v>0</v>
      </c>
      <c r="G230" s="324">
        <v>799.46235999999999</v>
      </c>
      <c r="H230" s="286">
        <f t="shared" si="11"/>
        <v>1229.3783938903998</v>
      </c>
      <c r="I230" s="286">
        <f t="shared" si="9"/>
        <v>57.814873966363422</v>
      </c>
      <c r="J230" s="330"/>
      <c r="K230" s="324">
        <v>689.22898700420001</v>
      </c>
      <c r="L230" s="327">
        <v>540.14940688619981</v>
      </c>
      <c r="M230" s="48"/>
      <c r="N230" s="51"/>
      <c r="O230" s="42"/>
      <c r="P230" s="42"/>
      <c r="Q230" s="42"/>
    </row>
    <row r="231" spans="1:17" s="22" customFormat="1" ht="17.649999999999999" customHeight="1">
      <c r="A231" s="328">
        <v>274</v>
      </c>
      <c r="B231" s="328" t="s">
        <v>141</v>
      </c>
      <c r="C231" s="313" t="s">
        <v>360</v>
      </c>
      <c r="D231" s="324">
        <v>5985.6653500000002</v>
      </c>
      <c r="E231" s="324">
        <v>4441.0004288390001</v>
      </c>
      <c r="F231" s="325">
        <f t="shared" si="10"/>
        <v>-25.806068846815833</v>
      </c>
      <c r="G231" s="324">
        <v>2068.5063069081002</v>
      </c>
      <c r="H231" s="286">
        <f t="shared" si="11"/>
        <v>3170.5457198446629</v>
      </c>
      <c r="I231" s="286">
        <f t="shared" si="9"/>
        <v>71.392601073752445</v>
      </c>
      <c r="J231" s="330"/>
      <c r="K231" s="324">
        <v>2068.5063069081002</v>
      </c>
      <c r="L231" s="327">
        <v>1102.0394129365627</v>
      </c>
      <c r="M231" s="48"/>
      <c r="N231" s="51"/>
      <c r="O231" s="42"/>
      <c r="P231" s="42"/>
      <c r="Q231" s="42"/>
    </row>
    <row r="232" spans="1:17" s="22" customFormat="1" ht="17.649999999999999" customHeight="1">
      <c r="A232" s="328">
        <v>275</v>
      </c>
      <c r="B232" s="328" t="s">
        <v>125</v>
      </c>
      <c r="C232" s="313" t="s">
        <v>361</v>
      </c>
      <c r="D232" s="324">
        <v>1438.2080599999999</v>
      </c>
      <c r="E232" s="324">
        <v>1438.2080599999999</v>
      </c>
      <c r="F232" s="325">
        <f t="shared" si="10"/>
        <v>0</v>
      </c>
      <c r="G232" s="324">
        <v>1438.2080599999999</v>
      </c>
      <c r="H232" s="286">
        <f t="shared" si="11"/>
        <v>529.86612742723275</v>
      </c>
      <c r="I232" s="286">
        <f t="shared" si="9"/>
        <v>36.842105267247135</v>
      </c>
      <c r="J232" s="330"/>
      <c r="K232" s="324">
        <v>0</v>
      </c>
      <c r="L232" s="327">
        <v>529.86612742723275</v>
      </c>
      <c r="M232" s="48"/>
      <c r="N232" s="51"/>
      <c r="O232" s="42"/>
      <c r="P232" s="42"/>
      <c r="Q232" s="42"/>
    </row>
    <row r="233" spans="1:17" s="22" customFormat="1" ht="17.649999999999999" customHeight="1">
      <c r="A233" s="328">
        <v>278</v>
      </c>
      <c r="B233" s="328" t="s">
        <v>206</v>
      </c>
      <c r="C233" s="313" t="s">
        <v>362</v>
      </c>
      <c r="D233" s="324">
        <v>4996.3924936000003</v>
      </c>
      <c r="E233" s="324">
        <v>4996.3924936000003</v>
      </c>
      <c r="F233" s="325">
        <f t="shared" si="10"/>
        <v>0</v>
      </c>
      <c r="G233" s="324">
        <v>4409.4058000000005</v>
      </c>
      <c r="H233" s="286">
        <f t="shared" si="11"/>
        <v>8267.6358756181417</v>
      </c>
      <c r="I233" s="286">
        <f t="shared" si="9"/>
        <v>165.47210584853684</v>
      </c>
      <c r="J233" s="330"/>
      <c r="K233" s="324">
        <v>4409.4058000000005</v>
      </c>
      <c r="L233" s="327">
        <v>3858.2300756181412</v>
      </c>
      <c r="M233" s="48"/>
      <c r="N233" s="51"/>
      <c r="O233" s="42"/>
      <c r="P233" s="42"/>
      <c r="Q233" s="42"/>
    </row>
    <row r="234" spans="1:17" s="22" customFormat="1" ht="17.649999999999999" customHeight="1">
      <c r="A234" s="328">
        <v>280</v>
      </c>
      <c r="B234" s="328" t="s">
        <v>229</v>
      </c>
      <c r="C234" s="313" t="s">
        <v>363</v>
      </c>
      <c r="D234" s="324">
        <v>2093.4375199999999</v>
      </c>
      <c r="E234" s="324">
        <v>2093.9732422000002</v>
      </c>
      <c r="F234" s="325">
        <f t="shared" si="10"/>
        <v>2.5590551181124965E-2</v>
      </c>
      <c r="G234" s="324">
        <v>400.67499888820004</v>
      </c>
      <c r="H234" s="286">
        <f t="shared" si="11"/>
        <v>669.28320200627627</v>
      </c>
      <c r="I234" s="286">
        <f t="shared" si="9"/>
        <v>31.962356945072724</v>
      </c>
      <c r="J234" s="330"/>
      <c r="K234" s="324">
        <v>400.67499888820004</v>
      </c>
      <c r="L234" s="327">
        <v>268.60820311807629</v>
      </c>
      <c r="M234" s="48"/>
      <c r="N234" s="51"/>
      <c r="O234" s="42"/>
      <c r="P234" s="42"/>
      <c r="Q234" s="42"/>
    </row>
    <row r="235" spans="1:17" s="22" customFormat="1" ht="17.649999999999999" customHeight="1">
      <c r="A235" s="328">
        <v>281</v>
      </c>
      <c r="B235" s="328" t="s">
        <v>137</v>
      </c>
      <c r="C235" s="313" t="s">
        <v>364</v>
      </c>
      <c r="D235" s="324">
        <v>1937.8420139520999</v>
      </c>
      <c r="E235" s="324">
        <v>1937.8420139520999</v>
      </c>
      <c r="F235" s="325">
        <f t="shared" si="10"/>
        <v>0</v>
      </c>
      <c r="G235" s="324">
        <v>1778.18561</v>
      </c>
      <c r="H235" s="286">
        <f t="shared" si="11"/>
        <v>1628.3971364792442</v>
      </c>
      <c r="I235" s="286">
        <f t="shared" si="9"/>
        <v>84.031470303311067</v>
      </c>
      <c r="J235" s="330"/>
      <c r="K235" s="324">
        <v>186.08438366140001</v>
      </c>
      <c r="L235" s="327">
        <v>1442.3127528178443</v>
      </c>
      <c r="M235" s="48"/>
      <c r="N235" s="51"/>
      <c r="O235" s="42"/>
      <c r="P235" s="42"/>
      <c r="Q235" s="42"/>
    </row>
    <row r="236" spans="1:17" s="22" customFormat="1" ht="17.649999999999999" customHeight="1">
      <c r="A236" s="328">
        <v>282</v>
      </c>
      <c r="B236" s="328" t="s">
        <v>229</v>
      </c>
      <c r="C236" s="313" t="s">
        <v>365</v>
      </c>
      <c r="D236" s="324">
        <v>1236.2820000000002</v>
      </c>
      <c r="E236" s="324">
        <v>1236.2820000000002</v>
      </c>
      <c r="F236" s="325">
        <f t="shared" si="10"/>
        <v>0</v>
      </c>
      <c r="G236" s="324">
        <v>329.02155710190004</v>
      </c>
      <c r="H236" s="286">
        <f t="shared" si="11"/>
        <v>615.01000102803368</v>
      </c>
      <c r="I236" s="286">
        <f t="shared" si="9"/>
        <v>49.746740713529242</v>
      </c>
      <c r="J236" s="330"/>
      <c r="K236" s="324">
        <v>329.02155710190004</v>
      </c>
      <c r="L236" s="327">
        <v>285.98844392613364</v>
      </c>
      <c r="M236" s="48"/>
      <c r="N236" s="51"/>
      <c r="O236" s="42"/>
      <c r="P236" s="42"/>
      <c r="Q236" s="42"/>
    </row>
    <row r="237" spans="1:17" s="22" customFormat="1" ht="17.649999999999999" customHeight="1">
      <c r="A237" s="328">
        <v>283</v>
      </c>
      <c r="B237" s="328" t="s">
        <v>137</v>
      </c>
      <c r="C237" s="313" t="s">
        <v>366</v>
      </c>
      <c r="D237" s="324">
        <v>428.29180797340001</v>
      </c>
      <c r="E237" s="324">
        <v>428.29180797340001</v>
      </c>
      <c r="F237" s="325">
        <f t="shared" si="10"/>
        <v>0</v>
      </c>
      <c r="G237" s="324">
        <v>428.29180797340001</v>
      </c>
      <c r="H237" s="286">
        <f t="shared" si="11"/>
        <v>342.63345285043943</v>
      </c>
      <c r="I237" s="286">
        <f t="shared" si="9"/>
        <v>80.000001511053753</v>
      </c>
      <c r="J237" s="330"/>
      <c r="K237" s="324">
        <v>0</v>
      </c>
      <c r="L237" s="327">
        <v>342.63345285043943</v>
      </c>
      <c r="M237" s="48"/>
      <c r="N237" s="51"/>
      <c r="O237" s="42"/>
      <c r="P237" s="42"/>
      <c r="Q237" s="42"/>
    </row>
    <row r="238" spans="1:17" s="22" customFormat="1" ht="17.649999999999999" customHeight="1">
      <c r="A238" s="328">
        <v>284</v>
      </c>
      <c r="B238" s="328" t="s">
        <v>125</v>
      </c>
      <c r="C238" s="313" t="s">
        <v>367</v>
      </c>
      <c r="D238" s="324">
        <v>2676.8577460769998</v>
      </c>
      <c r="E238" s="324">
        <v>2676.8577460769998</v>
      </c>
      <c r="F238" s="325">
        <f t="shared" si="10"/>
        <v>0</v>
      </c>
      <c r="G238" s="324">
        <v>885.79605300000014</v>
      </c>
      <c r="H238" s="286">
        <f t="shared" si="11"/>
        <v>559.45015918971808</v>
      </c>
      <c r="I238" s="286">
        <f t="shared" si="9"/>
        <v>20.899510256367037</v>
      </c>
      <c r="J238" s="330"/>
      <c r="K238" s="324">
        <v>2.0604699999999999E-5</v>
      </c>
      <c r="L238" s="327">
        <v>559.45013858501807</v>
      </c>
      <c r="M238" s="48"/>
      <c r="N238" s="51"/>
      <c r="O238" s="42"/>
      <c r="P238" s="42"/>
      <c r="Q238" s="42"/>
    </row>
    <row r="239" spans="1:17" s="22" customFormat="1" ht="17.649999999999999" customHeight="1">
      <c r="A239" s="328">
        <v>286</v>
      </c>
      <c r="B239" s="328" t="s">
        <v>129</v>
      </c>
      <c r="C239" s="313" t="s">
        <v>368</v>
      </c>
      <c r="D239" s="324">
        <v>2202.6707820672</v>
      </c>
      <c r="E239" s="324">
        <v>2202.6707820672</v>
      </c>
      <c r="F239" s="325">
        <f t="shared" si="10"/>
        <v>0</v>
      </c>
      <c r="G239" s="324">
        <v>2202.6707820672</v>
      </c>
      <c r="H239" s="286">
        <f t="shared" si="11"/>
        <v>1211.4689301491903</v>
      </c>
      <c r="I239" s="286">
        <f t="shared" si="9"/>
        <v>55.000000000555247</v>
      </c>
      <c r="J239" s="330"/>
      <c r="K239" s="324">
        <v>0</v>
      </c>
      <c r="L239" s="327">
        <v>1211.4689301491903</v>
      </c>
      <c r="M239" s="48"/>
      <c r="N239" s="51"/>
      <c r="O239" s="42"/>
      <c r="P239" s="42"/>
      <c r="Q239" s="42"/>
    </row>
    <row r="240" spans="1:17" s="22" customFormat="1" ht="17.649999999999999" customHeight="1">
      <c r="A240" s="328">
        <v>288</v>
      </c>
      <c r="B240" s="328" t="s">
        <v>229</v>
      </c>
      <c r="C240" s="313" t="s">
        <v>369</v>
      </c>
      <c r="D240" s="324">
        <v>956.05808000000002</v>
      </c>
      <c r="E240" s="324">
        <v>518.65637782970009</v>
      </c>
      <c r="F240" s="325">
        <f t="shared" si="10"/>
        <v>-45.750536637931027</v>
      </c>
      <c r="G240" s="324">
        <v>518.65637782970009</v>
      </c>
      <c r="H240" s="286">
        <f t="shared" si="11"/>
        <v>378.8743733249807</v>
      </c>
      <c r="I240" s="286">
        <f t="shared" si="9"/>
        <v>73.049207436794191</v>
      </c>
      <c r="J240" s="330"/>
      <c r="K240" s="324">
        <v>0</v>
      </c>
      <c r="L240" s="327">
        <v>378.8743733249807</v>
      </c>
      <c r="M240" s="48"/>
      <c r="N240" s="51"/>
      <c r="O240" s="42"/>
      <c r="P240" s="42"/>
      <c r="Q240" s="42"/>
    </row>
    <row r="241" spans="1:17" s="22" customFormat="1" ht="17.649999999999999" customHeight="1">
      <c r="A241" s="328">
        <v>289</v>
      </c>
      <c r="B241" s="328" t="s">
        <v>156</v>
      </c>
      <c r="C241" s="313" t="s">
        <v>370</v>
      </c>
      <c r="D241" s="324">
        <v>9177.7595058007009</v>
      </c>
      <c r="E241" s="324">
        <v>9177.7595058007009</v>
      </c>
      <c r="F241" s="325">
        <f t="shared" si="10"/>
        <v>0</v>
      </c>
      <c r="G241" s="324">
        <v>7962.0822058007006</v>
      </c>
      <c r="H241" s="286">
        <f t="shared" si="11"/>
        <v>7962.0822058007006</v>
      </c>
      <c r="I241" s="286">
        <f t="shared" si="9"/>
        <v>86.754095057386877</v>
      </c>
      <c r="J241" s="330"/>
      <c r="K241" s="324">
        <v>7962.0822058007006</v>
      </c>
      <c r="L241" s="327">
        <v>0</v>
      </c>
      <c r="M241" s="48"/>
      <c r="N241" s="51"/>
      <c r="O241" s="42"/>
      <c r="P241" s="42"/>
      <c r="Q241" s="42"/>
    </row>
    <row r="242" spans="1:17" s="22" customFormat="1" ht="17.649999999999999" customHeight="1">
      <c r="A242" s="328">
        <v>292</v>
      </c>
      <c r="B242" s="328" t="s">
        <v>141</v>
      </c>
      <c r="C242" s="313" t="s">
        <v>372</v>
      </c>
      <c r="D242" s="324">
        <v>1263.5635706162002</v>
      </c>
      <c r="E242" s="324">
        <v>1263.5635706162002</v>
      </c>
      <c r="F242" s="325">
        <f t="shared" si="10"/>
        <v>0</v>
      </c>
      <c r="G242" s="324">
        <v>1263.5635706162002</v>
      </c>
      <c r="H242" s="286">
        <f t="shared" si="11"/>
        <v>916.21016300712836</v>
      </c>
      <c r="I242" s="286">
        <f t="shared" si="9"/>
        <v>72.51001724909824</v>
      </c>
      <c r="J242" s="330"/>
      <c r="K242" s="324">
        <v>0</v>
      </c>
      <c r="L242" s="327">
        <v>916.21016300712836</v>
      </c>
      <c r="M242" s="48"/>
      <c r="N242" s="51"/>
      <c r="O242" s="42"/>
      <c r="P242" s="42"/>
      <c r="Q242" s="42"/>
    </row>
    <row r="243" spans="1:17" s="22" customFormat="1" ht="17.649999999999999" customHeight="1">
      <c r="A243" s="328">
        <v>293</v>
      </c>
      <c r="B243" s="328" t="s">
        <v>229</v>
      </c>
      <c r="C243" s="313" t="s">
        <v>373</v>
      </c>
      <c r="D243" s="324">
        <v>1445.5373990464</v>
      </c>
      <c r="E243" s="324">
        <v>1445.5373990464</v>
      </c>
      <c r="F243" s="325">
        <f t="shared" si="10"/>
        <v>0</v>
      </c>
      <c r="G243" s="324">
        <v>1445.5373990464</v>
      </c>
      <c r="H243" s="286">
        <f t="shared" si="11"/>
        <v>532.56640923496923</v>
      </c>
      <c r="I243" s="286">
        <f t="shared" si="9"/>
        <v>36.842105198128777</v>
      </c>
      <c r="J243" s="330"/>
      <c r="K243" s="324">
        <v>0</v>
      </c>
      <c r="L243" s="327">
        <v>532.56640923496923</v>
      </c>
      <c r="M243" s="48"/>
      <c r="N243" s="51"/>
      <c r="O243" s="42"/>
      <c r="P243" s="42"/>
      <c r="Q243" s="42"/>
    </row>
    <row r="244" spans="1:17" s="22" customFormat="1" ht="17.649999999999999" customHeight="1">
      <c r="A244" s="328">
        <v>294</v>
      </c>
      <c r="B244" s="328" t="s">
        <v>251</v>
      </c>
      <c r="C244" s="313" t="s">
        <v>374</v>
      </c>
      <c r="D244" s="324">
        <v>1076.9844268984</v>
      </c>
      <c r="E244" s="324">
        <v>1076.9844268984</v>
      </c>
      <c r="F244" s="325">
        <f t="shared" si="10"/>
        <v>0</v>
      </c>
      <c r="G244" s="324">
        <v>1076.9844268984</v>
      </c>
      <c r="H244" s="286">
        <f t="shared" si="11"/>
        <v>378.73631900665981</v>
      </c>
      <c r="I244" s="286">
        <f t="shared" si="9"/>
        <v>35.166369127302978</v>
      </c>
      <c r="J244" s="330"/>
      <c r="K244" s="324">
        <v>0</v>
      </c>
      <c r="L244" s="327">
        <v>378.73631900665981</v>
      </c>
      <c r="M244" s="48"/>
      <c r="N244" s="51"/>
      <c r="O244" s="42"/>
      <c r="P244" s="42"/>
      <c r="Q244" s="42"/>
    </row>
    <row r="245" spans="1:17" s="22" customFormat="1" ht="17.649999999999999" customHeight="1">
      <c r="A245" s="328">
        <v>295</v>
      </c>
      <c r="B245" s="328" t="s">
        <v>229</v>
      </c>
      <c r="C245" s="313" t="s">
        <v>375</v>
      </c>
      <c r="D245" s="324">
        <v>413.29626364030003</v>
      </c>
      <c r="E245" s="324">
        <v>413.29626364030003</v>
      </c>
      <c r="F245" s="325">
        <f t="shared" si="10"/>
        <v>0</v>
      </c>
      <c r="G245" s="324">
        <v>413.29626364030003</v>
      </c>
      <c r="H245" s="286">
        <f t="shared" si="11"/>
        <v>157.96573006588721</v>
      </c>
      <c r="I245" s="286">
        <f t="shared" si="9"/>
        <v>38.220943173918442</v>
      </c>
      <c r="J245" s="330"/>
      <c r="K245" s="324">
        <v>0</v>
      </c>
      <c r="L245" s="327">
        <v>157.96573006588721</v>
      </c>
      <c r="M245" s="48"/>
      <c r="N245" s="51"/>
      <c r="O245" s="42"/>
      <c r="P245" s="42"/>
      <c r="Q245" s="42"/>
    </row>
    <row r="246" spans="1:17" s="22" customFormat="1" ht="17.649999999999999" customHeight="1">
      <c r="A246" s="328">
        <v>296</v>
      </c>
      <c r="B246" s="328" t="s">
        <v>127</v>
      </c>
      <c r="C246" s="313" t="s">
        <v>376</v>
      </c>
      <c r="D246" s="324">
        <v>15211.9142878</v>
      </c>
      <c r="E246" s="324">
        <v>14933.7508378</v>
      </c>
      <c r="F246" s="325">
        <f t="shared" si="10"/>
        <v>-1.8285893855126858</v>
      </c>
      <c r="G246" s="324">
        <v>9999.4609100000016</v>
      </c>
      <c r="H246" s="286">
        <f t="shared" si="11"/>
        <v>8569.4969439729175</v>
      </c>
      <c r="I246" s="286">
        <f t="shared" si="9"/>
        <v>57.383419859142052</v>
      </c>
      <c r="J246" s="330"/>
      <c r="K246" s="324">
        <v>2.0604699999999999E-5</v>
      </c>
      <c r="L246" s="327">
        <v>8569.4969233682168</v>
      </c>
      <c r="M246" s="48"/>
      <c r="N246" s="51"/>
      <c r="O246" s="42"/>
      <c r="P246" s="42"/>
      <c r="Q246" s="42"/>
    </row>
    <row r="247" spans="1:17" s="22" customFormat="1" ht="17.649999999999999" customHeight="1">
      <c r="A247" s="328">
        <v>297</v>
      </c>
      <c r="B247" s="328" t="s">
        <v>137</v>
      </c>
      <c r="C247" s="313" t="s">
        <v>377</v>
      </c>
      <c r="D247" s="324">
        <v>2964.3836626865</v>
      </c>
      <c r="E247" s="324">
        <v>2964.3836626865</v>
      </c>
      <c r="F247" s="325">
        <f t="shared" si="10"/>
        <v>0</v>
      </c>
      <c r="G247" s="324">
        <v>1951.2650900000001</v>
      </c>
      <c r="H247" s="286">
        <f t="shared" si="11"/>
        <v>1713.5937081918325</v>
      </c>
      <c r="I247" s="286">
        <f t="shared" si="9"/>
        <v>57.806070440925062</v>
      </c>
      <c r="J247" s="330"/>
      <c r="K247" s="324">
        <v>2.0604699999999999E-5</v>
      </c>
      <c r="L247" s="327">
        <v>1713.5936875871325</v>
      </c>
      <c r="M247" s="48"/>
      <c r="N247" s="51"/>
      <c r="O247" s="42"/>
      <c r="P247" s="42"/>
      <c r="Q247" s="42"/>
    </row>
    <row r="248" spans="1:17" s="22" customFormat="1" ht="17.649999999999999" customHeight="1">
      <c r="A248" s="328">
        <v>298</v>
      </c>
      <c r="B248" s="328" t="s">
        <v>127</v>
      </c>
      <c r="C248" s="313" t="s">
        <v>378</v>
      </c>
      <c r="D248" s="324">
        <v>14397.627052197</v>
      </c>
      <c r="E248" s="324">
        <v>14397.627052197</v>
      </c>
      <c r="F248" s="325">
        <f t="shared" si="10"/>
        <v>0</v>
      </c>
      <c r="G248" s="324">
        <v>8763.4321005536003</v>
      </c>
      <c r="H248" s="286">
        <f t="shared" si="11"/>
        <v>8763.4321005536003</v>
      </c>
      <c r="I248" s="286">
        <f t="shared" si="9"/>
        <v>60.867197551254449</v>
      </c>
      <c r="J248" s="330"/>
      <c r="K248" s="324">
        <v>8763.4321005536003</v>
      </c>
      <c r="L248" s="327">
        <v>0</v>
      </c>
      <c r="M248" s="48"/>
      <c r="N248" s="51"/>
      <c r="O248" s="42"/>
      <c r="P248" s="42"/>
      <c r="Q248" s="42"/>
    </row>
    <row r="249" spans="1:17" s="22" customFormat="1" ht="17.649999999999999" customHeight="1">
      <c r="A249" s="328">
        <v>300</v>
      </c>
      <c r="B249" s="328" t="s">
        <v>137</v>
      </c>
      <c r="C249" s="313" t="s">
        <v>379</v>
      </c>
      <c r="D249" s="324">
        <v>529.83941391710005</v>
      </c>
      <c r="E249" s="324">
        <v>529.83941391710005</v>
      </c>
      <c r="F249" s="325">
        <f t="shared" si="10"/>
        <v>0</v>
      </c>
      <c r="G249" s="324">
        <v>529.83941391710005</v>
      </c>
      <c r="H249" s="286">
        <f t="shared" si="11"/>
        <v>423.87153082582154</v>
      </c>
      <c r="I249" s="286">
        <f>+H249/E249*100</f>
        <v>79.999999941895879</v>
      </c>
      <c r="J249" s="330"/>
      <c r="K249" s="324">
        <v>0</v>
      </c>
      <c r="L249" s="327">
        <v>423.87153082582154</v>
      </c>
      <c r="M249" s="48"/>
      <c r="N249" s="51"/>
      <c r="O249" s="42"/>
      <c r="P249" s="42"/>
      <c r="Q249" s="42"/>
    </row>
    <row r="250" spans="1:17" s="22" customFormat="1" ht="17.649999999999999" customHeight="1">
      <c r="A250" s="328">
        <v>304</v>
      </c>
      <c r="B250" s="328" t="s">
        <v>137</v>
      </c>
      <c r="C250" s="313" t="s">
        <v>380</v>
      </c>
      <c r="D250" s="324">
        <v>5134.6912400000001</v>
      </c>
      <c r="E250" s="324">
        <v>3496.6175899999998</v>
      </c>
      <c r="F250" s="325">
        <f t="shared" si="10"/>
        <v>-31.902086677367578</v>
      </c>
      <c r="G250" s="324">
        <v>2613.2886819639002</v>
      </c>
      <c r="H250" s="286">
        <f t="shared" si="11"/>
        <v>2613.2886819639002</v>
      </c>
      <c r="I250" s="286">
        <f>+H250/E250*100</f>
        <v>74.737617560400722</v>
      </c>
      <c r="J250" s="330"/>
      <c r="K250" s="324">
        <v>2613.2886819639002</v>
      </c>
      <c r="L250" s="327">
        <v>0</v>
      </c>
      <c r="M250" s="48"/>
      <c r="N250" s="51"/>
      <c r="O250" s="42"/>
      <c r="P250" s="42"/>
      <c r="Q250" s="42"/>
    </row>
    <row r="251" spans="1:17" s="22" customFormat="1" ht="17.649999999999999" customHeight="1">
      <c r="A251" s="328">
        <v>305</v>
      </c>
      <c r="B251" s="328" t="s">
        <v>247</v>
      </c>
      <c r="C251" s="313" t="s">
        <v>381</v>
      </c>
      <c r="D251" s="324">
        <v>166.22293639979998</v>
      </c>
      <c r="E251" s="324">
        <v>166.22293639979998</v>
      </c>
      <c r="F251" s="325">
        <f t="shared" si="10"/>
        <v>0</v>
      </c>
      <c r="G251" s="324">
        <v>166.22295700450002</v>
      </c>
      <c r="H251" s="286">
        <f t="shared" si="11"/>
        <v>60.001537394521208</v>
      </c>
      <c r="I251" s="286">
        <f>+H251/E251*100</f>
        <v>36.097026495913482</v>
      </c>
      <c r="J251" s="330"/>
      <c r="K251" s="324">
        <v>0</v>
      </c>
      <c r="L251" s="327">
        <v>60.001537394521208</v>
      </c>
      <c r="M251" s="48"/>
      <c r="N251" s="51"/>
      <c r="O251" s="42"/>
      <c r="P251" s="42"/>
      <c r="Q251" s="42"/>
    </row>
    <row r="252" spans="1:17" s="22" customFormat="1" ht="17.649999999999999" customHeight="1">
      <c r="A252" s="328">
        <v>306</v>
      </c>
      <c r="B252" s="328" t="s">
        <v>247</v>
      </c>
      <c r="C252" s="313" t="s">
        <v>382</v>
      </c>
      <c r="D252" s="324">
        <v>1458.5436420133001</v>
      </c>
      <c r="E252" s="324">
        <v>1458.5436420133001</v>
      </c>
      <c r="F252" s="325">
        <f t="shared" si="10"/>
        <v>0</v>
      </c>
      <c r="G252" s="324">
        <v>1458.5436420133001</v>
      </c>
      <c r="H252" s="286">
        <f t="shared" si="11"/>
        <v>989.72384888104955</v>
      </c>
      <c r="I252" s="286">
        <f t="shared" si="9"/>
        <v>67.856992439039033</v>
      </c>
      <c r="J252" s="330"/>
      <c r="K252" s="324">
        <v>0</v>
      </c>
      <c r="L252" s="327">
        <v>989.72384888104955</v>
      </c>
      <c r="M252" s="48"/>
      <c r="N252" s="51"/>
      <c r="O252" s="42"/>
      <c r="P252" s="42"/>
      <c r="Q252" s="42"/>
    </row>
    <row r="253" spans="1:17" s="22" customFormat="1" ht="17.649999999999999" customHeight="1">
      <c r="A253" s="328">
        <v>307</v>
      </c>
      <c r="B253" s="328" t="s">
        <v>229</v>
      </c>
      <c r="C253" s="313" t="s">
        <v>383</v>
      </c>
      <c r="D253" s="324">
        <v>1633.7755713941001</v>
      </c>
      <c r="E253" s="324">
        <v>1633.7755713941001</v>
      </c>
      <c r="F253" s="325">
        <f t="shared" si="10"/>
        <v>0</v>
      </c>
      <c r="G253" s="324">
        <v>1633.7755713941001</v>
      </c>
      <c r="H253" s="286">
        <f t="shared" si="11"/>
        <v>1196.2719654279581</v>
      </c>
      <c r="I253" s="286">
        <f t="shared" si="9"/>
        <v>73.221315483813953</v>
      </c>
      <c r="J253" s="330"/>
      <c r="K253" s="324">
        <v>0</v>
      </c>
      <c r="L253" s="327">
        <v>1196.2719654279581</v>
      </c>
      <c r="M253" s="48"/>
      <c r="N253" s="51"/>
      <c r="O253" s="42"/>
      <c r="P253" s="42"/>
      <c r="Q253" s="42"/>
    </row>
    <row r="254" spans="1:17" s="22" customFormat="1" ht="17.649999999999999" customHeight="1">
      <c r="A254" s="328">
        <v>308</v>
      </c>
      <c r="B254" s="328" t="s">
        <v>229</v>
      </c>
      <c r="C254" s="313" t="s">
        <v>384</v>
      </c>
      <c r="D254" s="324">
        <v>1068.4050213077001</v>
      </c>
      <c r="E254" s="324">
        <v>1068.4050213077001</v>
      </c>
      <c r="F254" s="325">
        <f t="shared" si="10"/>
        <v>0</v>
      </c>
      <c r="G254" s="324">
        <v>1068.4050213077001</v>
      </c>
      <c r="H254" s="286">
        <f t="shared" si="11"/>
        <v>569.57000202379368</v>
      </c>
      <c r="I254" s="286">
        <f t="shared" si="9"/>
        <v>53.310307483079292</v>
      </c>
      <c r="J254" s="330"/>
      <c r="K254" s="324">
        <v>0</v>
      </c>
      <c r="L254" s="327">
        <v>569.57000202379368</v>
      </c>
      <c r="M254" s="48"/>
      <c r="N254" s="51"/>
      <c r="O254" s="42"/>
      <c r="P254" s="42"/>
      <c r="Q254" s="42"/>
    </row>
    <row r="255" spans="1:17" s="22" customFormat="1" ht="17.649999999999999" customHeight="1">
      <c r="A255" s="328">
        <v>309</v>
      </c>
      <c r="B255" s="328" t="s">
        <v>229</v>
      </c>
      <c r="C255" s="313" t="s">
        <v>385</v>
      </c>
      <c r="D255" s="324">
        <v>999.66331209719999</v>
      </c>
      <c r="E255" s="324">
        <v>999.66331209719999</v>
      </c>
      <c r="F255" s="325">
        <f t="shared" si="10"/>
        <v>0</v>
      </c>
      <c r="G255" s="324">
        <v>999.66331209719999</v>
      </c>
      <c r="H255" s="286">
        <f t="shared" si="11"/>
        <v>864.4904598606696</v>
      </c>
      <c r="I255" s="286">
        <f t="shared" si="9"/>
        <v>86.478162137114907</v>
      </c>
      <c r="J255" s="330"/>
      <c r="K255" s="324">
        <v>0</v>
      </c>
      <c r="L255" s="327">
        <v>864.4904598606696</v>
      </c>
      <c r="M255" s="48"/>
      <c r="N255" s="51"/>
      <c r="O255" s="42"/>
      <c r="P255" s="42"/>
      <c r="Q255" s="42"/>
    </row>
    <row r="256" spans="1:17" s="22" customFormat="1" ht="17.649999999999999" customHeight="1">
      <c r="A256" s="328">
        <v>310</v>
      </c>
      <c r="B256" s="328" t="s">
        <v>229</v>
      </c>
      <c r="C256" s="313" t="s">
        <v>386</v>
      </c>
      <c r="D256" s="324">
        <v>2411.2444128000002</v>
      </c>
      <c r="E256" s="324">
        <v>2411.2444128000002</v>
      </c>
      <c r="F256" s="325">
        <f t="shared" si="10"/>
        <v>0</v>
      </c>
      <c r="G256" s="324">
        <v>673.85930377936415</v>
      </c>
      <c r="H256" s="286">
        <f t="shared" si="11"/>
        <v>880.86051556486223</v>
      </c>
      <c r="I256" s="286">
        <f t="shared" si="9"/>
        <v>36.531365749935894</v>
      </c>
      <c r="J256" s="330"/>
      <c r="K256" s="324">
        <v>382.80658244350002</v>
      </c>
      <c r="L256" s="327">
        <v>498.05393312136221</v>
      </c>
      <c r="M256" s="48"/>
      <c r="N256" s="51"/>
      <c r="O256" s="42"/>
      <c r="P256" s="42"/>
      <c r="Q256" s="42"/>
    </row>
    <row r="257" spans="1:17" s="22" customFormat="1" ht="17.649999999999999" customHeight="1">
      <c r="A257" s="328">
        <v>311</v>
      </c>
      <c r="B257" s="328" t="s">
        <v>206</v>
      </c>
      <c r="C257" s="313" t="s">
        <v>387</v>
      </c>
      <c r="D257" s="324">
        <v>7282.8517730997</v>
      </c>
      <c r="E257" s="324">
        <v>7282.8517730997</v>
      </c>
      <c r="F257" s="325">
        <f t="shared" si="10"/>
        <v>0</v>
      </c>
      <c r="G257" s="324">
        <v>6638.8343400000003</v>
      </c>
      <c r="H257" s="286">
        <f t="shared" si="11"/>
        <v>12924.160371078553</v>
      </c>
      <c r="I257" s="286">
        <f t="shared" si="9"/>
        <v>177.46015947785548</v>
      </c>
      <c r="J257" s="330"/>
      <c r="K257" s="324">
        <v>6656.9221964997005</v>
      </c>
      <c r="L257" s="327">
        <v>6267.2381745788516</v>
      </c>
      <c r="M257" s="48"/>
      <c r="N257" s="52"/>
      <c r="O257" s="42"/>
      <c r="P257" s="42"/>
      <c r="Q257" s="42"/>
    </row>
    <row r="258" spans="1:17" s="22" customFormat="1" ht="17.649999999999999" customHeight="1">
      <c r="A258" s="328">
        <v>312</v>
      </c>
      <c r="B258" s="328" t="s">
        <v>206</v>
      </c>
      <c r="C258" s="313" t="s">
        <v>388</v>
      </c>
      <c r="D258" s="324">
        <v>545.39332501550007</v>
      </c>
      <c r="E258" s="324">
        <v>545.39332501550007</v>
      </c>
      <c r="F258" s="325">
        <f t="shared" si="10"/>
        <v>0</v>
      </c>
      <c r="G258" s="324">
        <v>545.39332501550007</v>
      </c>
      <c r="H258" s="286">
        <f t="shared" si="11"/>
        <v>440.62039700717753</v>
      </c>
      <c r="I258" s="286">
        <f t="shared" si="9"/>
        <v>80.789473724243905</v>
      </c>
      <c r="J258" s="330"/>
      <c r="K258" s="324">
        <v>0</v>
      </c>
      <c r="L258" s="327">
        <v>440.62039700717753</v>
      </c>
      <c r="M258" s="48"/>
      <c r="N258" s="51"/>
      <c r="O258" s="42"/>
      <c r="P258" s="42"/>
      <c r="Q258" s="42"/>
    </row>
    <row r="259" spans="1:17" s="22" customFormat="1" ht="17.649999999999999" customHeight="1">
      <c r="A259" s="328">
        <v>313</v>
      </c>
      <c r="B259" s="328" t="s">
        <v>127</v>
      </c>
      <c r="C259" s="313" t="s">
        <v>389</v>
      </c>
      <c r="D259" s="324">
        <v>14943.929559600001</v>
      </c>
      <c r="E259" s="324">
        <v>14943.929559600001</v>
      </c>
      <c r="F259" s="325">
        <f t="shared" si="10"/>
        <v>0</v>
      </c>
      <c r="G259" s="324">
        <v>8233.6381200000014</v>
      </c>
      <c r="H259" s="286">
        <f t="shared" si="11"/>
        <v>7959.2976497602858</v>
      </c>
      <c r="I259" s="286">
        <f t="shared" si="9"/>
        <v>53.261075796808889</v>
      </c>
      <c r="J259" s="330"/>
      <c r="K259" s="324">
        <v>2.0604699999999999E-5</v>
      </c>
      <c r="L259" s="327">
        <v>7959.297629155586</v>
      </c>
      <c r="M259" s="48"/>
      <c r="N259" s="51"/>
      <c r="O259" s="42"/>
      <c r="P259" s="42"/>
      <c r="Q259" s="42"/>
    </row>
    <row r="260" spans="1:17" s="22" customFormat="1" ht="17.649999999999999" customHeight="1">
      <c r="A260" s="328">
        <v>314</v>
      </c>
      <c r="B260" s="328" t="s">
        <v>137</v>
      </c>
      <c r="C260" s="313" t="s">
        <v>390</v>
      </c>
      <c r="D260" s="324">
        <v>1973.0014619381002</v>
      </c>
      <c r="E260" s="324">
        <v>1973.0014619381002</v>
      </c>
      <c r="F260" s="325">
        <f t="shared" si="10"/>
        <v>0</v>
      </c>
      <c r="G260" s="324">
        <v>1973.0014619381002</v>
      </c>
      <c r="H260" s="286">
        <f t="shared" si="11"/>
        <v>1760.269923043312</v>
      </c>
      <c r="I260" s="286">
        <f t="shared" si="9"/>
        <v>89.217872211517786</v>
      </c>
      <c r="J260" s="330"/>
      <c r="K260" s="324">
        <v>0</v>
      </c>
      <c r="L260" s="327">
        <v>1760.269923043312</v>
      </c>
      <c r="M260" s="48"/>
      <c r="N260" s="51"/>
      <c r="O260" s="42"/>
      <c r="P260" s="42"/>
      <c r="Q260" s="42"/>
    </row>
    <row r="261" spans="1:17" s="22" customFormat="1" ht="17.649999999999999" customHeight="1">
      <c r="A261" s="328">
        <v>316</v>
      </c>
      <c r="B261" s="328" t="s">
        <v>141</v>
      </c>
      <c r="C261" s="313" t="s">
        <v>391</v>
      </c>
      <c r="D261" s="324">
        <v>368.0858842037</v>
      </c>
      <c r="E261" s="324">
        <v>368.0858842037</v>
      </c>
      <c r="F261" s="325">
        <f t="shared" si="10"/>
        <v>0</v>
      </c>
      <c r="G261" s="324">
        <v>368.0858842037</v>
      </c>
      <c r="H261" s="286">
        <f t="shared" si="11"/>
        <v>274.33028034948074</v>
      </c>
      <c r="I261" s="286">
        <f t="shared" si="9"/>
        <v>74.528878210843146</v>
      </c>
      <c r="J261" s="330"/>
      <c r="K261" s="324">
        <v>0</v>
      </c>
      <c r="L261" s="327">
        <v>274.33028034948074</v>
      </c>
      <c r="M261" s="48"/>
      <c r="N261" s="51"/>
      <c r="O261" s="42"/>
      <c r="P261" s="42"/>
      <c r="Q261" s="42"/>
    </row>
    <row r="262" spans="1:17" s="22" customFormat="1" ht="17.649999999999999" customHeight="1">
      <c r="A262" s="328">
        <v>317</v>
      </c>
      <c r="B262" s="328" t="s">
        <v>229</v>
      </c>
      <c r="C262" s="313" t="s">
        <v>392</v>
      </c>
      <c r="D262" s="324">
        <v>1383.1338603935001</v>
      </c>
      <c r="E262" s="324">
        <v>1383.1338603935001</v>
      </c>
      <c r="F262" s="325">
        <f t="shared" si="10"/>
        <v>0</v>
      </c>
      <c r="G262" s="324">
        <v>1383.1338603935001</v>
      </c>
      <c r="H262" s="286">
        <f t="shared" si="11"/>
        <v>967.00322308341833</v>
      </c>
      <c r="I262" s="286">
        <f t="shared" si="9"/>
        <v>69.913928851998961</v>
      </c>
      <c r="J262" s="330"/>
      <c r="K262" s="324">
        <v>0</v>
      </c>
      <c r="L262" s="327">
        <v>967.00322308341833</v>
      </c>
      <c r="M262" s="48"/>
      <c r="N262" s="51"/>
      <c r="O262" s="42"/>
      <c r="P262" s="42"/>
      <c r="Q262" s="42"/>
    </row>
    <row r="263" spans="1:17" s="22" customFormat="1" ht="17.649999999999999" customHeight="1">
      <c r="A263" s="328">
        <v>318</v>
      </c>
      <c r="B263" s="328" t="s">
        <v>141</v>
      </c>
      <c r="C263" s="313" t="s">
        <v>393</v>
      </c>
      <c r="D263" s="324">
        <v>310.00471709800001</v>
      </c>
      <c r="E263" s="324">
        <v>310.00471709800001</v>
      </c>
      <c r="F263" s="325">
        <f t="shared" si="10"/>
        <v>0</v>
      </c>
      <c r="G263" s="324">
        <v>310.00471709800001</v>
      </c>
      <c r="H263" s="286">
        <f t="shared" si="11"/>
        <v>165.57708537178718</v>
      </c>
      <c r="I263" s="286">
        <f t="shared" si="9"/>
        <v>53.411150295317675</v>
      </c>
      <c r="J263" s="330"/>
      <c r="K263" s="324">
        <v>0</v>
      </c>
      <c r="L263" s="327">
        <v>165.57708537178718</v>
      </c>
      <c r="M263" s="48"/>
      <c r="N263" s="51"/>
      <c r="O263" s="42"/>
      <c r="P263" s="42"/>
      <c r="Q263" s="42"/>
    </row>
    <row r="264" spans="1:17" s="22" customFormat="1" ht="17.649999999999999" customHeight="1">
      <c r="A264" s="328">
        <v>319</v>
      </c>
      <c r="B264" s="328" t="s">
        <v>229</v>
      </c>
      <c r="C264" s="313" t="s">
        <v>394</v>
      </c>
      <c r="D264" s="324">
        <v>928.30828818100008</v>
      </c>
      <c r="E264" s="324">
        <v>928.30828818100008</v>
      </c>
      <c r="F264" s="325">
        <f t="shared" si="10"/>
        <v>0</v>
      </c>
      <c r="G264" s="324">
        <v>928.30828818100008</v>
      </c>
      <c r="H264" s="286">
        <f t="shared" si="11"/>
        <v>556.98497865819184</v>
      </c>
      <c r="I264" s="286">
        <f t="shared" si="9"/>
        <v>60.000000619362325</v>
      </c>
      <c r="J264" s="330"/>
      <c r="K264" s="324">
        <v>0</v>
      </c>
      <c r="L264" s="327">
        <v>556.98497865819184</v>
      </c>
      <c r="M264" s="48"/>
      <c r="N264" s="51"/>
      <c r="O264" s="42"/>
      <c r="P264" s="42"/>
      <c r="Q264" s="42"/>
    </row>
    <row r="265" spans="1:17" s="22" customFormat="1" ht="17.649999999999999" customHeight="1">
      <c r="A265" s="328">
        <v>320</v>
      </c>
      <c r="B265" s="328" t="s">
        <v>137</v>
      </c>
      <c r="C265" s="313" t="s">
        <v>395</v>
      </c>
      <c r="D265" s="324">
        <v>1247.8458315481</v>
      </c>
      <c r="E265" s="324">
        <v>1247.8458315481</v>
      </c>
      <c r="F265" s="325">
        <f t="shared" si="10"/>
        <v>0</v>
      </c>
      <c r="G265" s="324">
        <v>1247.8458315481</v>
      </c>
      <c r="H265" s="286">
        <f t="shared" si="11"/>
        <v>929.82907635893389</v>
      </c>
      <c r="I265" s="286">
        <f t="shared" si="9"/>
        <v>74.514739950316709</v>
      </c>
      <c r="J265" s="330"/>
      <c r="K265" s="324">
        <v>0</v>
      </c>
      <c r="L265" s="327">
        <v>929.82907635893389</v>
      </c>
      <c r="M265" s="48"/>
      <c r="N265" s="51"/>
      <c r="O265" s="42"/>
      <c r="P265" s="42"/>
      <c r="Q265" s="42"/>
    </row>
    <row r="266" spans="1:17" s="22" customFormat="1" ht="17.649999999999999" customHeight="1">
      <c r="A266" s="328">
        <v>321</v>
      </c>
      <c r="B266" s="328" t="s">
        <v>229</v>
      </c>
      <c r="C266" s="313" t="s">
        <v>396</v>
      </c>
      <c r="D266" s="324">
        <v>1210.1964498000002</v>
      </c>
      <c r="E266" s="324">
        <v>1210.1964498000002</v>
      </c>
      <c r="F266" s="325">
        <f t="shared" si="10"/>
        <v>0</v>
      </c>
      <c r="G266" s="324">
        <v>627.78154764069996</v>
      </c>
      <c r="H266" s="286">
        <f t="shared" si="11"/>
        <v>1150.6365385520521</v>
      </c>
      <c r="I266" s="286">
        <f t="shared" si="9"/>
        <v>95.078492317690149</v>
      </c>
      <c r="J266" s="330"/>
      <c r="K266" s="324">
        <v>627.78154764069996</v>
      </c>
      <c r="L266" s="327">
        <v>522.85499091135205</v>
      </c>
      <c r="M266" s="48"/>
      <c r="N266" s="51"/>
      <c r="O266" s="42"/>
      <c r="P266" s="42"/>
      <c r="Q266" s="42"/>
    </row>
    <row r="267" spans="1:17" s="22" customFormat="1" ht="17.649999999999999" customHeight="1">
      <c r="A267" s="328">
        <v>322</v>
      </c>
      <c r="B267" s="328" t="s">
        <v>229</v>
      </c>
      <c r="C267" s="313" t="s">
        <v>397</v>
      </c>
      <c r="D267" s="324">
        <v>9121.0495814800015</v>
      </c>
      <c r="E267" s="324">
        <v>9121.0495814800015</v>
      </c>
      <c r="F267" s="325">
        <f t="shared" si="10"/>
        <v>0</v>
      </c>
      <c r="G267" s="324">
        <v>9121.0495814800015</v>
      </c>
      <c r="H267" s="286">
        <f t="shared" si="11"/>
        <v>7494.9824100712003</v>
      </c>
      <c r="I267" s="286">
        <f t="shared" si="9"/>
        <v>82.172367808300507</v>
      </c>
      <c r="J267" s="330"/>
      <c r="K267" s="324">
        <v>0</v>
      </c>
      <c r="L267" s="327">
        <v>7494.9824100712003</v>
      </c>
      <c r="M267" s="48"/>
      <c r="N267" s="51"/>
      <c r="O267" s="42"/>
      <c r="P267" s="42"/>
      <c r="Q267" s="42"/>
    </row>
    <row r="268" spans="1:17" s="22" customFormat="1" ht="17.649999999999999" customHeight="1">
      <c r="A268" s="328">
        <v>327</v>
      </c>
      <c r="B268" s="328" t="s">
        <v>125</v>
      </c>
      <c r="C268" s="313" t="s">
        <v>398</v>
      </c>
      <c r="D268" s="324">
        <v>1299.2911726</v>
      </c>
      <c r="E268" s="324">
        <v>1299.2911726</v>
      </c>
      <c r="F268" s="325">
        <f t="shared" si="10"/>
        <v>0</v>
      </c>
      <c r="G268" s="324">
        <v>1056.7120394999999</v>
      </c>
      <c r="H268" s="286">
        <f t="shared" si="11"/>
        <v>1056.7120601047</v>
      </c>
      <c r="I268" s="286">
        <f t="shared" si="9"/>
        <v>81.329888356750928</v>
      </c>
      <c r="J268" s="330"/>
      <c r="K268" s="324">
        <v>2.0604699999999999E-5</v>
      </c>
      <c r="L268" s="327">
        <v>1056.7120394999999</v>
      </c>
      <c r="M268" s="48"/>
      <c r="N268" s="51"/>
      <c r="O268" s="42"/>
      <c r="P268" s="42"/>
      <c r="Q268" s="42"/>
    </row>
    <row r="269" spans="1:17" s="22" customFormat="1" ht="17.649999999999999" customHeight="1">
      <c r="A269" s="328">
        <v>328</v>
      </c>
      <c r="B269" s="328" t="s">
        <v>137</v>
      </c>
      <c r="C269" s="313" t="s">
        <v>399</v>
      </c>
      <c r="D269" s="324">
        <v>93.389154374000015</v>
      </c>
      <c r="E269" s="324">
        <v>93.389154374000015</v>
      </c>
      <c r="F269" s="325">
        <f t="shared" si="10"/>
        <v>0</v>
      </c>
      <c r="G269" s="324">
        <v>93.389154374000015</v>
      </c>
      <c r="H269" s="286">
        <f t="shared" si="11"/>
        <v>83.942123758842243</v>
      </c>
      <c r="I269" s="286">
        <f t="shared" si="9"/>
        <v>89.88423154863915</v>
      </c>
      <c r="J269" s="330"/>
      <c r="K269" s="324">
        <v>0</v>
      </c>
      <c r="L269" s="327">
        <v>83.942123758842243</v>
      </c>
      <c r="M269" s="48"/>
      <c r="N269" s="51"/>
      <c r="O269" s="42"/>
      <c r="P269" s="42"/>
      <c r="Q269" s="42"/>
    </row>
    <row r="270" spans="1:17" s="22" customFormat="1" ht="17.649999999999999" customHeight="1">
      <c r="A270" s="328">
        <v>336</v>
      </c>
      <c r="B270" s="328" t="s">
        <v>229</v>
      </c>
      <c r="C270" s="313" t="s">
        <v>403</v>
      </c>
      <c r="D270" s="324">
        <v>2649.5995824000006</v>
      </c>
      <c r="E270" s="324">
        <v>1315.4217062279001</v>
      </c>
      <c r="F270" s="325">
        <f t="shared" si="10"/>
        <v>-50.353943480154292</v>
      </c>
      <c r="G270" s="324">
        <v>1315.4217062279001</v>
      </c>
      <c r="H270" s="286">
        <f t="shared" si="11"/>
        <v>1145.1663612458465</v>
      </c>
      <c r="I270" s="286">
        <f t="shared" si="9"/>
        <v>87.056976163919515</v>
      </c>
      <c r="J270" s="330"/>
      <c r="K270" s="324">
        <v>0</v>
      </c>
      <c r="L270" s="327">
        <v>1145.1663612458465</v>
      </c>
      <c r="M270" s="48"/>
      <c r="N270" s="51"/>
      <c r="O270" s="42"/>
      <c r="P270" s="42"/>
      <c r="Q270" s="42"/>
    </row>
    <row r="271" spans="1:17" s="22" customFormat="1" ht="17.649999999999999" customHeight="1">
      <c r="A271" s="328">
        <v>337</v>
      </c>
      <c r="B271" s="290" t="s">
        <v>760</v>
      </c>
      <c r="C271" s="313" t="s">
        <v>404</v>
      </c>
      <c r="D271" s="324">
        <v>2994.8519356000006</v>
      </c>
      <c r="E271" s="324">
        <v>2994.8519356000006</v>
      </c>
      <c r="F271" s="325">
        <f t="shared" si="10"/>
        <v>0</v>
      </c>
      <c r="G271" s="324">
        <v>1555.6548500000001</v>
      </c>
      <c r="H271" s="286">
        <f t="shared" si="11"/>
        <v>2739.960245079129</v>
      </c>
      <c r="I271" s="286">
        <f t="shared" ref="I271:I276" si="12">+H271/E271*100</f>
        <v>91.489005266305242</v>
      </c>
      <c r="J271" s="330"/>
      <c r="K271" s="324">
        <v>1379.9076588863002</v>
      </c>
      <c r="L271" s="327">
        <v>1360.0525861928288</v>
      </c>
      <c r="M271" s="48"/>
      <c r="N271" s="51"/>
      <c r="O271" s="42"/>
      <c r="P271" s="42"/>
      <c r="Q271" s="42"/>
    </row>
    <row r="272" spans="1:17" s="22" customFormat="1" ht="17.649999999999999" customHeight="1">
      <c r="A272" s="328">
        <v>338</v>
      </c>
      <c r="B272" s="328" t="s">
        <v>229</v>
      </c>
      <c r="C272" s="313" t="s">
        <v>731</v>
      </c>
      <c r="D272" s="324">
        <v>3432.5369730000002</v>
      </c>
      <c r="E272" s="324">
        <v>3432.5369730000002</v>
      </c>
      <c r="F272" s="325">
        <f>E272/D272*100-100</f>
        <v>0</v>
      </c>
      <c r="G272" s="324">
        <v>461.42051854149997</v>
      </c>
      <c r="H272" s="286">
        <f>+K272+L272</f>
        <v>858.97739747142202</v>
      </c>
      <c r="I272" s="286">
        <f t="shared" si="12"/>
        <v>25.024563587458903</v>
      </c>
      <c r="J272" s="330"/>
      <c r="K272" s="324">
        <v>461.42051854149997</v>
      </c>
      <c r="L272" s="327">
        <v>397.55687892992205</v>
      </c>
      <c r="M272" s="48"/>
      <c r="N272" s="51"/>
      <c r="O272" s="42"/>
      <c r="P272" s="42"/>
      <c r="Q272" s="42"/>
    </row>
    <row r="273" spans="1:17" s="22" customFormat="1" ht="17.649999999999999" customHeight="1">
      <c r="A273" s="328">
        <v>339</v>
      </c>
      <c r="B273" s="328" t="s">
        <v>229</v>
      </c>
      <c r="C273" s="313" t="s">
        <v>406</v>
      </c>
      <c r="D273" s="324">
        <v>11263.315089305001</v>
      </c>
      <c r="E273" s="324">
        <v>11263.315089305001</v>
      </c>
      <c r="F273" s="325">
        <f>E273/D273*100-100</f>
        <v>0</v>
      </c>
      <c r="G273" s="324">
        <v>11263.315089305001</v>
      </c>
      <c r="H273" s="286">
        <f>+K273+L273</f>
        <v>9699.5275728666275</v>
      </c>
      <c r="I273" s="286">
        <f>+H273/E273*100</f>
        <v>86.116098998923889</v>
      </c>
      <c r="J273" s="330"/>
      <c r="K273" s="324">
        <v>0</v>
      </c>
      <c r="L273" s="327">
        <v>9699.5275728666275</v>
      </c>
      <c r="M273" s="48"/>
      <c r="N273" s="51"/>
      <c r="O273" s="42"/>
      <c r="P273" s="42"/>
      <c r="Q273" s="42"/>
    </row>
    <row r="274" spans="1:17" s="22" customFormat="1" ht="17.649999999999999" customHeight="1">
      <c r="A274" s="328">
        <v>348</v>
      </c>
      <c r="B274" s="332" t="s">
        <v>141</v>
      </c>
      <c r="C274" s="313" t="s">
        <v>407</v>
      </c>
      <c r="D274" s="324">
        <v>227.80556319999999</v>
      </c>
      <c r="E274" s="324">
        <v>227.80556319999999</v>
      </c>
      <c r="F274" s="325">
        <f>E274/D274*100-100</f>
        <v>0</v>
      </c>
      <c r="G274" s="324">
        <v>118.889813996531</v>
      </c>
      <c r="H274" s="286">
        <f>+K274+L274</f>
        <v>236.487636447531</v>
      </c>
      <c r="I274" s="286">
        <f>+H274/E274*100</f>
        <v>103.81117700795947</v>
      </c>
      <c r="J274" s="330"/>
      <c r="K274" s="324">
        <v>117.597822451</v>
      </c>
      <c r="L274" s="327">
        <v>118.889813996531</v>
      </c>
      <c r="M274" s="48"/>
      <c r="N274" s="51"/>
      <c r="O274" s="42"/>
      <c r="P274" s="42"/>
      <c r="Q274" s="42"/>
    </row>
    <row r="275" spans="1:17" s="22" customFormat="1" ht="17.649999999999999" customHeight="1">
      <c r="A275" s="328">
        <v>349</v>
      </c>
      <c r="B275" s="328" t="s">
        <v>229</v>
      </c>
      <c r="C275" s="313" t="s">
        <v>408</v>
      </c>
      <c r="D275" s="324">
        <v>1710.2313094000001</v>
      </c>
      <c r="E275" s="324">
        <v>1710.2313094000001</v>
      </c>
      <c r="F275" s="325">
        <f>E275/D275*100-100</f>
        <v>0</v>
      </c>
      <c r="G275" s="324">
        <v>123.1455761119</v>
      </c>
      <c r="H275" s="286">
        <f>+K275+L275</f>
        <v>233.96921666543565</v>
      </c>
      <c r="I275" s="286">
        <f t="shared" si="12"/>
        <v>13.680559780391285</v>
      </c>
      <c r="J275" s="330"/>
      <c r="K275" s="324">
        <v>123.1455761119</v>
      </c>
      <c r="L275" s="327">
        <v>110.82364055353565</v>
      </c>
      <c r="M275" s="48"/>
      <c r="N275" s="51"/>
      <c r="O275" s="42"/>
      <c r="P275" s="42"/>
      <c r="Q275" s="42"/>
    </row>
    <row r="276" spans="1:17" s="22" customFormat="1" ht="17.649999999999999" customHeight="1">
      <c r="A276" s="328">
        <v>350</v>
      </c>
      <c r="B276" s="328" t="s">
        <v>229</v>
      </c>
      <c r="C276" s="313" t="s">
        <v>409</v>
      </c>
      <c r="D276" s="324">
        <v>2703.7899434000005</v>
      </c>
      <c r="E276" s="324">
        <v>2703.7899434000005</v>
      </c>
      <c r="F276" s="325">
        <f>E276/D276*100-100</f>
        <v>0</v>
      </c>
      <c r="G276" s="324">
        <v>1529.2722830494999</v>
      </c>
      <c r="H276" s="286">
        <f>+K276+L276</f>
        <v>2903.9038564814673</v>
      </c>
      <c r="I276" s="286">
        <f t="shared" si="12"/>
        <v>107.40123742119643</v>
      </c>
      <c r="J276" s="330"/>
      <c r="K276" s="324">
        <v>1529.2722830494999</v>
      </c>
      <c r="L276" s="327">
        <v>1374.6315734319676</v>
      </c>
      <c r="M276" s="48"/>
      <c r="N276" s="51"/>
      <c r="O276" s="42"/>
      <c r="P276" s="42"/>
      <c r="Q276" s="42"/>
    </row>
    <row r="277" spans="1:17" s="22" customFormat="1" ht="17.649999999999999" customHeight="1">
      <c r="A277" s="333" t="s">
        <v>761</v>
      </c>
      <c r="B277" s="333"/>
      <c r="C277" s="333"/>
      <c r="D277" s="320">
        <f>SUM(D278:D311)</f>
        <v>277678.14721243427</v>
      </c>
      <c r="E277" s="320">
        <f>SUM(E278:E311)</f>
        <v>277678.14721243427</v>
      </c>
      <c r="F277" s="334">
        <f t="shared" ref="F277:F311" si="13">E277/D277*100-100</f>
        <v>0</v>
      </c>
      <c r="G277" s="320">
        <f>SUM(G278:G311)</f>
        <v>224592.97616590626</v>
      </c>
      <c r="H277" s="320">
        <f>SUM(H278:H311)</f>
        <v>254637.32654035455</v>
      </c>
      <c r="I277" s="321">
        <f t="shared" ref="I277:I311" si="14">+H277/E277*100</f>
        <v>91.702328431897584</v>
      </c>
      <c r="J277" s="320"/>
      <c r="K277" s="320">
        <f>SUM(K278:K311)</f>
        <v>37764.256824283606</v>
      </c>
      <c r="L277" s="320">
        <f>SUM(L278:L311)</f>
        <v>216873.06971607101</v>
      </c>
      <c r="M277" s="48"/>
      <c r="N277" s="51"/>
      <c r="O277" s="42"/>
      <c r="P277" s="42"/>
      <c r="Q277" s="42"/>
    </row>
    <row r="278" spans="1:17" s="22" customFormat="1" ht="17.649999999999999" customHeight="1">
      <c r="A278" s="323">
        <v>1</v>
      </c>
      <c r="B278" s="287" t="s">
        <v>762</v>
      </c>
      <c r="C278" s="314" t="s">
        <v>763</v>
      </c>
      <c r="D278" s="324">
        <v>7428.4064440000002</v>
      </c>
      <c r="E278" s="324">
        <v>7428.4064440000002</v>
      </c>
      <c r="F278" s="286">
        <f t="shared" si="13"/>
        <v>0</v>
      </c>
      <c r="G278" s="324">
        <v>7428.4064440000002</v>
      </c>
      <c r="H278" s="324">
        <f>'[3]COMP DIR COND (DLLS) '!I275*'Comp Cost Tot '!$M$11</f>
        <v>7428.4064440000002</v>
      </c>
      <c r="I278" s="286">
        <f t="shared" si="14"/>
        <v>100</v>
      </c>
      <c r="J278" s="326"/>
      <c r="K278" s="324">
        <v>0</v>
      </c>
      <c r="L278" s="324">
        <v>7428.4064440000002</v>
      </c>
      <c r="M278" s="48"/>
      <c r="N278" s="51"/>
      <c r="O278" s="42"/>
      <c r="P278" s="42"/>
      <c r="Q278" s="42"/>
    </row>
    <row r="279" spans="1:17" s="22" customFormat="1" ht="17.649999999999999" customHeight="1">
      <c r="A279" s="323">
        <v>2</v>
      </c>
      <c r="B279" s="287" t="s">
        <v>127</v>
      </c>
      <c r="C279" s="314" t="s">
        <v>764</v>
      </c>
      <c r="D279" s="324">
        <v>5312.7158479999998</v>
      </c>
      <c r="E279" s="324">
        <v>5312.7158479999998</v>
      </c>
      <c r="F279" s="286">
        <f t="shared" si="13"/>
        <v>0</v>
      </c>
      <c r="G279" s="324">
        <v>5312.7158479999998</v>
      </c>
      <c r="H279" s="324">
        <f>'[3]COMP DIR COND (DLLS) '!I276*'Comp Cost Tot '!$M$11</f>
        <v>5312.7158479999998</v>
      </c>
      <c r="I279" s="286">
        <f t="shared" si="14"/>
        <v>100</v>
      </c>
      <c r="J279" s="326"/>
      <c r="K279" s="324">
        <v>0</v>
      </c>
      <c r="L279" s="324">
        <v>5312.7158479999998</v>
      </c>
      <c r="M279" s="48"/>
      <c r="N279" s="51"/>
      <c r="O279" s="42"/>
      <c r="P279" s="42"/>
      <c r="Q279" s="42"/>
    </row>
    <row r="280" spans="1:17" s="22" customFormat="1" ht="17.649999999999999" customHeight="1">
      <c r="A280" s="323">
        <v>3</v>
      </c>
      <c r="B280" s="287" t="s">
        <v>127</v>
      </c>
      <c r="C280" s="314" t="s">
        <v>765</v>
      </c>
      <c r="D280" s="324">
        <v>7565.8397930000001</v>
      </c>
      <c r="E280" s="324">
        <v>7565.8397930000001</v>
      </c>
      <c r="F280" s="286">
        <f t="shared" si="13"/>
        <v>0</v>
      </c>
      <c r="G280" s="324">
        <v>7565.8397930000001</v>
      </c>
      <c r="H280" s="324">
        <f>'[3]COMP DIR COND (DLLS) '!I277*'Comp Cost Tot '!$M$11</f>
        <v>7566.0458399999998</v>
      </c>
      <c r="I280" s="286">
        <f t="shared" si="14"/>
        <v>100.00272338571313</v>
      </c>
      <c r="J280" s="326"/>
      <c r="K280" s="324">
        <v>0</v>
      </c>
      <c r="L280" s="324">
        <v>7566.0458399999998</v>
      </c>
      <c r="M280" s="48"/>
      <c r="N280" s="51"/>
      <c r="O280" s="42"/>
      <c r="P280" s="42"/>
      <c r="Q280" s="42"/>
    </row>
    <row r="281" spans="1:17" s="22" customFormat="1" ht="17.649999999999999" customHeight="1">
      <c r="A281" s="323">
        <v>4</v>
      </c>
      <c r="B281" s="287" t="s">
        <v>127</v>
      </c>
      <c r="C281" s="314" t="s">
        <v>766</v>
      </c>
      <c r="D281" s="324">
        <v>3084.9379299123002</v>
      </c>
      <c r="E281" s="324">
        <v>3084.9379299123002</v>
      </c>
      <c r="F281" s="286">
        <f t="shared" si="13"/>
        <v>0</v>
      </c>
      <c r="G281" s="324">
        <v>3084.9379299123002</v>
      </c>
      <c r="H281" s="324">
        <f>'[3]COMP DIR COND (DLLS) '!I278*'Comp Cost Tot '!$M$11</f>
        <v>3084.9379303163137</v>
      </c>
      <c r="I281" s="286">
        <f t="shared" si="14"/>
        <v>100.00000001309633</v>
      </c>
      <c r="J281" s="326"/>
      <c r="K281" s="324">
        <v>0</v>
      </c>
      <c r="L281" s="324">
        <v>3084.9379303163137</v>
      </c>
      <c r="M281" s="48"/>
      <c r="N281" s="51"/>
      <c r="O281" s="42"/>
      <c r="P281" s="42"/>
      <c r="Q281" s="42"/>
    </row>
    <row r="282" spans="1:17" s="22" customFormat="1" ht="17.649999999999999" customHeight="1">
      <c r="A282" s="323">
        <v>5</v>
      </c>
      <c r="B282" s="287" t="s">
        <v>127</v>
      </c>
      <c r="C282" s="314" t="s">
        <v>767</v>
      </c>
      <c r="D282" s="324">
        <v>3609.7782315154</v>
      </c>
      <c r="E282" s="324">
        <v>3609.7782315154</v>
      </c>
      <c r="F282" s="286">
        <f t="shared" si="13"/>
        <v>0</v>
      </c>
      <c r="G282" s="324">
        <v>3609.7782315154</v>
      </c>
      <c r="H282" s="324">
        <f>'[3]COMP DIR COND (DLLS) '!I279*'Comp Cost Tot '!$M$11</f>
        <v>3609.94344</v>
      </c>
      <c r="I282" s="286">
        <f t="shared" si="14"/>
        <v>100.00457669346991</v>
      </c>
      <c r="J282" s="326"/>
      <c r="K282" s="324">
        <v>0</v>
      </c>
      <c r="L282" s="324">
        <v>3609.94344</v>
      </c>
      <c r="M282" s="48"/>
      <c r="N282" s="51"/>
      <c r="O282" s="42"/>
      <c r="P282" s="42"/>
      <c r="Q282" s="42"/>
    </row>
    <row r="283" spans="1:17" s="22" customFormat="1" ht="17.649999999999999" customHeight="1">
      <c r="A283" s="323">
        <v>6</v>
      </c>
      <c r="B283" s="287" t="s">
        <v>135</v>
      </c>
      <c r="C283" s="314" t="s">
        <v>768</v>
      </c>
      <c r="D283" s="324">
        <v>4207.9948574999999</v>
      </c>
      <c r="E283" s="324">
        <v>4207.9948574999999</v>
      </c>
      <c r="F283" s="286">
        <f t="shared" si="13"/>
        <v>0</v>
      </c>
      <c r="G283" s="324">
        <v>4207.9948574999999</v>
      </c>
      <c r="H283" s="324">
        <f>'[3]COMP DIR COND (DLLS) '!I280*'Comp Cost Tot '!$M$11</f>
        <v>4207.9948574999999</v>
      </c>
      <c r="I283" s="286">
        <f t="shared" si="14"/>
        <v>100</v>
      </c>
      <c r="J283" s="326"/>
      <c r="K283" s="324">
        <v>0</v>
      </c>
      <c r="L283" s="324">
        <v>4207.9948574999999</v>
      </c>
      <c r="M283" s="48"/>
      <c r="N283" s="51"/>
      <c r="O283" s="42"/>
      <c r="P283" s="42"/>
      <c r="Q283" s="42"/>
    </row>
    <row r="284" spans="1:17" s="22" customFormat="1" ht="17.649999999999999" customHeight="1">
      <c r="A284" s="323">
        <v>7</v>
      </c>
      <c r="B284" s="287" t="s">
        <v>127</v>
      </c>
      <c r="C284" s="314" t="s">
        <v>769</v>
      </c>
      <c r="D284" s="324">
        <v>5331.6721720000005</v>
      </c>
      <c r="E284" s="324">
        <v>5331.6721720000005</v>
      </c>
      <c r="F284" s="286">
        <f t="shared" si="13"/>
        <v>0</v>
      </c>
      <c r="G284" s="324">
        <v>5331.6721720000005</v>
      </c>
      <c r="H284" s="324">
        <f>'[3]COMP DIR COND (DLLS) '!I281*'Comp Cost Tot '!$M$11</f>
        <v>5332.4963600000001</v>
      </c>
      <c r="I284" s="286">
        <f t="shared" si="14"/>
        <v>100.0154583397743</v>
      </c>
      <c r="J284" s="326"/>
      <c r="K284" s="324">
        <v>0</v>
      </c>
      <c r="L284" s="324">
        <v>5332.4963600000001</v>
      </c>
      <c r="M284" s="48"/>
      <c r="N284" s="51"/>
      <c r="O284" s="42"/>
      <c r="P284" s="42"/>
      <c r="Q284" s="42"/>
    </row>
    <row r="285" spans="1:17" s="22" customFormat="1" ht="17.649999999999999" customHeight="1">
      <c r="A285" s="323">
        <v>8</v>
      </c>
      <c r="B285" s="287" t="s">
        <v>127</v>
      </c>
      <c r="C285" s="314" t="s">
        <v>770</v>
      </c>
      <c r="D285" s="324">
        <v>3328.0711440000005</v>
      </c>
      <c r="E285" s="324">
        <v>3328.0711440000005</v>
      </c>
      <c r="F285" s="286">
        <f t="shared" si="13"/>
        <v>0</v>
      </c>
      <c r="G285" s="324">
        <v>3328.0711440000005</v>
      </c>
      <c r="H285" s="324">
        <f>'[3]COMP DIR COND (DLLS) '!I282*'Comp Cost Tot '!$M$11</f>
        <v>3328.0711440000005</v>
      </c>
      <c r="I285" s="286">
        <f t="shared" si="14"/>
        <v>100</v>
      </c>
      <c r="J285" s="326"/>
      <c r="K285" s="324">
        <v>0</v>
      </c>
      <c r="L285" s="324">
        <v>3328.0711440000005</v>
      </c>
      <c r="M285" s="48"/>
      <c r="N285" s="51"/>
      <c r="O285" s="42"/>
      <c r="P285" s="42"/>
      <c r="Q285" s="42"/>
    </row>
    <row r="286" spans="1:17" s="22" customFormat="1" ht="17.649999999999999" customHeight="1">
      <c r="A286" s="323">
        <v>9</v>
      </c>
      <c r="B286" s="287" t="s">
        <v>127</v>
      </c>
      <c r="C286" s="314" t="s">
        <v>771</v>
      </c>
      <c r="D286" s="324">
        <v>4902.8883649999998</v>
      </c>
      <c r="E286" s="324">
        <v>4902.8883649999998</v>
      </c>
      <c r="F286" s="286">
        <f t="shared" si="13"/>
        <v>0</v>
      </c>
      <c r="G286" s="324">
        <v>4902.8883649999998</v>
      </c>
      <c r="H286" s="324">
        <f>'[3]COMP DIR COND (DLLS) '!I283*'Comp Cost Tot '!$M$11</f>
        <v>4902.8883649999998</v>
      </c>
      <c r="I286" s="286">
        <f t="shared" si="14"/>
        <v>100</v>
      </c>
      <c r="J286" s="326"/>
      <c r="K286" s="324">
        <v>0</v>
      </c>
      <c r="L286" s="324">
        <v>4902.8883649999998</v>
      </c>
      <c r="M286" s="48"/>
      <c r="N286" s="51"/>
      <c r="O286" s="42"/>
      <c r="P286" s="42"/>
      <c r="Q286" s="42"/>
    </row>
    <row r="287" spans="1:17" s="22" customFormat="1" ht="17.649999999999999" customHeight="1">
      <c r="A287" s="323">
        <v>10</v>
      </c>
      <c r="B287" s="287" t="s">
        <v>127</v>
      </c>
      <c r="C287" s="314" t="s">
        <v>772</v>
      </c>
      <c r="D287" s="324">
        <v>7317.7592050000003</v>
      </c>
      <c r="E287" s="324">
        <v>7317.7592050000003</v>
      </c>
      <c r="F287" s="286">
        <f t="shared" si="13"/>
        <v>0</v>
      </c>
      <c r="G287" s="324">
        <v>7317.7592050000003</v>
      </c>
      <c r="H287" s="324">
        <f>'[3]COMP DIR COND (DLLS) '!I284*'Comp Cost Tot '!$M$11</f>
        <v>7317.7592050000003</v>
      </c>
      <c r="I287" s="286">
        <f t="shared" si="14"/>
        <v>100</v>
      </c>
      <c r="J287" s="326"/>
      <c r="K287" s="324">
        <v>0</v>
      </c>
      <c r="L287" s="324">
        <v>7317.7592050000003</v>
      </c>
      <c r="M287" s="48"/>
      <c r="N287" s="51"/>
      <c r="O287" s="42"/>
      <c r="P287" s="42"/>
      <c r="Q287" s="42"/>
    </row>
    <row r="288" spans="1:17" s="22" customFormat="1" ht="17.649999999999999" customHeight="1">
      <c r="A288" s="323">
        <v>11</v>
      </c>
      <c r="B288" s="287" t="s">
        <v>127</v>
      </c>
      <c r="C288" s="314" t="s">
        <v>773</v>
      </c>
      <c r="D288" s="324">
        <v>3524.6399820000001</v>
      </c>
      <c r="E288" s="324">
        <v>3524.6399820000001</v>
      </c>
      <c r="F288" s="286">
        <f t="shared" si="13"/>
        <v>0</v>
      </c>
      <c r="G288" s="324">
        <v>3524.6399820000001</v>
      </c>
      <c r="H288" s="324">
        <f>'[3]COMP DIR COND (DLLS) '!I285*'Comp Cost Tot '!$M$11</f>
        <v>3525.4641700000002</v>
      </c>
      <c r="I288" s="286">
        <f t="shared" si="14"/>
        <v>100.02338360809074</v>
      </c>
      <c r="J288" s="326"/>
      <c r="K288" s="324">
        <v>0</v>
      </c>
      <c r="L288" s="324">
        <v>3525.4641700000002</v>
      </c>
      <c r="M288" s="48"/>
      <c r="N288" s="51"/>
      <c r="O288" s="42"/>
      <c r="P288" s="42"/>
      <c r="Q288" s="42"/>
    </row>
    <row r="289" spans="1:17" s="22" customFormat="1" ht="17.649999999999999" customHeight="1">
      <c r="A289" s="323">
        <v>12</v>
      </c>
      <c r="B289" s="287" t="s">
        <v>127</v>
      </c>
      <c r="C289" s="314" t="s">
        <v>774</v>
      </c>
      <c r="D289" s="324">
        <v>6258.6776250000003</v>
      </c>
      <c r="E289" s="324">
        <v>6258.6776250000003</v>
      </c>
      <c r="F289" s="286">
        <f t="shared" si="13"/>
        <v>0</v>
      </c>
      <c r="G289" s="324">
        <v>6258.6776250000003</v>
      </c>
      <c r="H289" s="324">
        <f>'[3]COMP DIR COND (DLLS) '!I286*'Comp Cost Tot '!$M$11</f>
        <v>6258.6776250000003</v>
      </c>
      <c r="I289" s="286">
        <f t="shared" si="14"/>
        <v>100</v>
      </c>
      <c r="J289" s="326"/>
      <c r="K289" s="324">
        <v>0</v>
      </c>
      <c r="L289" s="324">
        <v>6258.6776250000003</v>
      </c>
      <c r="M289" s="48"/>
      <c r="N289" s="51"/>
      <c r="O289" s="42"/>
      <c r="P289" s="42"/>
      <c r="Q289" s="42"/>
    </row>
    <row r="290" spans="1:17" s="22" customFormat="1" ht="17.649999999999999" customHeight="1">
      <c r="A290" s="323">
        <v>13</v>
      </c>
      <c r="B290" s="287" t="s">
        <v>762</v>
      </c>
      <c r="C290" s="314" t="s">
        <v>775</v>
      </c>
      <c r="D290" s="324">
        <v>6244.3161491000001</v>
      </c>
      <c r="E290" s="324">
        <v>6244.3161491000001</v>
      </c>
      <c r="F290" s="286">
        <f t="shared" si="13"/>
        <v>0</v>
      </c>
      <c r="G290" s="324">
        <v>6244.3161491000001</v>
      </c>
      <c r="H290" s="324">
        <f>'[3]COMP DIR COND (DLLS) '!I287*'Comp Cost Tot '!$M$11</f>
        <v>6245.2845700000007</v>
      </c>
      <c r="I290" s="286">
        <f t="shared" si="14"/>
        <v>100.01550883838802</v>
      </c>
      <c r="J290" s="326"/>
      <c r="K290" s="324">
        <v>0</v>
      </c>
      <c r="L290" s="324">
        <v>6245.2845700000007</v>
      </c>
      <c r="M290" s="48"/>
      <c r="N290" s="51"/>
      <c r="O290" s="42"/>
      <c r="P290" s="42"/>
      <c r="Q290" s="42"/>
    </row>
    <row r="291" spans="1:17" s="22" customFormat="1" ht="17.649999999999999" customHeight="1">
      <c r="A291" s="323">
        <v>15</v>
      </c>
      <c r="B291" s="287" t="s">
        <v>127</v>
      </c>
      <c r="C291" s="314" t="s">
        <v>776</v>
      </c>
      <c r="D291" s="324">
        <v>11115.0586271172</v>
      </c>
      <c r="E291" s="324">
        <v>11115.0586271172</v>
      </c>
      <c r="F291" s="286">
        <f t="shared" si="13"/>
        <v>0</v>
      </c>
      <c r="G291" s="324">
        <v>11115.0586271172</v>
      </c>
      <c r="H291" s="324">
        <f>'[3]COMP DIR COND (DLLS) '!I288*'Comp Cost Tot '!$M$11</f>
        <v>11115.058627386543</v>
      </c>
      <c r="I291" s="286">
        <f t="shared" si="14"/>
        <v>100.00000000242322</v>
      </c>
      <c r="J291" s="326"/>
      <c r="K291" s="324">
        <v>0</v>
      </c>
      <c r="L291" s="324">
        <v>11115.058627386543</v>
      </c>
      <c r="M291" s="48"/>
      <c r="N291" s="51"/>
      <c r="O291" s="42"/>
      <c r="P291" s="42"/>
      <c r="Q291" s="42"/>
    </row>
    <row r="292" spans="1:17" s="22" customFormat="1" ht="17.649999999999999" customHeight="1">
      <c r="A292" s="323">
        <v>16</v>
      </c>
      <c r="B292" s="287" t="s">
        <v>127</v>
      </c>
      <c r="C292" s="314" t="s">
        <v>777</v>
      </c>
      <c r="D292" s="324">
        <v>3501.4016716648002</v>
      </c>
      <c r="E292" s="324">
        <v>3501.4016716648002</v>
      </c>
      <c r="F292" s="286">
        <f t="shared" si="13"/>
        <v>0</v>
      </c>
      <c r="G292" s="324">
        <v>3501.4016716648002</v>
      </c>
      <c r="H292" s="324">
        <f>'[3]COMP DIR COND (DLLS) '!I289*'Comp Cost Tot '!$M$11</f>
        <v>3501.4016713954575</v>
      </c>
      <c r="I292" s="286">
        <f t="shared" si="14"/>
        <v>99.999999992307579</v>
      </c>
      <c r="J292" s="326"/>
      <c r="K292" s="324">
        <v>0</v>
      </c>
      <c r="L292" s="324">
        <v>3501.4016713954575</v>
      </c>
      <c r="M292" s="48"/>
      <c r="N292" s="51"/>
      <c r="O292" s="42"/>
      <c r="P292" s="42"/>
      <c r="Q292" s="42"/>
    </row>
    <row r="293" spans="1:17" s="22" customFormat="1" ht="17.649999999999999" customHeight="1">
      <c r="A293" s="323">
        <v>17</v>
      </c>
      <c r="B293" s="287" t="s">
        <v>127</v>
      </c>
      <c r="C293" s="314" t="s">
        <v>778</v>
      </c>
      <c r="D293" s="324">
        <v>6992.3031057908001</v>
      </c>
      <c r="E293" s="324">
        <v>6992.3031057908001</v>
      </c>
      <c r="F293" s="286">
        <f t="shared" si="13"/>
        <v>0</v>
      </c>
      <c r="G293" s="324">
        <v>6992.3031057908001</v>
      </c>
      <c r="H293" s="324">
        <f>'[3]COMP DIR COND (DLLS) '!I290*'Comp Cost Tot '!$M$11</f>
        <v>6993.2351799999997</v>
      </c>
      <c r="I293" s="286">
        <f t="shared" si="14"/>
        <v>100.01333000293462</v>
      </c>
      <c r="J293" s="335"/>
      <c r="K293" s="324">
        <v>0</v>
      </c>
      <c r="L293" s="324">
        <v>6993.2351799999997</v>
      </c>
      <c r="M293" s="48"/>
      <c r="N293" s="51"/>
      <c r="O293" s="42"/>
      <c r="P293" s="42"/>
      <c r="Q293" s="42"/>
    </row>
    <row r="294" spans="1:17" s="22" customFormat="1" ht="17.649999999999999" customHeight="1">
      <c r="A294" s="323">
        <v>18</v>
      </c>
      <c r="B294" s="287" t="s">
        <v>127</v>
      </c>
      <c r="C294" s="314" t="s">
        <v>779</v>
      </c>
      <c r="D294" s="324">
        <v>5499.5115265101003</v>
      </c>
      <c r="E294" s="324">
        <v>5499.5115265101003</v>
      </c>
      <c r="F294" s="286">
        <f t="shared" si="13"/>
        <v>0</v>
      </c>
      <c r="G294" s="324">
        <v>5499.5115265101003</v>
      </c>
      <c r="H294" s="324">
        <f>'[3]COMP DIR COND (DLLS) '!I291*'Comp Cost Tot '!$M$11</f>
        <v>5499.511526644771</v>
      </c>
      <c r="I294" s="286">
        <f t="shared" si="14"/>
        <v>100.00000000244877</v>
      </c>
      <c r="J294" s="335"/>
      <c r="K294" s="324">
        <v>0</v>
      </c>
      <c r="L294" s="324">
        <v>5499.511526644771</v>
      </c>
      <c r="M294" s="48"/>
      <c r="N294" s="51"/>
      <c r="O294" s="42"/>
      <c r="P294" s="42"/>
      <c r="Q294" s="42"/>
    </row>
    <row r="295" spans="1:17" s="22" customFormat="1" ht="17.649999999999999" customHeight="1">
      <c r="A295" s="323">
        <v>19</v>
      </c>
      <c r="B295" s="287" t="s">
        <v>127</v>
      </c>
      <c r="C295" s="314" t="s">
        <v>780</v>
      </c>
      <c r="D295" s="324">
        <v>11959.128699683502</v>
      </c>
      <c r="E295" s="324">
        <v>11959.128699683502</v>
      </c>
      <c r="F295" s="286">
        <f t="shared" si="13"/>
        <v>0</v>
      </c>
      <c r="G295" s="324">
        <v>11959.128699683502</v>
      </c>
      <c r="H295" s="324">
        <f>'[3]COMP DIR COND (DLLS) '!I292*'Comp Cost Tot '!$M$11</f>
        <v>11958.96788</v>
      </c>
      <c r="I295" s="286">
        <f t="shared" si="14"/>
        <v>99.99865525585065</v>
      </c>
      <c r="J295" s="336"/>
      <c r="K295" s="324">
        <v>0</v>
      </c>
      <c r="L295" s="324">
        <v>11958.96788</v>
      </c>
      <c r="M295" s="48"/>
      <c r="N295" s="51"/>
      <c r="O295" s="42"/>
      <c r="P295" s="42"/>
      <c r="Q295" s="42"/>
    </row>
    <row r="296" spans="1:17" s="22" customFormat="1" ht="17.649999999999999" customHeight="1">
      <c r="A296" s="323">
        <v>20</v>
      </c>
      <c r="B296" s="287" t="s">
        <v>127</v>
      </c>
      <c r="C296" s="314" t="s">
        <v>781</v>
      </c>
      <c r="D296" s="324">
        <v>11776.480190956501</v>
      </c>
      <c r="E296" s="324">
        <v>11776.480190956501</v>
      </c>
      <c r="F296" s="286">
        <f t="shared" si="13"/>
        <v>0</v>
      </c>
      <c r="G296" s="324">
        <v>11776.480190956501</v>
      </c>
      <c r="H296" s="324">
        <f>'[3]COMP DIR COND (DLLS) '!I293*'Comp Cost Tot '!$M$11</f>
        <v>11776.480191629855</v>
      </c>
      <c r="I296" s="286">
        <f t="shared" si="14"/>
        <v>100.00000000571778</v>
      </c>
      <c r="J296" s="336"/>
      <c r="K296" s="324">
        <v>0</v>
      </c>
      <c r="L296" s="324">
        <v>11776.480191629855</v>
      </c>
      <c r="M296" s="48"/>
      <c r="N296" s="51"/>
      <c r="O296" s="42"/>
      <c r="P296" s="42"/>
      <c r="Q296" s="42"/>
    </row>
    <row r="297" spans="1:17" s="22" customFormat="1" ht="17.649999999999999" customHeight="1">
      <c r="A297" s="323">
        <v>21</v>
      </c>
      <c r="B297" s="287" t="s">
        <v>127</v>
      </c>
      <c r="C297" s="314" t="s">
        <v>782</v>
      </c>
      <c r="D297" s="324">
        <v>9952.8613204800004</v>
      </c>
      <c r="E297" s="324">
        <v>9952.8613204800004</v>
      </c>
      <c r="F297" s="286">
        <f t="shared" si="13"/>
        <v>0</v>
      </c>
      <c r="G297" s="324">
        <v>9952.8613204800004</v>
      </c>
      <c r="H297" s="324">
        <f>'[3]COMP DIR COND (DLLS) '!I294*'Comp Cost Tot '!$M$11</f>
        <v>9952.0701000000008</v>
      </c>
      <c r="I297" s="286">
        <f t="shared" si="14"/>
        <v>99.992050321465129</v>
      </c>
      <c r="J297" s="336"/>
      <c r="K297" s="324">
        <v>0</v>
      </c>
      <c r="L297" s="324">
        <v>9952.0701000000008</v>
      </c>
      <c r="M297" s="48"/>
      <c r="N297" s="51"/>
      <c r="O297" s="42"/>
      <c r="P297" s="42"/>
      <c r="Q297" s="42"/>
    </row>
    <row r="298" spans="1:17" s="22" customFormat="1" ht="17.649999999999999" customHeight="1">
      <c r="A298" s="323">
        <v>24</v>
      </c>
      <c r="B298" s="287" t="s">
        <v>127</v>
      </c>
      <c r="C298" s="314" t="s">
        <v>783</v>
      </c>
      <c r="D298" s="324">
        <v>5508.8310735294999</v>
      </c>
      <c r="E298" s="324">
        <v>5508.8310735294999</v>
      </c>
      <c r="F298" s="286">
        <f t="shared" si="13"/>
        <v>0</v>
      </c>
      <c r="G298" s="324">
        <v>5508.8310735294999</v>
      </c>
      <c r="H298" s="324">
        <f>'[3]COMP DIR COND (DLLS) '!I295*'Comp Cost Tot '!$M$11</f>
        <v>5509.6967800000002</v>
      </c>
      <c r="I298" s="286">
        <f t="shared" si="14"/>
        <v>100.01571488504449</v>
      </c>
      <c r="J298" s="336"/>
      <c r="K298" s="324">
        <v>0</v>
      </c>
      <c r="L298" s="324">
        <v>5509.6967800000002</v>
      </c>
      <c r="M298" s="48"/>
      <c r="N298" s="51"/>
      <c r="O298" s="42"/>
      <c r="P298" s="42"/>
      <c r="Q298" s="42"/>
    </row>
    <row r="299" spans="1:17" s="22" customFormat="1" ht="17.649999999999999" customHeight="1">
      <c r="A299" s="323">
        <v>25</v>
      </c>
      <c r="B299" s="287" t="s">
        <v>127</v>
      </c>
      <c r="C299" s="314" t="s">
        <v>784</v>
      </c>
      <c r="D299" s="324">
        <v>6077.4684988009003</v>
      </c>
      <c r="E299" s="324">
        <v>6077.4684988009003</v>
      </c>
      <c r="F299" s="286">
        <f t="shared" si="13"/>
        <v>0</v>
      </c>
      <c r="G299" s="324">
        <v>6077.4684988009003</v>
      </c>
      <c r="H299" s="324">
        <f>'[3]COMP DIR COND (DLLS) '!I296*'Comp Cost Tot '!$M$11</f>
        <v>6078.3865000000005</v>
      </c>
      <c r="I299" s="286">
        <f t="shared" si="14"/>
        <v>100.01510499312801</v>
      </c>
      <c r="J299" s="336"/>
      <c r="K299" s="324">
        <v>0</v>
      </c>
      <c r="L299" s="324">
        <v>6078.3865000000005</v>
      </c>
      <c r="M299" s="48"/>
      <c r="N299" s="51"/>
      <c r="O299" s="42"/>
      <c r="P299" s="42"/>
      <c r="Q299" s="42"/>
    </row>
    <row r="300" spans="1:17" s="22" customFormat="1" ht="17.649999999999999" customHeight="1">
      <c r="A300" s="323">
        <v>26</v>
      </c>
      <c r="B300" s="287" t="s">
        <v>127</v>
      </c>
      <c r="C300" s="314" t="s">
        <v>785</v>
      </c>
      <c r="D300" s="324">
        <v>5475.4848803529003</v>
      </c>
      <c r="E300" s="324">
        <v>5475.4848803529003</v>
      </c>
      <c r="F300" s="286">
        <f t="shared" si="13"/>
        <v>0</v>
      </c>
      <c r="G300" s="324">
        <v>5475.4848803529003</v>
      </c>
      <c r="H300" s="324">
        <f>'[3]COMP DIR COND (DLLS) '!I297*'Comp Cost Tot '!$M$11</f>
        <v>5475.4848802182296</v>
      </c>
      <c r="I300" s="286">
        <f t="shared" si="14"/>
        <v>99.999999997540485</v>
      </c>
      <c r="J300" s="336"/>
      <c r="K300" s="324">
        <v>0</v>
      </c>
      <c r="L300" s="324">
        <v>5475.4848802182296</v>
      </c>
      <c r="M300" s="48"/>
      <c r="N300" s="51"/>
      <c r="O300" s="42"/>
      <c r="P300" s="42"/>
      <c r="Q300" s="42"/>
    </row>
    <row r="301" spans="1:17" s="22" customFormat="1" ht="17.649999999999999" customHeight="1">
      <c r="A301" s="323">
        <v>28</v>
      </c>
      <c r="B301" s="287" t="s">
        <v>193</v>
      </c>
      <c r="C301" s="314" t="s">
        <v>786</v>
      </c>
      <c r="D301" s="324">
        <v>9693.1596610753004</v>
      </c>
      <c r="E301" s="324">
        <v>9693.1596610753004</v>
      </c>
      <c r="F301" s="286">
        <f t="shared" si="13"/>
        <v>0</v>
      </c>
      <c r="G301" s="324">
        <v>9693.1596610753004</v>
      </c>
      <c r="H301" s="324">
        <f>'[3]COMP DIR COND (DLLS) '!I298*'Comp Cost Tot '!$M$11</f>
        <v>9692.4508800000003</v>
      </c>
      <c r="I301" s="286">
        <f t="shared" si="14"/>
        <v>99.992687822133519</v>
      </c>
      <c r="J301" s="336"/>
      <c r="K301" s="324">
        <v>0</v>
      </c>
      <c r="L301" s="324">
        <v>9692.4508800000003</v>
      </c>
      <c r="M301" s="48"/>
      <c r="N301" s="51"/>
      <c r="O301" s="42"/>
      <c r="P301" s="42"/>
      <c r="Q301" s="42"/>
    </row>
    <row r="302" spans="1:17" s="22" customFormat="1" ht="17.649999999999999" customHeight="1">
      <c r="A302" s="323">
        <v>29</v>
      </c>
      <c r="B302" s="287" t="s">
        <v>193</v>
      </c>
      <c r="C302" s="314" t="s">
        <v>226</v>
      </c>
      <c r="D302" s="324">
        <v>9922.9350542000011</v>
      </c>
      <c r="E302" s="324">
        <v>9922.9350542000011</v>
      </c>
      <c r="F302" s="286">
        <f t="shared" si="13"/>
        <v>0</v>
      </c>
      <c r="G302" s="324">
        <v>9922.9350542000011</v>
      </c>
      <c r="H302" s="324">
        <f>'[3]COMP DIR COND (DLLS) '!I299*'Comp Cost Tot '!$M$11</f>
        <v>9923.2235200000014</v>
      </c>
      <c r="I302" s="286">
        <f t="shared" si="14"/>
        <v>100.00290706125179</v>
      </c>
      <c r="J302" s="336"/>
      <c r="K302" s="324">
        <v>0</v>
      </c>
      <c r="L302" s="324">
        <v>9923.2235200000014</v>
      </c>
      <c r="M302" s="48"/>
      <c r="N302" s="51"/>
      <c r="O302" s="42"/>
      <c r="P302" s="42"/>
      <c r="Q302" s="42"/>
    </row>
    <row r="303" spans="1:17" s="22" customFormat="1" ht="17.649999999999999" customHeight="1">
      <c r="A303" s="323">
        <v>31</v>
      </c>
      <c r="B303" s="287" t="s">
        <v>787</v>
      </c>
      <c r="C303" s="314" t="s">
        <v>788</v>
      </c>
      <c r="D303" s="324">
        <v>3299.0866155335002</v>
      </c>
      <c r="E303" s="324">
        <v>3299.0866155335002</v>
      </c>
      <c r="F303" s="286">
        <f t="shared" si="13"/>
        <v>0</v>
      </c>
      <c r="G303" s="324">
        <v>3299.0866155335002</v>
      </c>
      <c r="H303" s="324">
        <f>'[3]COMP DIR COND (DLLS) '!I300*'Comp Cost Tot '!$M$11</f>
        <v>3298.8124699999998</v>
      </c>
      <c r="I303" s="286">
        <f t="shared" si="14"/>
        <v>99.991690259594591</v>
      </c>
      <c r="J303" s="336"/>
      <c r="K303" s="324">
        <v>0</v>
      </c>
      <c r="L303" s="324">
        <v>3298.8124699999998</v>
      </c>
      <c r="M303" s="48"/>
      <c r="N303" s="51"/>
      <c r="O303" s="42"/>
      <c r="P303" s="42"/>
      <c r="Q303" s="42"/>
    </row>
    <row r="304" spans="1:17" s="22" customFormat="1" ht="17.649999999999999" customHeight="1">
      <c r="A304" s="323">
        <v>33</v>
      </c>
      <c r="B304" s="287" t="s">
        <v>787</v>
      </c>
      <c r="C304" s="314" t="s">
        <v>789</v>
      </c>
      <c r="D304" s="324">
        <v>3330.9270584434998</v>
      </c>
      <c r="E304" s="324">
        <v>3330.9270584434998</v>
      </c>
      <c r="F304" s="286">
        <f t="shared" si="13"/>
        <v>0</v>
      </c>
      <c r="G304" s="324">
        <v>3330.9270584434998</v>
      </c>
      <c r="H304" s="324">
        <f>'[3]COMP DIR COND (DLLS) '!I301*'Comp Cost Tot '!$M$11</f>
        <v>3331.77999</v>
      </c>
      <c r="I304" s="286">
        <f t="shared" si="14"/>
        <v>100.02560643152896</v>
      </c>
      <c r="J304" s="336"/>
      <c r="K304" s="324">
        <v>0</v>
      </c>
      <c r="L304" s="324">
        <v>3331.77999</v>
      </c>
      <c r="M304" s="48"/>
      <c r="N304" s="51"/>
      <c r="O304" s="42"/>
      <c r="P304" s="42"/>
      <c r="Q304" s="42"/>
    </row>
    <row r="305" spans="1:17" s="22" customFormat="1" ht="17.649999999999999" customHeight="1">
      <c r="A305" s="323">
        <v>34</v>
      </c>
      <c r="B305" s="287" t="s">
        <v>787</v>
      </c>
      <c r="C305" s="314" t="s">
        <v>790</v>
      </c>
      <c r="D305" s="324">
        <v>10370.365640791901</v>
      </c>
      <c r="E305" s="324">
        <v>10370.365640791901</v>
      </c>
      <c r="F305" s="286">
        <f t="shared" si="13"/>
        <v>0</v>
      </c>
      <c r="G305" s="324">
        <v>10370.365640791901</v>
      </c>
      <c r="H305" s="324">
        <f>'[3]COMP DIR COND (DLLS) '!I302*'Comp Cost Tot '!$M$11</f>
        <v>14812.713946686101</v>
      </c>
      <c r="I305" s="286">
        <f t="shared" si="14"/>
        <v>142.83694962904869</v>
      </c>
      <c r="J305" s="336"/>
      <c r="K305" s="324">
        <v>4442.3684366860998</v>
      </c>
      <c r="L305" s="324">
        <v>10370.345510000001</v>
      </c>
      <c r="M305" s="48"/>
      <c r="N305" s="51"/>
      <c r="O305" s="42"/>
      <c r="P305" s="42"/>
      <c r="Q305" s="42"/>
    </row>
    <row r="306" spans="1:17" s="22" customFormat="1" ht="17.649999999999999" customHeight="1">
      <c r="A306" s="323">
        <v>36</v>
      </c>
      <c r="B306" s="287" t="s">
        <v>127</v>
      </c>
      <c r="C306" s="314" t="s">
        <v>791</v>
      </c>
      <c r="D306" s="324">
        <v>5431.9668473461006</v>
      </c>
      <c r="E306" s="324">
        <v>5431.9668473461006</v>
      </c>
      <c r="F306" s="286">
        <f t="shared" si="13"/>
        <v>0</v>
      </c>
      <c r="G306" s="324">
        <v>5431.9668473461006</v>
      </c>
      <c r="H306" s="324">
        <f>'[3]COMP DIR COND (DLLS) '!I303*'Comp Cost Tot '!$M$11</f>
        <v>17018.868303568204</v>
      </c>
      <c r="I306" s="286">
        <f t="shared" si="14"/>
        <v>313.30950246655357</v>
      </c>
      <c r="J306" s="336"/>
      <c r="K306" s="324">
        <v>11587.469383568201</v>
      </c>
      <c r="L306" s="324">
        <v>5431.3989200000005</v>
      </c>
      <c r="M306" s="48"/>
      <c r="N306" s="51"/>
      <c r="O306" s="42"/>
      <c r="P306" s="42"/>
      <c r="Q306" s="42"/>
    </row>
    <row r="307" spans="1:17" s="22" customFormat="1" ht="17.649999999999999" customHeight="1">
      <c r="A307" s="323">
        <v>38</v>
      </c>
      <c r="B307" s="287" t="s">
        <v>127</v>
      </c>
      <c r="C307" s="314" t="s">
        <v>792</v>
      </c>
      <c r="D307" s="324">
        <v>21198.702964834603</v>
      </c>
      <c r="E307" s="324">
        <v>21198.702964834603</v>
      </c>
      <c r="F307" s="286">
        <f t="shared" si="13"/>
        <v>0</v>
      </c>
      <c r="G307" s="324">
        <v>11587.469383568201</v>
      </c>
      <c r="H307" s="324">
        <f>'[3]COMP DIR COND (DLLS) '!I304*'Comp Cost Tot '!$M$11</f>
        <v>11587.469383568201</v>
      </c>
      <c r="I307" s="286">
        <f t="shared" si="14"/>
        <v>54.661218673567127</v>
      </c>
      <c r="J307" s="336"/>
      <c r="K307" s="324">
        <v>0</v>
      </c>
      <c r="L307" s="324">
        <v>11587.469383568201</v>
      </c>
      <c r="M307" s="48"/>
      <c r="N307" s="51"/>
      <c r="O307" s="42"/>
      <c r="P307" s="42"/>
      <c r="Q307" s="42"/>
    </row>
    <row r="308" spans="1:17" s="22" customFormat="1" ht="17.649999999999999" customHeight="1">
      <c r="A308" s="323">
        <v>40</v>
      </c>
      <c r="B308" s="287" t="s">
        <v>787</v>
      </c>
      <c r="C308" s="314" t="s">
        <v>793</v>
      </c>
      <c r="D308" s="324">
        <v>11597.454915701001</v>
      </c>
      <c r="E308" s="324">
        <v>11597.454915701001</v>
      </c>
      <c r="F308" s="286">
        <f t="shared" si="13"/>
        <v>0</v>
      </c>
      <c r="G308" s="324">
        <v>3246.4195600045</v>
      </c>
      <c r="H308" s="324">
        <f>'[3]COMP DIR COND (DLLS) '!I305*'Comp Cost Tot '!$M$11</f>
        <v>10138.5574497793</v>
      </c>
      <c r="I308" s="286">
        <f t="shared" si="14"/>
        <v>87.420537725509078</v>
      </c>
      <c r="J308" s="336"/>
      <c r="K308" s="324">
        <v>6892.1378897748009</v>
      </c>
      <c r="L308" s="324">
        <v>3246.4195600045</v>
      </c>
      <c r="M308" s="48"/>
      <c r="N308" s="51"/>
      <c r="O308" s="42"/>
      <c r="P308" s="42"/>
      <c r="Q308" s="42"/>
    </row>
    <row r="309" spans="1:17" s="22" customFormat="1" ht="17.649999999999999" customHeight="1">
      <c r="A309" s="323">
        <v>42</v>
      </c>
      <c r="B309" s="287" t="s">
        <v>127</v>
      </c>
      <c r="C309" s="314" t="s">
        <v>794</v>
      </c>
      <c r="D309" s="324">
        <v>13508.7790928471</v>
      </c>
      <c r="E309" s="324">
        <v>13508.7790928471</v>
      </c>
      <c r="F309" s="286">
        <f t="shared" si="13"/>
        <v>0</v>
      </c>
      <c r="G309" s="324">
        <v>6892.1378897748009</v>
      </c>
      <c r="H309" s="324">
        <f>'[3]COMP DIR COND (DLLS) '!I306*'Comp Cost Tot '!$M$11</f>
        <v>14010.190346407104</v>
      </c>
      <c r="I309" s="286">
        <f t="shared" si="14"/>
        <v>103.71174367508533</v>
      </c>
      <c r="J309" s="336"/>
      <c r="K309" s="324">
        <v>7118.0524566323011</v>
      </c>
      <c r="L309" s="324">
        <v>6892.1378897748009</v>
      </c>
      <c r="M309" s="48"/>
      <c r="N309" s="51"/>
      <c r="O309" s="42"/>
      <c r="P309" s="42"/>
      <c r="Q309" s="42"/>
    </row>
    <row r="310" spans="1:17" s="22" customFormat="1" ht="14.25">
      <c r="A310" s="323">
        <v>43</v>
      </c>
      <c r="B310" s="287" t="s">
        <v>127</v>
      </c>
      <c r="C310" s="314" t="s">
        <v>795</v>
      </c>
      <c r="D310" s="324">
        <v>30349.582732878502</v>
      </c>
      <c r="E310" s="324">
        <v>30349.582732878502</v>
      </c>
      <c r="F310" s="286">
        <f t="shared" si="13"/>
        <v>0</v>
      </c>
      <c r="G310" s="324">
        <v>7118.0524566323011</v>
      </c>
      <c r="H310" s="324">
        <f>'[3]COMP DIR COND (DLLS) '!I307*'Comp Cost Tot '!$M$11</f>
        <v>14842.281114254502</v>
      </c>
      <c r="I310" s="286">
        <f t="shared" si="14"/>
        <v>48.904399262713646</v>
      </c>
      <c r="J310" s="336"/>
      <c r="K310" s="324">
        <v>7724.2286576222004</v>
      </c>
      <c r="L310" s="324">
        <v>7118.0524566323011</v>
      </c>
      <c r="M310" s="48"/>
      <c r="N310" s="51"/>
      <c r="O310" s="42"/>
      <c r="P310" s="42"/>
      <c r="Q310" s="42"/>
    </row>
    <row r="311" spans="1:17" s="22" customFormat="1" ht="15" thickBot="1">
      <c r="A311" s="337">
        <v>45</v>
      </c>
      <c r="B311" s="338" t="s">
        <v>127</v>
      </c>
      <c r="C311" s="339" t="s">
        <v>796</v>
      </c>
      <c r="D311" s="340">
        <v>12998.959287868802</v>
      </c>
      <c r="E311" s="340">
        <v>12998.959287868802</v>
      </c>
      <c r="F311" s="294">
        <f t="shared" si="13"/>
        <v>0</v>
      </c>
      <c r="G311" s="340">
        <v>7724.2286576222004</v>
      </c>
      <c r="H311" s="340">
        <f>'[3]COMP DIR COND (DLLS) '!I308*'Comp Cost Tot '!$M$11</f>
        <v>0</v>
      </c>
      <c r="I311" s="294">
        <f t="shared" si="14"/>
        <v>0</v>
      </c>
      <c r="J311" s="341"/>
      <c r="K311" s="340">
        <v>0</v>
      </c>
      <c r="L311" s="340">
        <v>0</v>
      </c>
      <c r="M311" s="48"/>
      <c r="N311" s="51"/>
      <c r="O311" s="42"/>
      <c r="P311" s="42"/>
      <c r="Q311" s="42"/>
    </row>
    <row r="312" spans="1:17" ht="15" customHeight="1">
      <c r="A312" s="218" t="s">
        <v>915</v>
      </c>
      <c r="B312" s="218"/>
      <c r="C312" s="218"/>
      <c r="D312" s="218"/>
      <c r="E312" s="218"/>
      <c r="F312" s="218"/>
      <c r="G312" s="218"/>
      <c r="H312" s="218"/>
      <c r="I312" s="218"/>
      <c r="J312" s="218"/>
      <c r="K312" s="218"/>
      <c r="L312" s="218"/>
      <c r="N312" s="53"/>
    </row>
    <row r="313" spans="1:17" ht="15" customHeight="1">
      <c r="A313" s="218" t="s">
        <v>916</v>
      </c>
      <c r="B313" s="218"/>
      <c r="C313" s="218"/>
      <c r="D313" s="218"/>
      <c r="E313" s="218"/>
      <c r="F313" s="218"/>
      <c r="G313" s="218"/>
      <c r="H313" s="218"/>
      <c r="I313" s="218"/>
      <c r="J313" s="218"/>
      <c r="K313" s="218"/>
      <c r="L313" s="218"/>
    </row>
    <row r="314" spans="1:17" ht="15" customHeight="1">
      <c r="A314" s="266" t="s">
        <v>411</v>
      </c>
      <c r="B314" s="266"/>
      <c r="C314" s="266"/>
      <c r="D314" s="266"/>
      <c r="E314" s="266"/>
      <c r="F314" s="266"/>
      <c r="G314" s="266"/>
      <c r="H314" s="266"/>
      <c r="I314" s="266"/>
      <c r="J314" s="266"/>
      <c r="K314" s="266"/>
      <c r="L314" s="266"/>
    </row>
    <row r="315" spans="1:17" s="27" customFormat="1" ht="15">
      <c r="B315" s="56"/>
      <c r="C315" s="57"/>
      <c r="M315" s="58"/>
      <c r="N315" s="45"/>
      <c r="O315" s="45"/>
      <c r="P315" s="45"/>
      <c r="Q315" s="45"/>
    </row>
    <row r="316" spans="1:17" s="27" customFormat="1" ht="15">
      <c r="B316" s="56"/>
      <c r="C316" s="57"/>
      <c r="D316" s="59"/>
      <c r="E316" s="59"/>
      <c r="F316" s="59"/>
      <c r="G316" s="59"/>
      <c r="H316" s="59"/>
      <c r="I316" s="59"/>
      <c r="J316" s="59"/>
      <c r="K316" s="59"/>
      <c r="L316" s="59"/>
      <c r="M316" s="58"/>
      <c r="N316" s="45"/>
      <c r="O316" s="45"/>
      <c r="P316" s="45"/>
      <c r="Q316" s="45"/>
    </row>
    <row r="317" spans="1:17" s="27" customFormat="1" ht="15">
      <c r="B317" s="56"/>
      <c r="C317" s="57"/>
      <c r="D317" s="59"/>
      <c r="E317" s="59"/>
      <c r="F317" s="59"/>
      <c r="G317" s="59"/>
      <c r="H317" s="59"/>
      <c r="I317" s="59"/>
      <c r="J317" s="59"/>
      <c r="K317" s="59"/>
      <c r="L317" s="59"/>
      <c r="M317" s="58"/>
      <c r="N317" s="45"/>
      <c r="O317" s="45"/>
      <c r="P317" s="45"/>
      <c r="Q317" s="45"/>
    </row>
    <row r="318" spans="1:17" s="27" customFormat="1" ht="15">
      <c r="B318" s="56"/>
      <c r="C318" s="57"/>
      <c r="D318" s="59"/>
      <c r="E318" s="59"/>
      <c r="F318" s="59"/>
      <c r="G318" s="59"/>
      <c r="H318" s="59"/>
      <c r="I318" s="59"/>
      <c r="J318" s="59"/>
      <c r="K318" s="59"/>
      <c r="L318" s="59"/>
      <c r="M318" s="58"/>
      <c r="N318" s="45"/>
      <c r="O318" s="45"/>
      <c r="P318" s="45"/>
      <c r="Q318" s="45"/>
    </row>
    <row r="319" spans="1:17" s="27" customFormat="1" ht="15">
      <c r="B319" s="56"/>
      <c r="C319" s="57"/>
      <c r="D319" s="60"/>
      <c r="E319" s="60"/>
      <c r="G319" s="60"/>
      <c r="H319" s="60"/>
      <c r="K319" s="60"/>
      <c r="L319" s="60"/>
      <c r="M319" s="58"/>
      <c r="N319" s="45"/>
      <c r="O319" s="45"/>
      <c r="P319" s="45"/>
      <c r="Q319" s="45"/>
    </row>
    <row r="320" spans="1:17">
      <c r="C320" s="61"/>
      <c r="D320" s="62"/>
      <c r="E320" s="62"/>
      <c r="F320" s="62"/>
      <c r="G320" s="62"/>
      <c r="H320" s="62"/>
      <c r="I320" s="62"/>
      <c r="J320" s="62"/>
      <c r="K320" s="62"/>
      <c r="L320" s="62"/>
    </row>
    <row r="321" spans="1:17">
      <c r="C321" s="61"/>
      <c r="D321" s="63"/>
      <c r="E321" s="63"/>
      <c r="F321" s="63"/>
      <c r="G321" s="63"/>
      <c r="H321" s="63"/>
      <c r="I321" s="63"/>
      <c r="J321" s="63"/>
      <c r="K321" s="63"/>
      <c r="L321" s="63"/>
    </row>
    <row r="322" spans="1:17">
      <c r="C322" s="61"/>
    </row>
    <row r="323" spans="1:17">
      <c r="C323" s="61"/>
    </row>
    <row r="324" spans="1:17">
      <c r="C324" s="61"/>
    </row>
    <row r="325" spans="1:17">
      <c r="C325" s="61"/>
    </row>
    <row r="326" spans="1:17">
      <c r="C326" s="61"/>
    </row>
    <row r="327" spans="1:17">
      <c r="C327" s="61"/>
    </row>
    <row r="328" spans="1:17">
      <c r="C328" s="61"/>
    </row>
    <row r="329" spans="1:17">
      <c r="C329" s="61"/>
    </row>
    <row r="330" spans="1:17">
      <c r="C330" s="61"/>
    </row>
    <row r="331" spans="1:17">
      <c r="C331" s="61"/>
    </row>
    <row r="332" spans="1:17">
      <c r="C332" s="61"/>
    </row>
    <row r="333" spans="1:17">
      <c r="C333" s="61"/>
    </row>
    <row r="334" spans="1:17">
      <c r="C334" s="61"/>
    </row>
    <row r="335" spans="1:17" s="25" customFormat="1">
      <c r="A335" s="24"/>
      <c r="B335" s="7"/>
      <c r="C335" s="61"/>
      <c r="D335" s="24"/>
      <c r="E335" s="24"/>
      <c r="F335" s="24"/>
      <c r="G335" s="24"/>
      <c r="H335" s="24"/>
      <c r="I335" s="24"/>
      <c r="J335" s="24"/>
      <c r="K335" s="24"/>
      <c r="L335" s="24"/>
      <c r="N335" s="54"/>
      <c r="O335" s="54"/>
      <c r="P335" s="54"/>
      <c r="Q335" s="54"/>
    </row>
    <row r="336" spans="1:17" s="25" customFormat="1">
      <c r="A336" s="24"/>
      <c r="B336" s="7"/>
      <c r="C336" s="61"/>
      <c r="D336" s="24"/>
      <c r="E336" s="24"/>
      <c r="F336" s="24"/>
      <c r="G336" s="24"/>
      <c r="H336" s="24"/>
      <c r="I336" s="24"/>
      <c r="J336" s="24"/>
      <c r="K336" s="24"/>
      <c r="L336" s="24"/>
      <c r="N336" s="54"/>
      <c r="O336" s="54"/>
      <c r="P336" s="54"/>
      <c r="Q336" s="54"/>
    </row>
    <row r="337" spans="1:17" s="25" customFormat="1">
      <c r="A337" s="24"/>
      <c r="B337" s="7"/>
      <c r="C337" s="61"/>
      <c r="D337" s="24"/>
      <c r="E337" s="24"/>
      <c r="F337" s="24"/>
      <c r="G337" s="24"/>
      <c r="H337" s="24"/>
      <c r="I337" s="24"/>
      <c r="J337" s="24"/>
      <c r="K337" s="24"/>
      <c r="L337" s="24"/>
      <c r="N337" s="54"/>
      <c r="O337" s="54"/>
      <c r="P337" s="54"/>
      <c r="Q337" s="54"/>
    </row>
    <row r="338" spans="1:17" s="25" customFormat="1">
      <c r="A338" s="24"/>
      <c r="B338" s="7"/>
      <c r="C338" s="61"/>
      <c r="D338" s="24"/>
      <c r="E338" s="24"/>
      <c r="F338" s="24"/>
      <c r="G338" s="24"/>
      <c r="H338" s="24"/>
      <c r="I338" s="24"/>
      <c r="J338" s="24"/>
      <c r="K338" s="24"/>
      <c r="L338" s="24"/>
      <c r="N338" s="54"/>
      <c r="O338" s="54"/>
      <c r="P338" s="54"/>
      <c r="Q338" s="54"/>
    </row>
    <row r="339" spans="1:17" s="25" customFormat="1">
      <c r="A339" s="24"/>
      <c r="B339" s="7"/>
      <c r="C339" s="61"/>
      <c r="D339" s="24"/>
      <c r="E339" s="24"/>
      <c r="F339" s="24"/>
      <c r="G339" s="24"/>
      <c r="H339" s="24"/>
      <c r="I339" s="24"/>
      <c r="J339" s="24"/>
      <c r="K339" s="24"/>
      <c r="L339" s="24"/>
      <c r="N339" s="54"/>
      <c r="O339" s="54"/>
      <c r="P339" s="54"/>
      <c r="Q339" s="54"/>
    </row>
    <row r="340" spans="1:17" s="25" customFormat="1">
      <c r="A340" s="24"/>
      <c r="B340" s="7"/>
      <c r="C340" s="61"/>
      <c r="D340" s="24"/>
      <c r="E340" s="24"/>
      <c r="F340" s="24"/>
      <c r="G340" s="24"/>
      <c r="H340" s="24"/>
      <c r="I340" s="24"/>
      <c r="J340" s="24"/>
      <c r="K340" s="24"/>
      <c r="L340" s="24"/>
      <c r="N340" s="54"/>
      <c r="O340" s="54"/>
      <c r="P340" s="54"/>
      <c r="Q340" s="54"/>
    </row>
    <row r="341" spans="1:17" s="25" customFormat="1">
      <c r="A341" s="24"/>
      <c r="B341" s="7"/>
      <c r="C341" s="61"/>
      <c r="D341" s="24"/>
      <c r="E341" s="24"/>
      <c r="F341" s="24"/>
      <c r="G341" s="24"/>
      <c r="H341" s="24"/>
      <c r="I341" s="24"/>
      <c r="J341" s="24"/>
      <c r="K341" s="24"/>
      <c r="L341" s="24"/>
      <c r="N341" s="54"/>
      <c r="O341" s="54"/>
      <c r="P341" s="54"/>
      <c r="Q341" s="54"/>
    </row>
    <row r="342" spans="1:17" s="25" customFormat="1">
      <c r="A342" s="24"/>
      <c r="B342" s="7"/>
      <c r="C342" s="61"/>
      <c r="D342" s="24"/>
      <c r="E342" s="24"/>
      <c r="F342" s="24"/>
      <c r="G342" s="24"/>
      <c r="H342" s="24"/>
      <c r="I342" s="24"/>
      <c r="J342" s="24"/>
      <c r="K342" s="24"/>
      <c r="L342" s="24"/>
      <c r="N342" s="54"/>
      <c r="O342" s="54"/>
      <c r="P342" s="54"/>
      <c r="Q342" s="54"/>
    </row>
    <row r="343" spans="1:17" s="25" customFormat="1">
      <c r="A343" s="24"/>
      <c r="B343" s="7"/>
      <c r="C343" s="61"/>
      <c r="D343" s="24"/>
      <c r="E343" s="24"/>
      <c r="F343" s="24"/>
      <c r="G343" s="24"/>
      <c r="H343" s="24"/>
      <c r="I343" s="24"/>
      <c r="J343" s="24"/>
      <c r="K343" s="24"/>
      <c r="L343" s="24"/>
      <c r="N343" s="54"/>
      <c r="O343" s="54"/>
      <c r="P343" s="54"/>
      <c r="Q343" s="54"/>
    </row>
    <row r="344" spans="1:17" s="25" customFormat="1">
      <c r="A344" s="24"/>
      <c r="B344" s="7"/>
      <c r="C344" s="61"/>
      <c r="D344" s="24"/>
      <c r="E344" s="24"/>
      <c r="F344" s="24"/>
      <c r="G344" s="24"/>
      <c r="H344" s="24"/>
      <c r="I344" s="24"/>
      <c r="J344" s="24"/>
      <c r="K344" s="24"/>
      <c r="L344" s="24"/>
      <c r="N344" s="54"/>
      <c r="O344" s="54"/>
      <c r="P344" s="54"/>
      <c r="Q344" s="54"/>
    </row>
    <row r="345" spans="1:17" s="25" customFormat="1">
      <c r="A345" s="24"/>
      <c r="B345" s="7"/>
      <c r="C345" s="61"/>
      <c r="D345" s="24"/>
      <c r="E345" s="24"/>
      <c r="F345" s="24"/>
      <c r="G345" s="24"/>
      <c r="H345" s="24"/>
      <c r="I345" s="24"/>
      <c r="J345" s="24"/>
      <c r="K345" s="24"/>
      <c r="L345" s="24"/>
      <c r="N345" s="54"/>
      <c r="O345" s="54"/>
      <c r="P345" s="54"/>
      <c r="Q345" s="54"/>
    </row>
    <row r="346" spans="1:17" s="25" customFormat="1">
      <c r="A346" s="24"/>
      <c r="B346" s="7"/>
      <c r="C346" s="61"/>
      <c r="D346" s="24"/>
      <c r="E346" s="24"/>
      <c r="F346" s="24"/>
      <c r="G346" s="24"/>
      <c r="H346" s="24"/>
      <c r="I346" s="24"/>
      <c r="J346" s="24"/>
      <c r="K346" s="24"/>
      <c r="L346" s="24"/>
      <c r="N346" s="54"/>
      <c r="O346" s="54"/>
      <c r="P346" s="54"/>
      <c r="Q346" s="54"/>
    </row>
  </sheetData>
  <mergeCells count="14">
    <mergeCell ref="M3:P3"/>
    <mergeCell ref="A13:C13"/>
    <mergeCell ref="A14:C14"/>
    <mergeCell ref="A277:C277"/>
    <mergeCell ref="A1:C1"/>
    <mergeCell ref="A2:L2"/>
    <mergeCell ref="A3:F3"/>
    <mergeCell ref="G3:L3"/>
    <mergeCell ref="A9:A11"/>
    <mergeCell ref="B9:C11"/>
    <mergeCell ref="D9:F9"/>
    <mergeCell ref="G9:G10"/>
    <mergeCell ref="H9:I9"/>
    <mergeCell ref="K9:L9"/>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11" numberStoredAsText="1"/>
    <ignoredError sqref="F13:F16 F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F512-E6AE-470C-9D3F-A9B66452D432}">
  <sheetPr>
    <tabColor theme="3" tint="0.79998168889431442"/>
    <pageSetUpPr fitToPage="1"/>
  </sheetPr>
  <dimension ref="A1:AO354"/>
  <sheetViews>
    <sheetView showGridLines="0" zoomScale="80" zoomScaleNormal="80" zoomScaleSheetLayoutView="80" workbookViewId="0">
      <selection activeCell="R23" sqref="R23"/>
    </sheetView>
  </sheetViews>
  <sheetFormatPr baseColWidth="10" defaultColWidth="11.42578125" defaultRowHeight="12.75"/>
  <cols>
    <col min="1" max="2" width="5" style="32" customWidth="1"/>
    <col min="3" max="3" width="61.28515625" style="32" customWidth="1"/>
    <col min="4" max="5" width="18.7109375" style="32" customWidth="1"/>
    <col min="6" max="6" width="3" style="32" customWidth="1"/>
    <col min="7" max="7" width="18.7109375" style="32" customWidth="1"/>
    <col min="8" max="10" width="13.7109375" style="32" customWidth="1"/>
    <col min="11" max="12" width="9.28515625" style="32" customWidth="1"/>
    <col min="13" max="13" width="12.42578125" style="32" customWidth="1"/>
    <col min="14" max="16384" width="11.42578125" style="32"/>
  </cols>
  <sheetData>
    <row r="1" spans="1:41" s="216" customFormat="1" ht="45" customHeight="1">
      <c r="A1" s="92" t="s">
        <v>917</v>
      </c>
      <c r="B1" s="92"/>
      <c r="C1" s="92"/>
      <c r="D1" s="93" t="s">
        <v>919</v>
      </c>
      <c r="E1" s="93"/>
      <c r="F1" s="93"/>
      <c r="G1" s="295"/>
      <c r="H1" s="295"/>
      <c r="I1" s="295"/>
      <c r="J1" s="295"/>
      <c r="K1" s="295"/>
      <c r="L1" s="295"/>
      <c r="M1" s="295"/>
    </row>
    <row r="2" spans="1:41" s="1" customFormat="1" ht="36" customHeight="1" thickBot="1">
      <c r="A2" s="156" t="s">
        <v>918</v>
      </c>
      <c r="B2" s="156"/>
      <c r="C2" s="156"/>
      <c r="D2" s="156"/>
      <c r="E2" s="156"/>
      <c r="F2" s="156"/>
      <c r="G2" s="156"/>
      <c r="H2" s="156"/>
      <c r="I2" s="156"/>
      <c r="J2" s="156"/>
      <c r="K2" s="156"/>
      <c r="L2" s="156"/>
      <c r="N2" s="297"/>
      <c r="O2" s="297"/>
    </row>
    <row r="3" spans="1:41" customFormat="1" ht="6" customHeight="1">
      <c r="A3" s="97"/>
      <c r="B3" s="97"/>
      <c r="C3" s="97"/>
      <c r="D3" s="97"/>
      <c r="E3" s="97"/>
      <c r="F3" s="97"/>
      <c r="G3" s="97"/>
      <c r="H3" s="97"/>
      <c r="I3" s="97"/>
      <c r="J3" s="97"/>
      <c r="K3" s="97"/>
      <c r="L3" s="97"/>
      <c r="M3" s="98"/>
      <c r="N3" s="98"/>
      <c r="O3" s="98"/>
    </row>
    <row r="4" spans="1:41" s="65" customFormat="1" ht="17.100000000000001" customHeight="1">
      <c r="A4" s="240" t="s">
        <v>935</v>
      </c>
      <c r="B4" s="240"/>
      <c r="C4" s="240"/>
      <c r="D4" s="240"/>
      <c r="E4" s="240"/>
      <c r="F4" s="240"/>
      <c r="G4" s="240"/>
      <c r="H4" s="240"/>
      <c r="I4" s="240"/>
      <c r="J4" s="240"/>
      <c r="K4" s="240"/>
      <c r="L4" s="240"/>
    </row>
    <row r="5" spans="1:41" s="65" customFormat="1" ht="17.100000000000001" customHeight="1">
      <c r="A5" s="240" t="s">
        <v>797</v>
      </c>
      <c r="B5" s="240"/>
      <c r="C5" s="240"/>
      <c r="D5" s="240"/>
      <c r="E5" s="240"/>
      <c r="F5" s="240"/>
      <c r="G5" s="240"/>
      <c r="H5" s="240"/>
      <c r="I5" s="240"/>
      <c r="J5" s="240"/>
      <c r="K5" s="240"/>
      <c r="L5" s="240"/>
      <c r="M5" s="66">
        <v>20.604700000000001</v>
      </c>
    </row>
    <row r="6" spans="1:41" s="65" customFormat="1" ht="17.100000000000001" customHeight="1">
      <c r="A6" s="240" t="s">
        <v>2</v>
      </c>
      <c r="B6" s="240"/>
      <c r="C6" s="240"/>
      <c r="D6" s="240"/>
      <c r="E6" s="240"/>
      <c r="F6" s="240"/>
      <c r="G6" s="240"/>
      <c r="H6" s="240"/>
      <c r="I6" s="240"/>
      <c r="J6" s="240"/>
      <c r="K6" s="240"/>
      <c r="L6" s="240"/>
      <c r="M6" s="67"/>
      <c r="N6" s="67"/>
      <c r="O6" s="67"/>
      <c r="P6" s="67"/>
    </row>
    <row r="7" spans="1:41" s="65" customFormat="1" ht="17.100000000000001" customHeight="1">
      <c r="A7" s="240" t="s">
        <v>3</v>
      </c>
      <c r="B7" s="240"/>
      <c r="C7" s="240"/>
      <c r="D7" s="240"/>
      <c r="E7" s="240"/>
      <c r="F7" s="240"/>
      <c r="G7" s="240"/>
      <c r="H7" s="240"/>
      <c r="I7" s="240"/>
      <c r="J7" s="240"/>
      <c r="K7" s="240"/>
      <c r="L7" s="240"/>
      <c r="M7" s="67"/>
      <c r="N7" s="67"/>
      <c r="O7" s="67"/>
      <c r="P7" s="67"/>
    </row>
    <row r="8" spans="1:41" s="65" customFormat="1" ht="17.100000000000001" customHeight="1">
      <c r="A8" s="240" t="s">
        <v>934</v>
      </c>
      <c r="B8" s="240"/>
      <c r="C8" s="240"/>
      <c r="D8" s="240"/>
      <c r="E8" s="240"/>
      <c r="F8" s="240"/>
      <c r="G8" s="240"/>
      <c r="H8" s="240"/>
      <c r="I8" s="240"/>
      <c r="J8" s="240"/>
      <c r="K8" s="240"/>
      <c r="L8" s="240"/>
    </row>
    <row r="9" spans="1:41" ht="26.25" customHeight="1">
      <c r="A9" s="342" t="s">
        <v>798</v>
      </c>
      <c r="B9" s="99" t="s">
        <v>929</v>
      </c>
      <c r="C9" s="99"/>
      <c r="D9" s="343" t="s">
        <v>799</v>
      </c>
      <c r="E9" s="343"/>
      <c r="F9" s="302"/>
      <c r="G9" s="302" t="s">
        <v>800</v>
      </c>
      <c r="H9" s="342" t="s">
        <v>930</v>
      </c>
      <c r="I9" s="342" t="s">
        <v>801</v>
      </c>
      <c r="J9" s="342" t="s">
        <v>931</v>
      </c>
      <c r="K9" s="342" t="s">
        <v>802</v>
      </c>
      <c r="L9" s="342"/>
    </row>
    <row r="10" spans="1:41" ht="4.9000000000000004" customHeight="1">
      <c r="A10" s="342"/>
      <c r="B10" s="99"/>
      <c r="C10" s="99"/>
      <c r="D10" s="342" t="s">
        <v>803</v>
      </c>
      <c r="E10" s="342" t="s">
        <v>804</v>
      </c>
      <c r="F10" s="301"/>
      <c r="G10" s="342" t="s">
        <v>804</v>
      </c>
      <c r="H10" s="342"/>
      <c r="I10" s="342"/>
      <c r="J10" s="342"/>
      <c r="K10" s="343"/>
      <c r="L10" s="343"/>
    </row>
    <row r="11" spans="1:41" ht="46.5" customHeight="1" thickBot="1">
      <c r="A11" s="343"/>
      <c r="B11" s="300"/>
      <c r="C11" s="300"/>
      <c r="D11" s="343"/>
      <c r="E11" s="343"/>
      <c r="F11" s="302"/>
      <c r="G11" s="343"/>
      <c r="H11" s="343"/>
      <c r="I11" s="343"/>
      <c r="J11" s="343"/>
      <c r="K11" s="303" t="s">
        <v>805</v>
      </c>
      <c r="L11" s="303" t="s">
        <v>806</v>
      </c>
    </row>
    <row r="12" spans="1:41" ht="4.5" customHeight="1" thickBot="1">
      <c r="A12" s="350"/>
      <c r="B12" s="351"/>
      <c r="C12" s="351"/>
      <c r="D12" s="350"/>
      <c r="E12" s="350"/>
      <c r="F12" s="350"/>
      <c r="G12" s="350"/>
      <c r="H12" s="350"/>
      <c r="I12" s="350"/>
      <c r="J12" s="350"/>
      <c r="K12" s="351"/>
      <c r="L12" s="351"/>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row>
    <row r="13" spans="1:41" ht="17.100000000000001" customHeight="1">
      <c r="A13" s="353">
        <v>279</v>
      </c>
      <c r="B13" s="354"/>
      <c r="C13" s="248" t="s">
        <v>807</v>
      </c>
      <c r="D13" s="355">
        <f>D14+D30+D39+D53+D64+D77+D116+D134+D144+D166+D191+D213+D224+D234+D238+D248+D263+D277+D287+D301+D313+D315</f>
        <v>1795361.965238658</v>
      </c>
      <c r="E13" s="355">
        <f>E14+E30+E39+E53+E64+E77+E116+E134+E144+E166+E191+E213+E224+E234+E238+E248+E263+E277+E287+E301+E313+E315</f>
        <v>1795361.965238658</v>
      </c>
      <c r="F13" s="355"/>
      <c r="G13" s="355">
        <f>G14+G30+G39+G53+G64+G77+G116+G134+G144+G166+G191+G213+G224+G234+G238+G248+G263+G277+G287+G301+G313+G315</f>
        <v>1795361.965238658</v>
      </c>
      <c r="H13" s="356"/>
      <c r="I13" s="357"/>
      <c r="J13" s="358"/>
      <c r="K13" s="358"/>
      <c r="L13" s="247"/>
    </row>
    <row r="14" spans="1:41" ht="17.100000000000001" customHeight="1">
      <c r="A14" s="333" t="s">
        <v>808</v>
      </c>
      <c r="B14" s="333"/>
      <c r="C14" s="333"/>
      <c r="D14" s="289">
        <f>SUM(D15:D29)</f>
        <v>77651.567231088702</v>
      </c>
      <c r="E14" s="289">
        <f>SUM(E15:E29)</f>
        <v>77651.567231088702</v>
      </c>
      <c r="F14" s="289"/>
      <c r="G14" s="289">
        <f>SUM(G15:G29)</f>
        <v>77651.567231088702</v>
      </c>
      <c r="H14" s="352"/>
      <c r="I14" s="359"/>
      <c r="J14" s="359"/>
      <c r="K14" s="359"/>
      <c r="L14" s="287"/>
    </row>
    <row r="15" spans="1:41" ht="17.100000000000001" customHeight="1">
      <c r="A15" s="287">
        <v>1</v>
      </c>
      <c r="B15" s="287" t="s">
        <v>125</v>
      </c>
      <c r="C15" s="283" t="s">
        <v>126</v>
      </c>
      <c r="D15" s="135">
        <v>3482.0924715726001</v>
      </c>
      <c r="E15" s="135">
        <v>3482.0924715726001</v>
      </c>
      <c r="F15" s="135"/>
      <c r="G15" s="135">
        <v>3482.0924715726001</v>
      </c>
      <c r="H15" s="360">
        <v>36732</v>
      </c>
      <c r="I15" s="360">
        <v>36732</v>
      </c>
      <c r="J15" s="360">
        <v>42128</v>
      </c>
      <c r="K15" s="131">
        <v>14</v>
      </c>
      <c r="L15" s="131">
        <v>9</v>
      </c>
      <c r="M15" s="31"/>
    </row>
    <row r="16" spans="1:41" ht="17.100000000000001" customHeight="1">
      <c r="A16" s="287">
        <v>2</v>
      </c>
      <c r="B16" s="287" t="s">
        <v>127</v>
      </c>
      <c r="C16" s="283" t="s">
        <v>748</v>
      </c>
      <c r="D16" s="135">
        <v>15252.357234169402</v>
      </c>
      <c r="E16" s="135">
        <v>15252.357234169402</v>
      </c>
      <c r="F16" s="135"/>
      <c r="G16" s="135">
        <v>15252.357234169402</v>
      </c>
      <c r="H16" s="360">
        <v>37019</v>
      </c>
      <c r="I16" s="360">
        <v>37019</v>
      </c>
      <c r="J16" s="360">
        <v>42460</v>
      </c>
      <c r="K16" s="131">
        <v>14</v>
      </c>
      <c r="L16" s="131">
        <v>3</v>
      </c>
    </row>
    <row r="17" spans="1:12" ht="17.100000000000001" customHeight="1">
      <c r="A17" s="287">
        <v>3</v>
      </c>
      <c r="B17" s="287" t="s">
        <v>129</v>
      </c>
      <c r="C17" s="283" t="s">
        <v>130</v>
      </c>
      <c r="D17" s="135">
        <v>740.6859078975001</v>
      </c>
      <c r="E17" s="135">
        <v>740.6859078975001</v>
      </c>
      <c r="F17" s="135"/>
      <c r="G17" s="135">
        <v>740.6859078975001</v>
      </c>
      <c r="H17" s="360">
        <v>38080</v>
      </c>
      <c r="I17" s="360">
        <v>38080</v>
      </c>
      <c r="J17" s="360">
        <v>41780</v>
      </c>
      <c r="K17" s="131">
        <v>9</v>
      </c>
      <c r="L17" s="131">
        <v>6</v>
      </c>
    </row>
    <row r="18" spans="1:12" ht="17.100000000000001" customHeight="1">
      <c r="A18" s="287">
        <v>4</v>
      </c>
      <c r="B18" s="287" t="s">
        <v>127</v>
      </c>
      <c r="C18" s="283" t="s">
        <v>131</v>
      </c>
      <c r="D18" s="135">
        <v>9274.3632200264001</v>
      </c>
      <c r="E18" s="135">
        <v>9274.3632200264001</v>
      </c>
      <c r="F18" s="135"/>
      <c r="G18" s="135">
        <v>9274.3632200264001</v>
      </c>
      <c r="H18" s="360">
        <v>36786</v>
      </c>
      <c r="I18" s="360">
        <v>36786</v>
      </c>
      <c r="J18" s="360">
        <v>41960</v>
      </c>
      <c r="K18" s="131">
        <v>5</v>
      </c>
      <c r="L18" s="131">
        <v>0</v>
      </c>
    </row>
    <row r="19" spans="1:12" ht="17.100000000000001" customHeight="1">
      <c r="A19" s="287">
        <v>5</v>
      </c>
      <c r="B19" s="287" t="s">
        <v>132</v>
      </c>
      <c r="C19" s="283" t="s">
        <v>133</v>
      </c>
      <c r="D19" s="135">
        <v>1256.2397330247002</v>
      </c>
      <c r="E19" s="135">
        <v>1256.2397330247002</v>
      </c>
      <c r="F19" s="135"/>
      <c r="G19" s="135">
        <v>1256.2397330247002</v>
      </c>
      <c r="H19" s="360">
        <v>37248</v>
      </c>
      <c r="I19" s="360">
        <v>37248</v>
      </c>
      <c r="J19" s="360">
        <v>40878</v>
      </c>
      <c r="K19" s="131">
        <v>9</v>
      </c>
      <c r="L19" s="131">
        <v>5</v>
      </c>
    </row>
    <row r="20" spans="1:12" ht="17.100000000000001" customHeight="1">
      <c r="A20" s="287">
        <v>6</v>
      </c>
      <c r="B20" s="287" t="s">
        <v>127</v>
      </c>
      <c r="C20" s="283" t="s">
        <v>134</v>
      </c>
      <c r="D20" s="135">
        <v>9290.2008578437999</v>
      </c>
      <c r="E20" s="135">
        <v>9290.2008578437999</v>
      </c>
      <c r="F20" s="135"/>
      <c r="G20" s="135">
        <v>9290.2008578437999</v>
      </c>
      <c r="H20" s="360">
        <v>37076</v>
      </c>
      <c r="I20" s="360">
        <v>37076</v>
      </c>
      <c r="J20" s="360">
        <v>42521</v>
      </c>
      <c r="K20" s="131">
        <v>14</v>
      </c>
      <c r="L20" s="131">
        <v>6</v>
      </c>
    </row>
    <row r="21" spans="1:12" ht="17.100000000000001" customHeight="1">
      <c r="A21" s="287">
        <v>7</v>
      </c>
      <c r="B21" s="287" t="s">
        <v>135</v>
      </c>
      <c r="C21" s="283" t="s">
        <v>136</v>
      </c>
      <c r="D21" s="135">
        <v>8190.6039059539007</v>
      </c>
      <c r="E21" s="135">
        <v>8190.6039059539007</v>
      </c>
      <c r="F21" s="135"/>
      <c r="G21" s="135">
        <v>8190.6039059539007</v>
      </c>
      <c r="H21" s="360">
        <v>36168</v>
      </c>
      <c r="I21" s="360">
        <v>36168</v>
      </c>
      <c r="J21" s="360">
        <v>43511</v>
      </c>
      <c r="K21" s="131">
        <v>19</v>
      </c>
      <c r="L21" s="131">
        <v>9</v>
      </c>
    </row>
    <row r="22" spans="1:12" ht="17.100000000000001" customHeight="1">
      <c r="A22" s="287">
        <v>9</v>
      </c>
      <c r="B22" s="287" t="s">
        <v>137</v>
      </c>
      <c r="C22" s="283" t="s">
        <v>138</v>
      </c>
      <c r="D22" s="135">
        <v>5378.5410237396009</v>
      </c>
      <c r="E22" s="135">
        <v>5378.5410237396009</v>
      </c>
      <c r="F22" s="135"/>
      <c r="G22" s="135">
        <v>5378.5410237396009</v>
      </c>
      <c r="H22" s="360">
        <v>36372</v>
      </c>
      <c r="I22" s="360">
        <v>36433</v>
      </c>
      <c r="J22" s="360">
        <v>40009</v>
      </c>
      <c r="K22" s="131">
        <v>9</v>
      </c>
      <c r="L22" s="131">
        <v>9</v>
      </c>
    </row>
    <row r="23" spans="1:12" ht="17.100000000000001" customHeight="1">
      <c r="A23" s="287">
        <v>10</v>
      </c>
      <c r="B23" s="287" t="s">
        <v>137</v>
      </c>
      <c r="C23" s="283" t="s">
        <v>139</v>
      </c>
      <c r="D23" s="135">
        <v>5625.2933503588001</v>
      </c>
      <c r="E23" s="135">
        <v>5625.2933503588001</v>
      </c>
      <c r="F23" s="135"/>
      <c r="G23" s="135">
        <v>5625.2933503588001</v>
      </c>
      <c r="H23" s="360">
        <v>36483</v>
      </c>
      <c r="I23" s="360">
        <v>36742</v>
      </c>
      <c r="J23" s="360">
        <v>42200</v>
      </c>
      <c r="K23" s="131">
        <v>15</v>
      </c>
      <c r="L23" s="131">
        <v>0</v>
      </c>
    </row>
    <row r="24" spans="1:12" ht="17.100000000000001" customHeight="1">
      <c r="A24" s="287">
        <v>11</v>
      </c>
      <c r="B24" s="287" t="s">
        <v>137</v>
      </c>
      <c r="C24" s="283" t="s">
        <v>140</v>
      </c>
      <c r="D24" s="135">
        <v>3674.7068143391998</v>
      </c>
      <c r="E24" s="135">
        <v>3674.7068143391998</v>
      </c>
      <c r="F24" s="135"/>
      <c r="G24" s="135">
        <v>3674.7068143391998</v>
      </c>
      <c r="H24" s="360">
        <v>36314</v>
      </c>
      <c r="I24" s="360">
        <v>36692</v>
      </c>
      <c r="J24" s="360">
        <v>40101</v>
      </c>
      <c r="K24" s="131">
        <v>10</v>
      </c>
      <c r="L24" s="131">
        <v>0</v>
      </c>
    </row>
    <row r="25" spans="1:12" ht="17.100000000000001" customHeight="1">
      <c r="A25" s="287">
        <v>12</v>
      </c>
      <c r="B25" s="287" t="s">
        <v>141</v>
      </c>
      <c r="C25" s="283" t="s">
        <v>142</v>
      </c>
      <c r="D25" s="135">
        <v>3895.3439611998001</v>
      </c>
      <c r="E25" s="135">
        <v>3895.3439611998001</v>
      </c>
      <c r="F25" s="135"/>
      <c r="G25" s="135">
        <v>3895.3439611998001</v>
      </c>
      <c r="H25" s="360">
        <v>36348</v>
      </c>
      <c r="I25" s="360">
        <v>36748</v>
      </c>
      <c r="J25" s="360">
        <v>41654</v>
      </c>
      <c r="K25" s="131">
        <v>14</v>
      </c>
      <c r="L25" s="131">
        <v>3</v>
      </c>
    </row>
    <row r="26" spans="1:12" ht="17.100000000000001" customHeight="1">
      <c r="A26" s="287">
        <v>13</v>
      </c>
      <c r="B26" s="287" t="s">
        <v>141</v>
      </c>
      <c r="C26" s="283" t="s">
        <v>143</v>
      </c>
      <c r="D26" s="135">
        <v>4031.1398340861001</v>
      </c>
      <c r="E26" s="135">
        <v>4031.1398340861001</v>
      </c>
      <c r="F26" s="135"/>
      <c r="G26" s="135">
        <v>4031.1398340861001</v>
      </c>
      <c r="H26" s="360">
        <v>36341</v>
      </c>
      <c r="I26" s="360">
        <v>36341</v>
      </c>
      <c r="J26" s="360">
        <v>42109</v>
      </c>
      <c r="K26" s="131">
        <v>15</v>
      </c>
      <c r="L26" s="131">
        <v>3</v>
      </c>
    </row>
    <row r="27" spans="1:12" ht="17.100000000000001" customHeight="1">
      <c r="A27" s="287">
        <v>14</v>
      </c>
      <c r="B27" s="287" t="s">
        <v>141</v>
      </c>
      <c r="C27" s="283" t="s">
        <v>144</v>
      </c>
      <c r="D27" s="135">
        <v>2577.9795820418003</v>
      </c>
      <c r="E27" s="135">
        <v>2577.9795820418003</v>
      </c>
      <c r="F27" s="135"/>
      <c r="G27" s="135">
        <v>2577.9795820418003</v>
      </c>
      <c r="H27" s="360">
        <v>36402</v>
      </c>
      <c r="I27" s="360">
        <v>36402</v>
      </c>
      <c r="J27" s="360">
        <v>40009</v>
      </c>
      <c r="K27" s="131">
        <v>9</v>
      </c>
      <c r="L27" s="131">
        <v>9</v>
      </c>
    </row>
    <row r="28" spans="1:12" ht="17.100000000000001" customHeight="1">
      <c r="A28" s="287">
        <v>15</v>
      </c>
      <c r="B28" s="287" t="s">
        <v>141</v>
      </c>
      <c r="C28" s="283" t="s">
        <v>145</v>
      </c>
      <c r="D28" s="135">
        <v>2127.8069425786002</v>
      </c>
      <c r="E28" s="135">
        <v>2127.8069425786002</v>
      </c>
      <c r="F28" s="135"/>
      <c r="G28" s="135">
        <v>2127.8069425786002</v>
      </c>
      <c r="H28" s="360">
        <v>36294</v>
      </c>
      <c r="I28" s="360">
        <v>36707</v>
      </c>
      <c r="J28" s="360">
        <v>40101</v>
      </c>
      <c r="K28" s="131">
        <v>10</v>
      </c>
      <c r="L28" s="131">
        <v>0</v>
      </c>
    </row>
    <row r="29" spans="1:12" ht="17.100000000000001" customHeight="1">
      <c r="A29" s="287">
        <v>16</v>
      </c>
      <c r="B29" s="287" t="s">
        <v>141</v>
      </c>
      <c r="C29" s="283" t="s">
        <v>146</v>
      </c>
      <c r="D29" s="135">
        <v>2854.2123922565002</v>
      </c>
      <c r="E29" s="135">
        <v>2854.2123922565002</v>
      </c>
      <c r="F29" s="135"/>
      <c r="G29" s="135">
        <v>2854.2123922565002</v>
      </c>
      <c r="H29" s="360">
        <v>36433</v>
      </c>
      <c r="I29" s="360">
        <v>36433</v>
      </c>
      <c r="J29" s="360">
        <v>41835</v>
      </c>
      <c r="K29" s="131">
        <v>14</v>
      </c>
      <c r="L29" s="131">
        <v>9</v>
      </c>
    </row>
    <row r="30" spans="1:12" ht="17.100000000000001" customHeight="1">
      <c r="A30" s="333" t="s">
        <v>809</v>
      </c>
      <c r="B30" s="333"/>
      <c r="C30" s="333"/>
      <c r="D30" s="289">
        <f>SUM(D31:D38)</f>
        <v>10468.430145828801</v>
      </c>
      <c r="E30" s="289">
        <f>SUM(E31:E38)</f>
        <v>10468.430145828801</v>
      </c>
      <c r="F30" s="289"/>
      <c r="G30" s="289">
        <f>SUM(G31:G38)</f>
        <v>10468.430145828801</v>
      </c>
      <c r="H30" s="131"/>
      <c r="I30" s="131"/>
      <c r="J30" s="131"/>
      <c r="K30" s="131"/>
      <c r="L30" s="131"/>
    </row>
    <row r="31" spans="1:12" ht="17.100000000000001" customHeight="1">
      <c r="A31" s="287">
        <v>17</v>
      </c>
      <c r="B31" s="287" t="s">
        <v>137</v>
      </c>
      <c r="C31" s="283" t="s">
        <v>147</v>
      </c>
      <c r="D31" s="135">
        <v>1452.5804357863001</v>
      </c>
      <c r="E31" s="135">
        <v>1452.5804357863001</v>
      </c>
      <c r="F31" s="135"/>
      <c r="G31" s="135">
        <v>1452.5804357863001</v>
      </c>
      <c r="H31" s="360">
        <v>37075</v>
      </c>
      <c r="I31" s="360">
        <v>37498</v>
      </c>
      <c r="J31" s="360">
        <v>40816</v>
      </c>
      <c r="K31" s="131">
        <v>9</v>
      </c>
      <c r="L31" s="131">
        <v>11</v>
      </c>
    </row>
    <row r="32" spans="1:12" ht="17.100000000000001" customHeight="1">
      <c r="A32" s="287">
        <v>18</v>
      </c>
      <c r="B32" s="287" t="s">
        <v>137</v>
      </c>
      <c r="C32" s="283" t="s">
        <v>148</v>
      </c>
      <c r="D32" s="135">
        <v>1351.7056557164001</v>
      </c>
      <c r="E32" s="135">
        <v>1351.7056557164001</v>
      </c>
      <c r="F32" s="135"/>
      <c r="G32" s="135">
        <v>1351.7056557164001</v>
      </c>
      <c r="H32" s="360">
        <v>37106</v>
      </c>
      <c r="I32" s="360">
        <v>37398</v>
      </c>
      <c r="J32" s="360">
        <v>40908</v>
      </c>
      <c r="K32" s="131">
        <v>9</v>
      </c>
      <c r="L32" s="131">
        <v>11</v>
      </c>
    </row>
    <row r="33" spans="1:12" ht="17.100000000000001" customHeight="1">
      <c r="A33" s="287">
        <v>19</v>
      </c>
      <c r="B33" s="287" t="s">
        <v>137</v>
      </c>
      <c r="C33" s="283" t="s">
        <v>149</v>
      </c>
      <c r="D33" s="135">
        <v>1168.4789791074002</v>
      </c>
      <c r="E33" s="135">
        <v>1168.4789791074002</v>
      </c>
      <c r="F33" s="135"/>
      <c r="G33" s="135">
        <v>1168.4789791074002</v>
      </c>
      <c r="H33" s="360">
        <v>37105</v>
      </c>
      <c r="I33" s="360">
        <v>37188</v>
      </c>
      <c r="J33" s="360">
        <v>40739</v>
      </c>
      <c r="K33" s="131">
        <v>9</v>
      </c>
      <c r="L33" s="131">
        <v>9</v>
      </c>
    </row>
    <row r="34" spans="1:12" ht="17.100000000000001" customHeight="1">
      <c r="A34" s="287">
        <v>20</v>
      </c>
      <c r="B34" s="287" t="s">
        <v>137</v>
      </c>
      <c r="C34" s="283" t="s">
        <v>150</v>
      </c>
      <c r="D34" s="135">
        <v>1108.2478145802002</v>
      </c>
      <c r="E34" s="135">
        <v>1108.2478145802002</v>
      </c>
      <c r="F34" s="135"/>
      <c r="G34" s="135">
        <v>1108.2478145802002</v>
      </c>
      <c r="H34" s="360">
        <v>37022</v>
      </c>
      <c r="I34" s="360">
        <v>37103</v>
      </c>
      <c r="J34" s="360">
        <v>40816</v>
      </c>
      <c r="K34" s="131">
        <v>10</v>
      </c>
      <c r="L34" s="131">
        <v>4</v>
      </c>
    </row>
    <row r="35" spans="1:12" ht="17.100000000000001" customHeight="1">
      <c r="A35" s="287">
        <v>21</v>
      </c>
      <c r="B35" s="287" t="s">
        <v>141</v>
      </c>
      <c r="C35" s="283" t="s">
        <v>151</v>
      </c>
      <c r="D35" s="135">
        <v>1662.8245719669001</v>
      </c>
      <c r="E35" s="135">
        <v>1662.8245719669001</v>
      </c>
      <c r="F35" s="135"/>
      <c r="G35" s="135">
        <v>1662.8245719669001</v>
      </c>
      <c r="H35" s="360">
        <v>37075</v>
      </c>
      <c r="I35" s="360">
        <v>37134</v>
      </c>
      <c r="J35" s="360">
        <v>40786</v>
      </c>
      <c r="K35" s="131">
        <v>10</v>
      </c>
      <c r="L35" s="131">
        <v>1</v>
      </c>
    </row>
    <row r="36" spans="1:12" ht="17.100000000000001" customHeight="1">
      <c r="A36" s="287">
        <v>22</v>
      </c>
      <c r="B36" s="287" t="s">
        <v>141</v>
      </c>
      <c r="C36" s="283" t="s">
        <v>152</v>
      </c>
      <c r="D36" s="135">
        <v>1309.925876411</v>
      </c>
      <c r="E36" s="135">
        <v>1309.925876411</v>
      </c>
      <c r="F36" s="135"/>
      <c r="G36" s="135">
        <v>1309.925876411</v>
      </c>
      <c r="H36" s="360">
        <v>37134</v>
      </c>
      <c r="I36" s="360">
        <v>37200</v>
      </c>
      <c r="J36" s="360">
        <v>40739</v>
      </c>
      <c r="K36" s="131">
        <v>9</v>
      </c>
      <c r="L36" s="131">
        <v>11</v>
      </c>
    </row>
    <row r="37" spans="1:12" ht="17.100000000000001" customHeight="1">
      <c r="A37" s="287">
        <v>23</v>
      </c>
      <c r="B37" s="287" t="s">
        <v>141</v>
      </c>
      <c r="C37" s="283" t="s">
        <v>153</v>
      </c>
      <c r="D37" s="135">
        <v>879.06033536059999</v>
      </c>
      <c r="E37" s="135">
        <v>879.06033536059999</v>
      </c>
      <c r="F37" s="135"/>
      <c r="G37" s="135">
        <v>879.06033536059999</v>
      </c>
      <c r="H37" s="360">
        <v>36999</v>
      </c>
      <c r="I37" s="360">
        <v>36999</v>
      </c>
      <c r="J37" s="360">
        <v>40816</v>
      </c>
      <c r="K37" s="131">
        <v>9</v>
      </c>
      <c r="L37" s="131">
        <v>11</v>
      </c>
    </row>
    <row r="38" spans="1:12" ht="17.100000000000001" customHeight="1">
      <c r="A38" s="287">
        <v>24</v>
      </c>
      <c r="B38" s="287" t="s">
        <v>141</v>
      </c>
      <c r="C38" s="283" t="s">
        <v>154</v>
      </c>
      <c r="D38" s="135">
        <v>1535.6064769000002</v>
      </c>
      <c r="E38" s="135">
        <v>1535.6064769000002</v>
      </c>
      <c r="F38" s="135"/>
      <c r="G38" s="135">
        <v>1535.6064769000002</v>
      </c>
      <c r="H38" s="360">
        <v>37022</v>
      </c>
      <c r="I38" s="360">
        <v>37314</v>
      </c>
      <c r="J38" s="360">
        <v>40908</v>
      </c>
      <c r="K38" s="131">
        <v>10</v>
      </c>
      <c r="L38" s="131">
        <v>2</v>
      </c>
    </row>
    <row r="39" spans="1:12" ht="17.100000000000001" customHeight="1">
      <c r="A39" s="333" t="s">
        <v>810</v>
      </c>
      <c r="B39" s="333"/>
      <c r="C39" s="333"/>
      <c r="D39" s="289">
        <f>SUM(D40:D52)</f>
        <v>72253.580686561705</v>
      </c>
      <c r="E39" s="289">
        <f>SUM(E40:E52)</f>
        <v>72253.580686561705</v>
      </c>
      <c r="F39" s="289"/>
      <c r="G39" s="289">
        <f>SUM(G40:G52)</f>
        <v>72253.580686561705</v>
      </c>
      <c r="H39" s="131"/>
      <c r="I39" s="131"/>
      <c r="J39" s="131"/>
      <c r="K39" s="131"/>
      <c r="L39" s="131"/>
    </row>
    <row r="40" spans="1:12" ht="17.100000000000001" customHeight="1">
      <c r="A40" s="287">
        <v>25</v>
      </c>
      <c r="B40" s="287" t="s">
        <v>125</v>
      </c>
      <c r="C40" s="283" t="s">
        <v>155</v>
      </c>
      <c r="D40" s="135">
        <v>6623.9092637409003</v>
      </c>
      <c r="E40" s="135">
        <v>6623.9092637409003</v>
      </c>
      <c r="F40" s="135"/>
      <c r="G40" s="135">
        <v>6623.9092637409003</v>
      </c>
      <c r="H40" s="360">
        <v>37581</v>
      </c>
      <c r="I40" s="360">
        <v>37823</v>
      </c>
      <c r="J40" s="360">
        <v>43290</v>
      </c>
      <c r="K40" s="131">
        <v>15</v>
      </c>
      <c r="L40" s="131">
        <v>6</v>
      </c>
    </row>
    <row r="41" spans="1:12" ht="17.100000000000001" customHeight="1">
      <c r="A41" s="287">
        <v>26</v>
      </c>
      <c r="B41" s="287" t="s">
        <v>156</v>
      </c>
      <c r="C41" s="283" t="s">
        <v>157</v>
      </c>
      <c r="D41" s="135">
        <v>26818.776608961201</v>
      </c>
      <c r="E41" s="135">
        <v>26818.776608961201</v>
      </c>
      <c r="F41" s="135"/>
      <c r="G41" s="135">
        <v>26818.776608961201</v>
      </c>
      <c r="H41" s="360">
        <v>38380</v>
      </c>
      <c r="I41" s="360">
        <v>38380</v>
      </c>
      <c r="J41" s="360">
        <v>43341</v>
      </c>
      <c r="K41" s="131">
        <v>13</v>
      </c>
      <c r="L41" s="131">
        <v>9</v>
      </c>
    </row>
    <row r="42" spans="1:12" ht="17.100000000000001" customHeight="1">
      <c r="A42" s="287">
        <v>27</v>
      </c>
      <c r="B42" s="287" t="s">
        <v>137</v>
      </c>
      <c r="C42" s="283" t="s">
        <v>749</v>
      </c>
      <c r="D42" s="135">
        <v>7896.0742457674005</v>
      </c>
      <c r="E42" s="135">
        <v>7896.0742457674005</v>
      </c>
      <c r="F42" s="135"/>
      <c r="G42" s="135">
        <v>7896.0742457674005</v>
      </c>
      <c r="H42" s="360">
        <v>37105</v>
      </c>
      <c r="I42" s="360">
        <v>37863</v>
      </c>
      <c r="J42" s="360">
        <v>43279</v>
      </c>
      <c r="K42" s="131">
        <v>16</v>
      </c>
      <c r="L42" s="131">
        <v>8</v>
      </c>
    </row>
    <row r="43" spans="1:12" ht="17.100000000000001" customHeight="1">
      <c r="A43" s="287">
        <v>28</v>
      </c>
      <c r="B43" s="287" t="s">
        <v>137</v>
      </c>
      <c r="C43" s="283" t="s">
        <v>159</v>
      </c>
      <c r="D43" s="135">
        <v>10913.861540798502</v>
      </c>
      <c r="E43" s="135">
        <v>10913.861540798502</v>
      </c>
      <c r="F43" s="135"/>
      <c r="G43" s="135">
        <v>10913.861540798502</v>
      </c>
      <c r="H43" s="360">
        <v>37188</v>
      </c>
      <c r="I43" s="360">
        <v>38060</v>
      </c>
      <c r="J43" s="360">
        <v>43290</v>
      </c>
      <c r="K43" s="131">
        <v>16</v>
      </c>
      <c r="L43" s="131">
        <v>3</v>
      </c>
    </row>
    <row r="44" spans="1:12" ht="17.100000000000001" customHeight="1">
      <c r="A44" s="287">
        <v>29</v>
      </c>
      <c r="B44" s="287" t="s">
        <v>137</v>
      </c>
      <c r="C44" s="283" t="s">
        <v>160</v>
      </c>
      <c r="D44" s="135">
        <v>1699.1646486582001</v>
      </c>
      <c r="E44" s="135">
        <v>1699.1646486582001</v>
      </c>
      <c r="F44" s="135"/>
      <c r="G44" s="135">
        <v>1699.1646486582001</v>
      </c>
      <c r="H44" s="360">
        <v>37550</v>
      </c>
      <c r="I44" s="360">
        <v>37739</v>
      </c>
      <c r="J44" s="360">
        <v>41365</v>
      </c>
      <c r="K44" s="131">
        <v>10</v>
      </c>
      <c r="L44" s="131">
        <v>6</v>
      </c>
    </row>
    <row r="45" spans="1:12" ht="17.100000000000001" customHeight="1">
      <c r="A45" s="287">
        <v>30</v>
      </c>
      <c r="B45" s="287" t="s">
        <v>137</v>
      </c>
      <c r="C45" s="283" t="s">
        <v>161</v>
      </c>
      <c r="D45" s="135">
        <v>3784.4445000671003</v>
      </c>
      <c r="E45" s="135">
        <v>3784.4445000671003</v>
      </c>
      <c r="F45" s="135"/>
      <c r="G45" s="135">
        <v>3784.4445000671003</v>
      </c>
      <c r="H45" s="360">
        <v>37484</v>
      </c>
      <c r="I45" s="360">
        <v>37977</v>
      </c>
      <c r="J45" s="360">
        <v>43290</v>
      </c>
      <c r="K45" s="131">
        <v>15</v>
      </c>
      <c r="L45" s="131">
        <v>9</v>
      </c>
    </row>
    <row r="46" spans="1:12" ht="17.100000000000001" customHeight="1">
      <c r="A46" s="287">
        <v>31</v>
      </c>
      <c r="B46" s="287" t="s">
        <v>137</v>
      </c>
      <c r="C46" s="283" t="s">
        <v>162</v>
      </c>
      <c r="D46" s="135">
        <v>2730.6558347984001</v>
      </c>
      <c r="E46" s="135">
        <v>2730.6558347984001</v>
      </c>
      <c r="F46" s="135"/>
      <c r="G46" s="135">
        <v>2730.6558347984001</v>
      </c>
      <c r="H46" s="360">
        <v>37931</v>
      </c>
      <c r="I46" s="360">
        <v>37931</v>
      </c>
      <c r="J46" s="360">
        <v>43341</v>
      </c>
      <c r="K46" s="131">
        <v>14</v>
      </c>
      <c r="L46" s="131">
        <v>9</v>
      </c>
    </row>
    <row r="47" spans="1:12" ht="17.100000000000001" customHeight="1">
      <c r="A47" s="287">
        <v>32</v>
      </c>
      <c r="B47" s="287" t="s">
        <v>141</v>
      </c>
      <c r="C47" s="283" t="s">
        <v>163</v>
      </c>
      <c r="D47" s="135">
        <v>1546.7619645035002</v>
      </c>
      <c r="E47" s="135">
        <v>1546.7619645035002</v>
      </c>
      <c r="F47" s="135"/>
      <c r="G47" s="135">
        <v>1546.7619645035002</v>
      </c>
      <c r="H47" s="360">
        <v>37579</v>
      </c>
      <c r="I47" s="360">
        <v>37579</v>
      </c>
      <c r="J47" s="360">
        <v>41262</v>
      </c>
      <c r="K47" s="131">
        <v>10</v>
      </c>
      <c r="L47" s="131">
        <v>0</v>
      </c>
    </row>
    <row r="48" spans="1:12" ht="17.100000000000001" customHeight="1">
      <c r="A48" s="287">
        <v>33</v>
      </c>
      <c r="B48" s="287" t="s">
        <v>141</v>
      </c>
      <c r="C48" s="283" t="s">
        <v>164</v>
      </c>
      <c r="D48" s="135">
        <v>1945.2723572379</v>
      </c>
      <c r="E48" s="135">
        <v>1945.2723572379</v>
      </c>
      <c r="F48" s="135"/>
      <c r="G48" s="135">
        <v>1945.2723572379</v>
      </c>
      <c r="H48" s="360">
        <v>37603</v>
      </c>
      <c r="I48" s="360">
        <v>38518</v>
      </c>
      <c r="J48" s="360">
        <v>42069</v>
      </c>
      <c r="K48" s="131">
        <v>11</v>
      </c>
      <c r="L48" s="131">
        <v>9</v>
      </c>
    </row>
    <row r="49" spans="1:12" ht="17.100000000000001" customHeight="1">
      <c r="A49" s="287">
        <v>34</v>
      </c>
      <c r="B49" s="287" t="s">
        <v>141</v>
      </c>
      <c r="C49" s="283" t="s">
        <v>165</v>
      </c>
      <c r="D49" s="135">
        <v>623.47877116320001</v>
      </c>
      <c r="E49" s="135">
        <v>623.47877116320001</v>
      </c>
      <c r="F49" s="135"/>
      <c r="G49" s="135">
        <v>623.47877116320001</v>
      </c>
      <c r="H49" s="360">
        <v>37307</v>
      </c>
      <c r="I49" s="360">
        <v>37572</v>
      </c>
      <c r="J49" s="360">
        <v>41226</v>
      </c>
      <c r="K49" s="131">
        <v>10</v>
      </c>
      <c r="L49" s="131">
        <v>9</v>
      </c>
    </row>
    <row r="50" spans="1:12" ht="17.100000000000001" customHeight="1">
      <c r="A50" s="287">
        <v>35</v>
      </c>
      <c r="B50" s="287" t="s">
        <v>141</v>
      </c>
      <c r="C50" s="283" t="s">
        <v>166</v>
      </c>
      <c r="D50" s="135">
        <v>1379.8707352639001</v>
      </c>
      <c r="E50" s="135">
        <v>1379.8707352639001</v>
      </c>
      <c r="F50" s="135"/>
      <c r="G50" s="135">
        <v>1379.8707352639001</v>
      </c>
      <c r="H50" s="360">
        <v>37386</v>
      </c>
      <c r="I50" s="360">
        <v>37448</v>
      </c>
      <c r="J50" s="360">
        <v>40739</v>
      </c>
      <c r="K50" s="131">
        <v>9</v>
      </c>
      <c r="L50" s="131">
        <v>2</v>
      </c>
    </row>
    <row r="51" spans="1:12" ht="17.100000000000001" customHeight="1">
      <c r="A51" s="287">
        <v>36</v>
      </c>
      <c r="B51" s="287" t="s">
        <v>141</v>
      </c>
      <c r="C51" s="283" t="s">
        <v>167</v>
      </c>
      <c r="D51" s="135">
        <v>2064.5015568114</v>
      </c>
      <c r="E51" s="135">
        <v>2064.5015568114</v>
      </c>
      <c r="F51" s="135"/>
      <c r="G51" s="135">
        <v>2064.5015568114</v>
      </c>
      <c r="H51" s="360">
        <v>37732</v>
      </c>
      <c r="I51" s="360">
        <v>37865</v>
      </c>
      <c r="J51" s="360">
        <v>41534</v>
      </c>
      <c r="K51" s="131">
        <v>9</v>
      </c>
      <c r="L51" s="131">
        <v>11</v>
      </c>
    </row>
    <row r="52" spans="1:12" ht="17.100000000000001" customHeight="1">
      <c r="A52" s="287">
        <v>37</v>
      </c>
      <c r="B52" s="287" t="s">
        <v>141</v>
      </c>
      <c r="C52" s="283" t="s">
        <v>168</v>
      </c>
      <c r="D52" s="135">
        <v>4226.8086587900998</v>
      </c>
      <c r="E52" s="135">
        <v>4226.8086587900998</v>
      </c>
      <c r="F52" s="135"/>
      <c r="G52" s="135">
        <v>4226.8086587900998</v>
      </c>
      <c r="H52" s="360">
        <v>37489</v>
      </c>
      <c r="I52" s="360">
        <v>37603</v>
      </c>
      <c r="J52" s="360">
        <v>41204</v>
      </c>
      <c r="K52" s="131">
        <v>10</v>
      </c>
      <c r="L52" s="131">
        <v>0</v>
      </c>
    </row>
    <row r="53" spans="1:12" ht="17.100000000000001" customHeight="1">
      <c r="A53" s="333" t="s">
        <v>811</v>
      </c>
      <c r="B53" s="333"/>
      <c r="C53" s="333"/>
      <c r="D53" s="134">
        <f>SUM(D54:D63)</f>
        <v>44312.935134596002</v>
      </c>
      <c r="E53" s="134">
        <f>SUM(E54:E63)</f>
        <v>44312.935134596002</v>
      </c>
      <c r="F53" s="134"/>
      <c r="G53" s="134">
        <f>SUM(G54:G63)</f>
        <v>44312.935134596002</v>
      </c>
      <c r="H53" s="361"/>
      <c r="I53" s="361"/>
      <c r="J53" s="361"/>
      <c r="K53" s="131"/>
      <c r="L53" s="131"/>
    </row>
    <row r="54" spans="1:12" ht="17.100000000000001" customHeight="1">
      <c r="A54" s="287">
        <v>38</v>
      </c>
      <c r="B54" s="287" t="s">
        <v>127</v>
      </c>
      <c r="C54" s="283" t="s">
        <v>169</v>
      </c>
      <c r="D54" s="135">
        <v>18103.786240526399</v>
      </c>
      <c r="E54" s="135">
        <v>18103.786240526399</v>
      </c>
      <c r="F54" s="135"/>
      <c r="G54" s="135">
        <v>18103.786240526399</v>
      </c>
      <c r="H54" s="360">
        <v>37955</v>
      </c>
      <c r="I54" s="360">
        <v>37955</v>
      </c>
      <c r="J54" s="360">
        <v>43341</v>
      </c>
      <c r="K54" s="131">
        <v>14</v>
      </c>
      <c r="L54" s="131">
        <v>4</v>
      </c>
    </row>
    <row r="55" spans="1:12" ht="17.100000000000001" customHeight="1">
      <c r="A55" s="287">
        <v>39</v>
      </c>
      <c r="B55" s="287" t="s">
        <v>137</v>
      </c>
      <c r="C55" s="283" t="s">
        <v>170</v>
      </c>
      <c r="D55" s="135">
        <v>2082.2027867203001</v>
      </c>
      <c r="E55" s="135">
        <v>2082.2027867203001</v>
      </c>
      <c r="F55" s="135"/>
      <c r="G55" s="135">
        <v>2082.2027867203001</v>
      </c>
      <c r="H55" s="360">
        <v>37795</v>
      </c>
      <c r="I55" s="360">
        <v>37851</v>
      </c>
      <c r="J55" s="360">
        <v>43279</v>
      </c>
      <c r="K55" s="131">
        <v>14</v>
      </c>
      <c r="L55" s="131">
        <v>8</v>
      </c>
    </row>
    <row r="56" spans="1:12" s="72" customFormat="1" ht="17.100000000000001" customHeight="1">
      <c r="A56" s="287">
        <v>40</v>
      </c>
      <c r="B56" s="287" t="s">
        <v>137</v>
      </c>
      <c r="C56" s="283" t="s">
        <v>750</v>
      </c>
      <c r="D56" s="135">
        <v>774.2252701366001</v>
      </c>
      <c r="E56" s="135">
        <v>774.2252701366001</v>
      </c>
      <c r="F56" s="135"/>
      <c r="G56" s="135">
        <v>774.2252701366001</v>
      </c>
      <c r="H56" s="360">
        <v>38200</v>
      </c>
      <c r="I56" s="360">
        <v>38366</v>
      </c>
      <c r="J56" s="360">
        <v>42184</v>
      </c>
      <c r="K56" s="131">
        <v>10</v>
      </c>
      <c r="L56" s="131">
        <v>10</v>
      </c>
    </row>
    <row r="57" spans="1:12" ht="17.100000000000001" customHeight="1">
      <c r="A57" s="287">
        <v>41</v>
      </c>
      <c r="B57" s="287" t="s">
        <v>137</v>
      </c>
      <c r="C57" s="283" t="s">
        <v>751</v>
      </c>
      <c r="D57" s="135">
        <v>8061.7895647780006</v>
      </c>
      <c r="E57" s="135">
        <v>8061.7895647780006</v>
      </c>
      <c r="F57" s="135"/>
      <c r="G57" s="135">
        <v>8061.7895647780006</v>
      </c>
      <c r="H57" s="360">
        <v>37966</v>
      </c>
      <c r="I57" s="360">
        <v>37966</v>
      </c>
      <c r="J57" s="360">
        <v>43290</v>
      </c>
      <c r="K57" s="131">
        <v>14</v>
      </c>
      <c r="L57" s="131">
        <v>3</v>
      </c>
    </row>
    <row r="58" spans="1:12" ht="17.100000000000001" customHeight="1">
      <c r="A58" s="287">
        <v>42</v>
      </c>
      <c r="B58" s="287" t="s">
        <v>137</v>
      </c>
      <c r="C58" s="283" t="s">
        <v>173</v>
      </c>
      <c r="D58" s="135">
        <v>5755.8314189226003</v>
      </c>
      <c r="E58" s="135">
        <v>5755.8314189226003</v>
      </c>
      <c r="F58" s="135"/>
      <c r="G58" s="135">
        <v>5755.8314189226003</v>
      </c>
      <c r="H58" s="360">
        <v>38958</v>
      </c>
      <c r="I58" s="360">
        <v>39113</v>
      </c>
      <c r="J58" s="360">
        <v>43341</v>
      </c>
      <c r="K58" s="131">
        <v>11</v>
      </c>
      <c r="L58" s="131">
        <v>5</v>
      </c>
    </row>
    <row r="59" spans="1:12" ht="17.100000000000001" customHeight="1">
      <c r="A59" s="287">
        <v>43</v>
      </c>
      <c r="B59" s="287" t="s">
        <v>137</v>
      </c>
      <c r="C59" s="283" t="s">
        <v>174</v>
      </c>
      <c r="D59" s="135">
        <v>4132.6169101416999</v>
      </c>
      <c r="E59" s="135">
        <v>4132.6169101416999</v>
      </c>
      <c r="F59" s="135"/>
      <c r="G59" s="135">
        <v>4132.6169101416999</v>
      </c>
      <c r="H59" s="360">
        <v>37904</v>
      </c>
      <c r="I59" s="360">
        <v>38121</v>
      </c>
      <c r="J59" s="360">
        <v>43341</v>
      </c>
      <c r="K59" s="131">
        <v>14</v>
      </c>
      <c r="L59" s="131">
        <v>8</v>
      </c>
    </row>
    <row r="60" spans="1:12" ht="17.100000000000001" customHeight="1">
      <c r="A60" s="287">
        <v>44</v>
      </c>
      <c r="B60" s="287" t="s">
        <v>141</v>
      </c>
      <c r="C60" s="283" t="s">
        <v>175</v>
      </c>
      <c r="D60" s="135">
        <v>704.36221194270013</v>
      </c>
      <c r="E60" s="135">
        <v>704.36221194270013</v>
      </c>
      <c r="F60" s="135"/>
      <c r="G60" s="135">
        <v>704.36221194270013</v>
      </c>
      <c r="H60" s="360">
        <v>37750</v>
      </c>
      <c r="I60" s="360">
        <v>37750</v>
      </c>
      <c r="J60" s="360">
        <v>41422</v>
      </c>
      <c r="K60" s="131">
        <v>9</v>
      </c>
      <c r="L60" s="131">
        <v>6</v>
      </c>
    </row>
    <row r="61" spans="1:12" ht="17.100000000000001" customHeight="1">
      <c r="A61" s="287">
        <v>45</v>
      </c>
      <c r="B61" s="287" t="s">
        <v>141</v>
      </c>
      <c r="C61" s="283" t="s">
        <v>176</v>
      </c>
      <c r="D61" s="135">
        <v>2177.1310503702002</v>
      </c>
      <c r="E61" s="135">
        <v>2177.1310503702002</v>
      </c>
      <c r="F61" s="135"/>
      <c r="G61" s="135">
        <v>2177.1310503702002</v>
      </c>
      <c r="H61" s="360">
        <v>37995</v>
      </c>
      <c r="I61" s="360">
        <v>38231</v>
      </c>
      <c r="J61" s="360">
        <v>43341</v>
      </c>
      <c r="K61" s="131">
        <v>13</v>
      </c>
      <c r="L61" s="131">
        <v>11</v>
      </c>
    </row>
    <row r="62" spans="1:12" ht="17.100000000000001" customHeight="1">
      <c r="A62" s="287">
        <v>46</v>
      </c>
      <c r="B62" s="287" t="s">
        <v>141</v>
      </c>
      <c r="C62" s="283" t="s">
        <v>177</v>
      </c>
      <c r="D62" s="135">
        <v>640.41144576210002</v>
      </c>
      <c r="E62" s="135">
        <v>640.41144576210002</v>
      </c>
      <c r="F62" s="135"/>
      <c r="G62" s="135">
        <v>640.41144576210002</v>
      </c>
      <c r="H62" s="360">
        <v>38079</v>
      </c>
      <c r="I62" s="360">
        <v>37742</v>
      </c>
      <c r="J62" s="360">
        <v>41422</v>
      </c>
      <c r="K62" s="131">
        <v>8</v>
      </c>
      <c r="L62" s="131">
        <v>7</v>
      </c>
    </row>
    <row r="63" spans="1:12" ht="17.100000000000001" customHeight="1">
      <c r="A63" s="287">
        <v>47</v>
      </c>
      <c r="B63" s="287" t="s">
        <v>141</v>
      </c>
      <c r="C63" s="283" t="s">
        <v>178</v>
      </c>
      <c r="D63" s="135">
        <v>1880.5782352954</v>
      </c>
      <c r="E63" s="135">
        <v>1880.5782352954</v>
      </c>
      <c r="F63" s="135"/>
      <c r="G63" s="135">
        <v>1880.5782352954</v>
      </c>
      <c r="H63" s="360">
        <v>37685</v>
      </c>
      <c r="I63" s="360">
        <v>37895</v>
      </c>
      <c r="J63" s="360">
        <v>41670</v>
      </c>
      <c r="K63" s="131">
        <v>10</v>
      </c>
      <c r="L63" s="131">
        <v>3</v>
      </c>
    </row>
    <row r="64" spans="1:12" ht="17.100000000000001" customHeight="1">
      <c r="A64" s="333" t="s">
        <v>812</v>
      </c>
      <c r="B64" s="333"/>
      <c r="C64" s="333"/>
      <c r="D64" s="134">
        <f>SUM(D65:D76)</f>
        <v>22386.357048646601</v>
      </c>
      <c r="E64" s="134">
        <f>SUM(E65:E76)</f>
        <v>22386.357048646601</v>
      </c>
      <c r="F64" s="134"/>
      <c r="G64" s="134">
        <f>SUM(G65:G76)</f>
        <v>22386.357048646601</v>
      </c>
      <c r="H64" s="361"/>
      <c r="I64" s="361"/>
      <c r="J64" s="361"/>
      <c r="K64" s="131"/>
      <c r="L64" s="131"/>
    </row>
    <row r="65" spans="1:12" ht="17.100000000000001" customHeight="1">
      <c r="A65" s="287">
        <v>48</v>
      </c>
      <c r="B65" s="287" t="s">
        <v>129</v>
      </c>
      <c r="C65" s="283" t="s">
        <v>179</v>
      </c>
      <c r="D65" s="135">
        <v>1119.6162929676</v>
      </c>
      <c r="E65" s="135">
        <v>1119.6162929676</v>
      </c>
      <c r="F65" s="135"/>
      <c r="G65" s="135">
        <v>1119.6162929676</v>
      </c>
      <c r="H65" s="360">
        <v>38562</v>
      </c>
      <c r="I65" s="360">
        <v>38562</v>
      </c>
      <c r="J65" s="360">
        <v>43341</v>
      </c>
      <c r="K65" s="131">
        <v>13</v>
      </c>
      <c r="L65" s="131">
        <v>0</v>
      </c>
    </row>
    <row r="66" spans="1:12" ht="17.100000000000001" customHeight="1">
      <c r="A66" s="287">
        <v>49</v>
      </c>
      <c r="B66" s="287" t="s">
        <v>137</v>
      </c>
      <c r="C66" s="283" t="s">
        <v>180</v>
      </c>
      <c r="D66" s="135">
        <v>2969.6381290476006</v>
      </c>
      <c r="E66" s="135">
        <v>2969.6381290476006</v>
      </c>
      <c r="F66" s="135"/>
      <c r="G66" s="135">
        <v>2969.6381290476006</v>
      </c>
      <c r="H66" s="360">
        <v>38546</v>
      </c>
      <c r="I66" s="360">
        <v>38546</v>
      </c>
      <c r="J66" s="360">
        <v>43279</v>
      </c>
      <c r="K66" s="131">
        <v>12</v>
      </c>
      <c r="L66" s="131">
        <v>9</v>
      </c>
    </row>
    <row r="67" spans="1:12" ht="17.100000000000001" customHeight="1">
      <c r="A67" s="287">
        <v>50</v>
      </c>
      <c r="B67" s="287" t="s">
        <v>137</v>
      </c>
      <c r="C67" s="283" t="s">
        <v>181</v>
      </c>
      <c r="D67" s="135">
        <v>2081.1132513937</v>
      </c>
      <c r="E67" s="135">
        <v>2081.1132513937</v>
      </c>
      <c r="F67" s="135"/>
      <c r="G67" s="135">
        <v>2081.1132513937</v>
      </c>
      <c r="H67" s="360">
        <v>38275</v>
      </c>
      <c r="I67" s="360">
        <v>39538</v>
      </c>
      <c r="J67" s="360">
        <v>43341</v>
      </c>
      <c r="K67" s="131">
        <v>13</v>
      </c>
      <c r="L67" s="131">
        <v>8</v>
      </c>
    </row>
    <row r="68" spans="1:12" ht="17.100000000000001" customHeight="1">
      <c r="A68" s="287">
        <v>51</v>
      </c>
      <c r="B68" s="287" t="s">
        <v>137</v>
      </c>
      <c r="C68" s="283" t="s">
        <v>182</v>
      </c>
      <c r="D68" s="135">
        <v>2354.5362604835</v>
      </c>
      <c r="E68" s="135">
        <v>2354.5362604835</v>
      </c>
      <c r="F68" s="135"/>
      <c r="G68" s="135">
        <v>2354.5362604835</v>
      </c>
      <c r="H68" s="360">
        <v>38187</v>
      </c>
      <c r="I68" s="360">
        <v>39798</v>
      </c>
      <c r="J68" s="360">
        <v>42643</v>
      </c>
      <c r="K68" s="131">
        <v>11</v>
      </c>
      <c r="L68" s="131">
        <v>8</v>
      </c>
    </row>
    <row r="69" spans="1:12" ht="17.100000000000001" customHeight="1">
      <c r="A69" s="287">
        <v>52</v>
      </c>
      <c r="B69" s="287" t="s">
        <v>137</v>
      </c>
      <c r="C69" s="283" t="s">
        <v>183</v>
      </c>
      <c r="D69" s="135">
        <v>979.84464019279994</v>
      </c>
      <c r="E69" s="135">
        <v>979.84464019279994</v>
      </c>
      <c r="F69" s="135"/>
      <c r="G69" s="135">
        <v>979.84464019279994</v>
      </c>
      <c r="H69" s="360">
        <v>38200</v>
      </c>
      <c r="I69" s="360">
        <v>38327</v>
      </c>
      <c r="J69" s="360">
        <v>43341</v>
      </c>
      <c r="K69" s="131">
        <v>13</v>
      </c>
      <c r="L69" s="131">
        <v>5</v>
      </c>
    </row>
    <row r="70" spans="1:12" ht="17.100000000000001" customHeight="1">
      <c r="A70" s="287">
        <v>53</v>
      </c>
      <c r="B70" s="287" t="s">
        <v>137</v>
      </c>
      <c r="C70" s="283" t="s">
        <v>184</v>
      </c>
      <c r="D70" s="135">
        <v>614.56703236620001</v>
      </c>
      <c r="E70" s="135">
        <v>614.56703236620001</v>
      </c>
      <c r="F70" s="135"/>
      <c r="G70" s="135">
        <v>614.56703236620001</v>
      </c>
      <c r="H70" s="360">
        <v>38353</v>
      </c>
      <c r="I70" s="360">
        <v>38504</v>
      </c>
      <c r="J70" s="360">
        <v>42626</v>
      </c>
      <c r="K70" s="131">
        <v>11</v>
      </c>
      <c r="L70" s="131">
        <v>6</v>
      </c>
    </row>
    <row r="71" spans="1:12" ht="17.100000000000001" customHeight="1">
      <c r="A71" s="287">
        <v>54</v>
      </c>
      <c r="B71" s="287" t="s">
        <v>137</v>
      </c>
      <c r="C71" s="283" t="s">
        <v>185</v>
      </c>
      <c r="D71" s="135">
        <v>677.77069272950007</v>
      </c>
      <c r="E71" s="135">
        <v>677.77069272950007</v>
      </c>
      <c r="F71" s="135"/>
      <c r="G71" s="135">
        <v>677.77069272950007</v>
      </c>
      <c r="H71" s="360">
        <v>38279</v>
      </c>
      <c r="I71" s="360">
        <v>38777</v>
      </c>
      <c r="J71" s="360">
        <v>42479</v>
      </c>
      <c r="K71" s="131">
        <v>11</v>
      </c>
      <c r="L71" s="131">
        <v>6</v>
      </c>
    </row>
    <row r="72" spans="1:12" ht="17.100000000000001" customHeight="1">
      <c r="A72" s="287">
        <v>55</v>
      </c>
      <c r="B72" s="287" t="s">
        <v>137</v>
      </c>
      <c r="C72" s="283" t="s">
        <v>186</v>
      </c>
      <c r="D72" s="135">
        <v>184.7807655018</v>
      </c>
      <c r="E72" s="135">
        <v>184.7807655018</v>
      </c>
      <c r="F72" s="135"/>
      <c r="G72" s="135">
        <v>184.7807655018</v>
      </c>
      <c r="H72" s="360">
        <v>38026</v>
      </c>
      <c r="I72" s="360">
        <v>38026</v>
      </c>
      <c r="J72" s="360">
        <v>41703</v>
      </c>
      <c r="K72" s="131">
        <v>10</v>
      </c>
      <c r="L72" s="131">
        <v>1</v>
      </c>
    </row>
    <row r="73" spans="1:12" ht="17.100000000000001" customHeight="1">
      <c r="A73" s="287">
        <v>57</v>
      </c>
      <c r="B73" s="287" t="s">
        <v>137</v>
      </c>
      <c r="C73" s="283" t="s">
        <v>187</v>
      </c>
      <c r="D73" s="135">
        <v>440.62957265820006</v>
      </c>
      <c r="E73" s="135">
        <v>440.62957265820006</v>
      </c>
      <c r="F73" s="135"/>
      <c r="G73" s="135">
        <v>440.62957265820006</v>
      </c>
      <c r="H73" s="360">
        <v>39692</v>
      </c>
      <c r="I73" s="360">
        <v>39677</v>
      </c>
      <c r="J73" s="360">
        <v>43111</v>
      </c>
      <c r="K73" s="131">
        <v>9</v>
      </c>
      <c r="L73" s="131">
        <v>0</v>
      </c>
    </row>
    <row r="74" spans="1:12" ht="17.100000000000001" customHeight="1">
      <c r="A74" s="287">
        <v>58</v>
      </c>
      <c r="B74" s="287" t="s">
        <v>141</v>
      </c>
      <c r="C74" s="283" t="s">
        <v>813</v>
      </c>
      <c r="D74" s="135">
        <v>3387.4599677865003</v>
      </c>
      <c r="E74" s="135">
        <v>3387.4599677865003</v>
      </c>
      <c r="F74" s="135"/>
      <c r="G74" s="135">
        <v>3387.4599677865003</v>
      </c>
      <c r="H74" s="360">
        <v>38037</v>
      </c>
      <c r="I74" s="360">
        <v>38037</v>
      </c>
      <c r="J74" s="360">
        <v>43341</v>
      </c>
      <c r="K74" s="131">
        <v>14</v>
      </c>
      <c r="L74" s="131">
        <v>4</v>
      </c>
    </row>
    <row r="75" spans="1:12" ht="17.100000000000001" customHeight="1">
      <c r="A75" s="287">
        <v>59</v>
      </c>
      <c r="B75" s="287" t="s">
        <v>141</v>
      </c>
      <c r="C75" s="283" t="s">
        <v>189</v>
      </c>
      <c r="D75" s="135">
        <v>1023.2571565309</v>
      </c>
      <c r="E75" s="135">
        <v>1023.2571565309</v>
      </c>
      <c r="F75" s="135"/>
      <c r="G75" s="135">
        <v>1023.2571565309</v>
      </c>
      <c r="H75" s="360">
        <v>38650</v>
      </c>
      <c r="I75" s="360">
        <v>39188</v>
      </c>
      <c r="J75" s="360">
        <v>42626</v>
      </c>
      <c r="K75" s="131">
        <v>10</v>
      </c>
      <c r="L75" s="131">
        <v>6</v>
      </c>
    </row>
    <row r="76" spans="1:12" ht="17.100000000000001" customHeight="1">
      <c r="A76" s="287">
        <v>60</v>
      </c>
      <c r="B76" s="287" t="s">
        <v>190</v>
      </c>
      <c r="C76" s="283" t="s">
        <v>191</v>
      </c>
      <c r="D76" s="135">
        <v>6553.1432869883001</v>
      </c>
      <c r="E76" s="135">
        <v>6553.1432869883001</v>
      </c>
      <c r="F76" s="135"/>
      <c r="G76" s="135">
        <v>6553.1432869883001</v>
      </c>
      <c r="H76" s="360">
        <v>38163</v>
      </c>
      <c r="I76" s="360">
        <v>39783</v>
      </c>
      <c r="J76" s="360">
        <v>42643</v>
      </c>
      <c r="K76" s="131">
        <v>10</v>
      </c>
      <c r="L76" s="131">
        <v>9</v>
      </c>
    </row>
    <row r="77" spans="1:12" ht="17.100000000000001" customHeight="1">
      <c r="A77" s="333" t="s">
        <v>814</v>
      </c>
      <c r="B77" s="333"/>
      <c r="C77" s="333"/>
      <c r="D77" s="134">
        <f>SUM(D78:D115)</f>
        <v>105685.33883601414</v>
      </c>
      <c r="E77" s="134">
        <f>SUM(E78:E115)</f>
        <v>105685.33883601414</v>
      </c>
      <c r="F77" s="134"/>
      <c r="G77" s="134">
        <f>SUM(G78:G115)</f>
        <v>105685.33883601414</v>
      </c>
      <c r="H77" s="361"/>
      <c r="I77" s="361"/>
      <c r="J77" s="361"/>
      <c r="K77" s="131"/>
      <c r="L77" s="131"/>
    </row>
    <row r="78" spans="1:12" ht="17.100000000000001" customHeight="1">
      <c r="A78" s="287">
        <v>61</v>
      </c>
      <c r="B78" s="287" t="s">
        <v>127</v>
      </c>
      <c r="C78" s="283" t="s">
        <v>192</v>
      </c>
      <c r="D78" s="135">
        <v>8538.0234614999008</v>
      </c>
      <c r="E78" s="135">
        <v>8538.0234614999008</v>
      </c>
      <c r="F78" s="135"/>
      <c r="G78" s="135">
        <v>8538.0234614999008</v>
      </c>
      <c r="H78" s="360">
        <v>38598</v>
      </c>
      <c r="I78" s="360">
        <v>38598</v>
      </c>
      <c r="J78" s="360">
        <v>43279</v>
      </c>
      <c r="K78" s="131">
        <v>12</v>
      </c>
      <c r="L78" s="131">
        <v>3</v>
      </c>
    </row>
    <row r="79" spans="1:12" ht="17.100000000000001" customHeight="1">
      <c r="A79" s="287">
        <v>62</v>
      </c>
      <c r="B79" s="287" t="s">
        <v>193</v>
      </c>
      <c r="C79" s="283" t="s">
        <v>752</v>
      </c>
      <c r="D79" s="135">
        <v>27597.129536230001</v>
      </c>
      <c r="E79" s="135">
        <v>27597.129536230001</v>
      </c>
      <c r="F79" s="135"/>
      <c r="G79" s="135">
        <v>27597.129536230001</v>
      </c>
      <c r="H79" s="360">
        <v>40258</v>
      </c>
      <c r="I79" s="360">
        <v>40258</v>
      </c>
      <c r="J79" s="360">
        <v>44727</v>
      </c>
      <c r="K79" s="131">
        <v>11</v>
      </c>
      <c r="L79" s="131">
        <v>10</v>
      </c>
    </row>
    <row r="80" spans="1:12" ht="17.100000000000001" customHeight="1">
      <c r="A80" s="287">
        <v>63</v>
      </c>
      <c r="B80" s="287" t="s">
        <v>156</v>
      </c>
      <c r="C80" s="283" t="s">
        <v>753</v>
      </c>
      <c r="D80" s="135">
        <v>5629.9905832131008</v>
      </c>
      <c r="E80" s="135">
        <v>5629.9905832131008</v>
      </c>
      <c r="F80" s="135"/>
      <c r="G80" s="135">
        <v>5629.9905832131008</v>
      </c>
      <c r="H80" s="360">
        <v>39141</v>
      </c>
      <c r="I80" s="360">
        <v>39325</v>
      </c>
      <c r="J80" s="360">
        <v>50024</v>
      </c>
      <c r="K80" s="131">
        <v>29</v>
      </c>
      <c r="L80" s="131">
        <v>7</v>
      </c>
    </row>
    <row r="81" spans="1:12" ht="17.100000000000001" customHeight="1">
      <c r="A81" s="287">
        <v>64</v>
      </c>
      <c r="B81" s="287" t="s">
        <v>137</v>
      </c>
      <c r="C81" s="283" t="s">
        <v>815</v>
      </c>
      <c r="D81" s="135">
        <v>206.0097879118</v>
      </c>
      <c r="E81" s="135">
        <v>206.0097879118</v>
      </c>
      <c r="F81" s="135"/>
      <c r="G81" s="135">
        <v>206.0097879118</v>
      </c>
      <c r="H81" s="360">
        <v>38922</v>
      </c>
      <c r="I81" s="360">
        <v>38901</v>
      </c>
      <c r="J81" s="360">
        <v>42384</v>
      </c>
      <c r="K81" s="131">
        <v>9</v>
      </c>
      <c r="L81" s="131">
        <v>10</v>
      </c>
    </row>
    <row r="82" spans="1:12" ht="17.100000000000001" customHeight="1">
      <c r="A82" s="287">
        <v>65</v>
      </c>
      <c r="B82" s="287" t="s">
        <v>137</v>
      </c>
      <c r="C82" s="283" t="s">
        <v>198</v>
      </c>
      <c r="D82" s="135">
        <v>950.05362316360004</v>
      </c>
      <c r="E82" s="135">
        <v>950.05362316360004</v>
      </c>
      <c r="F82" s="135"/>
      <c r="G82" s="135">
        <v>950.05362316360004</v>
      </c>
      <c r="H82" s="360">
        <v>38905</v>
      </c>
      <c r="I82" s="360">
        <v>38946</v>
      </c>
      <c r="J82" s="360">
        <v>43341</v>
      </c>
      <c r="K82" s="131">
        <v>12</v>
      </c>
      <c r="L82" s="131">
        <v>1</v>
      </c>
    </row>
    <row r="83" spans="1:12" ht="17.100000000000001" customHeight="1">
      <c r="A83" s="287">
        <v>66</v>
      </c>
      <c r="B83" s="287" t="s">
        <v>137</v>
      </c>
      <c r="C83" s="283" t="s">
        <v>199</v>
      </c>
      <c r="D83" s="135">
        <v>5993.3841178764005</v>
      </c>
      <c r="E83" s="135">
        <v>5993.3841178764005</v>
      </c>
      <c r="F83" s="135"/>
      <c r="G83" s="135">
        <v>5993.3841178764005</v>
      </c>
      <c r="H83" s="360">
        <v>38544</v>
      </c>
      <c r="I83" s="360">
        <v>39141</v>
      </c>
      <c r="J83" s="360">
        <v>43341</v>
      </c>
      <c r="K83" s="131">
        <v>12</v>
      </c>
      <c r="L83" s="131">
        <v>11</v>
      </c>
    </row>
    <row r="84" spans="1:12" ht="17.100000000000001" customHeight="1">
      <c r="A84" s="287">
        <v>67</v>
      </c>
      <c r="B84" s="287" t="s">
        <v>137</v>
      </c>
      <c r="C84" s="283" t="s">
        <v>200</v>
      </c>
      <c r="D84" s="135">
        <v>2258.5138872636003</v>
      </c>
      <c r="E84" s="135">
        <v>2258.5138872636003</v>
      </c>
      <c r="F84" s="135"/>
      <c r="G84" s="135">
        <v>2258.5138872636003</v>
      </c>
      <c r="H84" s="360">
        <v>38288</v>
      </c>
      <c r="I84" s="360">
        <v>38288</v>
      </c>
      <c r="J84" s="360">
        <v>41899</v>
      </c>
      <c r="K84" s="131">
        <v>9</v>
      </c>
      <c r="L84" s="131">
        <v>5</v>
      </c>
    </row>
    <row r="85" spans="1:12" ht="17.100000000000001" customHeight="1">
      <c r="A85" s="287">
        <v>68</v>
      </c>
      <c r="B85" s="287" t="s">
        <v>137</v>
      </c>
      <c r="C85" s="283" t="s">
        <v>201</v>
      </c>
      <c r="D85" s="135">
        <v>2628.0285837841002</v>
      </c>
      <c r="E85" s="135">
        <v>2628.0285837841002</v>
      </c>
      <c r="F85" s="135"/>
      <c r="G85" s="135">
        <v>2628.0285837841002</v>
      </c>
      <c r="H85" s="360">
        <v>40008</v>
      </c>
      <c r="I85" s="360">
        <v>41242</v>
      </c>
      <c r="J85" s="360">
        <v>46129</v>
      </c>
      <c r="K85" s="131">
        <v>16</v>
      </c>
      <c r="L85" s="131">
        <v>6</v>
      </c>
    </row>
    <row r="86" spans="1:12" ht="17.100000000000001" customHeight="1">
      <c r="A86" s="287">
        <v>69</v>
      </c>
      <c r="B86" s="287" t="s">
        <v>137</v>
      </c>
      <c r="C86" s="283" t="s">
        <v>202</v>
      </c>
      <c r="D86" s="135">
        <v>1659.0143920523003</v>
      </c>
      <c r="E86" s="135">
        <v>1659.0143920523003</v>
      </c>
      <c r="F86" s="135"/>
      <c r="G86" s="135">
        <v>1659.0143920523003</v>
      </c>
      <c r="H86" s="360">
        <v>38121</v>
      </c>
      <c r="I86" s="360">
        <v>38121</v>
      </c>
      <c r="J86" s="360">
        <v>41780</v>
      </c>
      <c r="K86" s="131">
        <v>10</v>
      </c>
      <c r="L86" s="131">
        <v>0</v>
      </c>
    </row>
    <row r="87" spans="1:12" ht="17.100000000000001" customHeight="1">
      <c r="A87" s="287">
        <v>70</v>
      </c>
      <c r="B87" s="287" t="s">
        <v>137</v>
      </c>
      <c r="C87" s="283" t="s">
        <v>203</v>
      </c>
      <c r="D87" s="135">
        <v>1448.4122079997999</v>
      </c>
      <c r="E87" s="135">
        <v>1448.4122079997999</v>
      </c>
      <c r="F87" s="135"/>
      <c r="G87" s="135">
        <v>1448.4122079997999</v>
      </c>
      <c r="H87" s="360">
        <v>38350</v>
      </c>
      <c r="I87" s="360">
        <v>38350</v>
      </c>
      <c r="J87" s="360">
        <v>43290</v>
      </c>
      <c r="K87" s="131">
        <v>13</v>
      </c>
      <c r="L87" s="131">
        <v>4</v>
      </c>
    </row>
    <row r="88" spans="1:12" ht="17.100000000000001" customHeight="1">
      <c r="A88" s="287">
        <v>71</v>
      </c>
      <c r="B88" s="287" t="s">
        <v>204</v>
      </c>
      <c r="C88" s="283" t="s">
        <v>205</v>
      </c>
      <c r="D88" s="135">
        <v>1888.3947724733002</v>
      </c>
      <c r="E88" s="135">
        <v>1888.3947724733002</v>
      </c>
      <c r="F88" s="135"/>
      <c r="G88" s="135">
        <v>1888.3947724733002</v>
      </c>
      <c r="H88" s="360">
        <v>38578</v>
      </c>
      <c r="I88" s="360">
        <v>38578</v>
      </c>
      <c r="J88" s="360">
        <v>42069</v>
      </c>
      <c r="K88" s="131">
        <v>9</v>
      </c>
      <c r="L88" s="131">
        <v>2</v>
      </c>
    </row>
    <row r="89" spans="1:12" ht="17.100000000000001" customHeight="1">
      <c r="A89" s="287">
        <v>72</v>
      </c>
      <c r="B89" s="287" t="s">
        <v>206</v>
      </c>
      <c r="C89" s="283" t="s">
        <v>207</v>
      </c>
      <c r="D89" s="135">
        <v>1898.1203557109</v>
      </c>
      <c r="E89" s="135">
        <v>1898.1203557109</v>
      </c>
      <c r="F89" s="135"/>
      <c r="G89" s="135">
        <v>1898.1203557109</v>
      </c>
      <c r="H89" s="360">
        <v>38507</v>
      </c>
      <c r="I89" s="360">
        <v>38650</v>
      </c>
      <c r="J89" s="360">
        <v>42069</v>
      </c>
      <c r="K89" s="131">
        <v>9</v>
      </c>
      <c r="L89" s="131">
        <v>9</v>
      </c>
    </row>
    <row r="90" spans="1:12" ht="17.100000000000001" customHeight="1">
      <c r="A90" s="287">
        <v>73</v>
      </c>
      <c r="B90" s="287" t="s">
        <v>206</v>
      </c>
      <c r="C90" s="283" t="s">
        <v>208</v>
      </c>
      <c r="D90" s="135">
        <v>3756.0838819166001</v>
      </c>
      <c r="E90" s="135">
        <v>3756.0838819166001</v>
      </c>
      <c r="F90" s="135"/>
      <c r="G90" s="135">
        <v>3756.0838819166001</v>
      </c>
      <c r="H90" s="360">
        <v>40186</v>
      </c>
      <c r="I90" s="360">
        <v>40186</v>
      </c>
      <c r="J90" s="360">
        <v>43672</v>
      </c>
      <c r="K90" s="131">
        <v>9</v>
      </c>
      <c r="L90" s="131">
        <v>5</v>
      </c>
    </row>
    <row r="91" spans="1:12" ht="17.100000000000001" customHeight="1">
      <c r="A91" s="287">
        <v>74</v>
      </c>
      <c r="B91" s="287" t="s">
        <v>206</v>
      </c>
      <c r="C91" s="283" t="s">
        <v>209</v>
      </c>
      <c r="D91" s="135">
        <v>313.77061751230002</v>
      </c>
      <c r="E91" s="135">
        <v>313.77061751230002</v>
      </c>
      <c r="F91" s="135"/>
      <c r="G91" s="135">
        <v>313.77061751230002</v>
      </c>
      <c r="H91" s="360">
        <v>38457</v>
      </c>
      <c r="I91" s="360">
        <v>38457</v>
      </c>
      <c r="J91" s="360">
        <v>43341</v>
      </c>
      <c r="K91" s="131">
        <v>12</v>
      </c>
      <c r="L91" s="131">
        <v>8</v>
      </c>
    </row>
    <row r="92" spans="1:12" ht="17.100000000000001" customHeight="1">
      <c r="A92" s="287">
        <v>75</v>
      </c>
      <c r="B92" s="287" t="s">
        <v>206</v>
      </c>
      <c r="C92" s="283" t="s">
        <v>210</v>
      </c>
      <c r="D92" s="135">
        <v>2695.4918537784006</v>
      </c>
      <c r="E92" s="135">
        <v>2695.4918537784006</v>
      </c>
      <c r="F92" s="135"/>
      <c r="G92" s="135">
        <v>2695.4918537784006</v>
      </c>
      <c r="H92" s="360">
        <v>38290</v>
      </c>
      <c r="I92" s="360">
        <v>38404</v>
      </c>
      <c r="J92" s="360">
        <v>43341</v>
      </c>
      <c r="K92" s="131">
        <v>13</v>
      </c>
      <c r="L92" s="131">
        <v>10</v>
      </c>
    </row>
    <row r="93" spans="1:12" ht="17.100000000000001" customHeight="1">
      <c r="A93" s="287">
        <v>76</v>
      </c>
      <c r="B93" s="287" t="s">
        <v>206</v>
      </c>
      <c r="C93" s="283" t="s">
        <v>211</v>
      </c>
      <c r="D93" s="135">
        <v>871.67013003040006</v>
      </c>
      <c r="E93" s="135">
        <v>871.67013003040006</v>
      </c>
      <c r="F93" s="135"/>
      <c r="G93" s="135">
        <v>871.67013003040006</v>
      </c>
      <c r="H93" s="360">
        <v>38596</v>
      </c>
      <c r="I93" s="360">
        <v>38714</v>
      </c>
      <c r="J93" s="360">
        <v>42384</v>
      </c>
      <c r="K93" s="131">
        <v>9</v>
      </c>
      <c r="L93" s="131">
        <v>4</v>
      </c>
    </row>
    <row r="94" spans="1:12" ht="17.100000000000001" customHeight="1">
      <c r="A94" s="287">
        <v>77</v>
      </c>
      <c r="B94" s="287" t="s">
        <v>206</v>
      </c>
      <c r="C94" s="283" t="s">
        <v>212</v>
      </c>
      <c r="D94" s="135">
        <v>2883.9209492762998</v>
      </c>
      <c r="E94" s="135">
        <v>2883.9209492762998</v>
      </c>
      <c r="F94" s="135"/>
      <c r="G94" s="135">
        <v>2883.9209492762998</v>
      </c>
      <c r="H94" s="360">
        <v>38449</v>
      </c>
      <c r="I94" s="360">
        <v>38449</v>
      </c>
      <c r="J94" s="360">
        <v>43341</v>
      </c>
      <c r="K94" s="131">
        <v>12</v>
      </c>
      <c r="L94" s="131">
        <v>8</v>
      </c>
    </row>
    <row r="95" spans="1:12" ht="17.100000000000001" customHeight="1">
      <c r="A95" s="287">
        <v>78</v>
      </c>
      <c r="B95" s="287" t="s">
        <v>206</v>
      </c>
      <c r="C95" s="283" t="s">
        <v>213</v>
      </c>
      <c r="D95" s="135">
        <v>226.16771620170002</v>
      </c>
      <c r="E95" s="135">
        <v>226.16771620170002</v>
      </c>
      <c r="F95" s="135"/>
      <c r="G95" s="135">
        <v>226.16771620170002</v>
      </c>
      <c r="H95" s="360">
        <v>38088</v>
      </c>
      <c r="I95" s="360">
        <v>38088</v>
      </c>
      <c r="J95" s="360">
        <v>41780</v>
      </c>
      <c r="K95" s="131">
        <v>10</v>
      </c>
      <c r="L95" s="131">
        <v>1</v>
      </c>
    </row>
    <row r="96" spans="1:12" ht="17.100000000000001" customHeight="1">
      <c r="A96" s="287">
        <v>79</v>
      </c>
      <c r="B96" s="287" t="s">
        <v>206</v>
      </c>
      <c r="C96" s="283" t="s">
        <v>215</v>
      </c>
      <c r="D96" s="135">
        <v>5833.5580548245007</v>
      </c>
      <c r="E96" s="135">
        <v>5833.5580548245007</v>
      </c>
      <c r="F96" s="135"/>
      <c r="G96" s="135">
        <v>5833.5580548245007</v>
      </c>
      <c r="H96" s="360">
        <v>39588</v>
      </c>
      <c r="I96" s="360">
        <v>39272</v>
      </c>
      <c r="J96" s="360">
        <v>43341</v>
      </c>
      <c r="K96" s="131">
        <v>10</v>
      </c>
      <c r="L96" s="131">
        <v>3</v>
      </c>
    </row>
    <row r="97" spans="1:12" ht="17.100000000000001" customHeight="1">
      <c r="A97" s="287">
        <v>80</v>
      </c>
      <c r="B97" s="287" t="s">
        <v>206</v>
      </c>
      <c r="C97" s="283" t="s">
        <v>216</v>
      </c>
      <c r="D97" s="135">
        <v>2019.3230734504002</v>
      </c>
      <c r="E97" s="135">
        <v>2019.3230734504002</v>
      </c>
      <c r="F97" s="135"/>
      <c r="G97" s="135">
        <v>2019.3230734504002</v>
      </c>
      <c r="H97" s="360">
        <v>38579</v>
      </c>
      <c r="I97" s="360">
        <v>39030</v>
      </c>
      <c r="J97" s="360">
        <v>42475</v>
      </c>
      <c r="K97" s="131">
        <v>10</v>
      </c>
      <c r="L97" s="131">
        <v>8</v>
      </c>
    </row>
    <row r="98" spans="1:12" ht="17.100000000000001" customHeight="1">
      <c r="A98" s="287">
        <v>82</v>
      </c>
      <c r="B98" s="287" t="s">
        <v>206</v>
      </c>
      <c r="C98" s="283" t="s">
        <v>217</v>
      </c>
      <c r="D98" s="135">
        <v>205.09745300520001</v>
      </c>
      <c r="E98" s="135">
        <v>205.09745300520001</v>
      </c>
      <c r="F98" s="135"/>
      <c r="G98" s="135">
        <v>205.09745300520001</v>
      </c>
      <c r="H98" s="360">
        <v>38659</v>
      </c>
      <c r="I98" s="360">
        <v>38659</v>
      </c>
      <c r="J98" s="360">
        <v>42069</v>
      </c>
      <c r="K98" s="131">
        <v>9</v>
      </c>
      <c r="L98" s="131">
        <v>0</v>
      </c>
    </row>
    <row r="99" spans="1:12" ht="17.100000000000001" customHeight="1">
      <c r="A99" s="287">
        <v>83</v>
      </c>
      <c r="B99" s="287" t="s">
        <v>206</v>
      </c>
      <c r="C99" s="283" t="s">
        <v>218</v>
      </c>
      <c r="D99" s="135">
        <v>62.278859613199998</v>
      </c>
      <c r="E99" s="135">
        <v>62.278859613199998</v>
      </c>
      <c r="F99" s="135"/>
      <c r="G99" s="135">
        <v>62.278859613199998</v>
      </c>
      <c r="H99" s="360">
        <v>38589</v>
      </c>
      <c r="I99" s="360">
        <v>38589</v>
      </c>
      <c r="J99" s="360">
        <v>43341</v>
      </c>
      <c r="K99" s="131">
        <v>12</v>
      </c>
      <c r="L99" s="131">
        <v>8</v>
      </c>
    </row>
    <row r="100" spans="1:12" ht="17.100000000000001" customHeight="1">
      <c r="A100" s="287">
        <v>84</v>
      </c>
      <c r="B100" s="287" t="s">
        <v>206</v>
      </c>
      <c r="C100" s="283" t="s">
        <v>219</v>
      </c>
      <c r="D100" s="135">
        <v>1513.4675921474</v>
      </c>
      <c r="E100" s="135">
        <v>1513.4675921474</v>
      </c>
      <c r="F100" s="135"/>
      <c r="G100" s="135">
        <v>1513.4675921474</v>
      </c>
      <c r="H100" s="360">
        <v>39114</v>
      </c>
      <c r="I100" s="360">
        <v>39114</v>
      </c>
      <c r="J100" s="360">
        <v>42475</v>
      </c>
      <c r="K100" s="131">
        <v>9</v>
      </c>
      <c r="L100" s="131">
        <v>1</v>
      </c>
    </row>
    <row r="101" spans="1:12" ht="17.100000000000001" customHeight="1">
      <c r="A101" s="287">
        <v>87</v>
      </c>
      <c r="B101" s="287" t="s">
        <v>206</v>
      </c>
      <c r="C101" s="283" t="s">
        <v>220</v>
      </c>
      <c r="D101" s="135">
        <v>3112.0910508287002</v>
      </c>
      <c r="E101" s="135">
        <v>3112.0910508287002</v>
      </c>
      <c r="F101" s="135"/>
      <c r="G101" s="135">
        <v>3112.0910508287002</v>
      </c>
      <c r="H101" s="360">
        <v>38488</v>
      </c>
      <c r="I101" s="360">
        <v>38703</v>
      </c>
      <c r="J101" s="360">
        <v>42069</v>
      </c>
      <c r="K101" s="131">
        <v>9</v>
      </c>
      <c r="L101" s="131">
        <v>6</v>
      </c>
    </row>
    <row r="102" spans="1:12" ht="17.100000000000001" customHeight="1">
      <c r="A102" s="287">
        <v>90</v>
      </c>
      <c r="B102" s="287" t="s">
        <v>206</v>
      </c>
      <c r="C102" s="283" t="s">
        <v>221</v>
      </c>
      <c r="D102" s="135">
        <v>623.16988610550004</v>
      </c>
      <c r="E102" s="135">
        <v>623.16988610550004</v>
      </c>
      <c r="F102" s="135"/>
      <c r="G102" s="135">
        <v>623.16988610550004</v>
      </c>
      <c r="H102" s="360">
        <v>38548</v>
      </c>
      <c r="I102" s="360">
        <v>38548</v>
      </c>
      <c r="J102" s="360">
        <v>42069</v>
      </c>
      <c r="K102" s="131">
        <v>9</v>
      </c>
      <c r="L102" s="131">
        <v>7</v>
      </c>
    </row>
    <row r="103" spans="1:12" ht="17.100000000000001" customHeight="1">
      <c r="A103" s="287">
        <v>91</v>
      </c>
      <c r="B103" s="287" t="s">
        <v>206</v>
      </c>
      <c r="C103" s="283" t="s">
        <v>222</v>
      </c>
      <c r="D103" s="135">
        <v>942.18808800910006</v>
      </c>
      <c r="E103" s="135">
        <v>942.18808800910006</v>
      </c>
      <c r="F103" s="135"/>
      <c r="G103" s="135">
        <v>942.18808800910006</v>
      </c>
      <c r="H103" s="360">
        <v>38862</v>
      </c>
      <c r="I103" s="360">
        <v>38872</v>
      </c>
      <c r="J103" s="360">
        <v>43341</v>
      </c>
      <c r="K103" s="131">
        <v>12</v>
      </c>
      <c r="L103" s="131">
        <v>1</v>
      </c>
    </row>
    <row r="104" spans="1:12" ht="17.100000000000001" customHeight="1">
      <c r="A104" s="287">
        <v>92</v>
      </c>
      <c r="B104" s="287" t="s">
        <v>206</v>
      </c>
      <c r="C104" s="283" t="s">
        <v>223</v>
      </c>
      <c r="D104" s="135">
        <v>1554.9353132713002</v>
      </c>
      <c r="E104" s="135">
        <v>1554.9353132713002</v>
      </c>
      <c r="F104" s="135"/>
      <c r="G104" s="135">
        <v>1554.9353132713002</v>
      </c>
      <c r="H104" s="360">
        <v>38510</v>
      </c>
      <c r="I104" s="360">
        <v>38700</v>
      </c>
      <c r="J104" s="360">
        <v>42384</v>
      </c>
      <c r="K104" s="131">
        <v>10</v>
      </c>
      <c r="L104" s="131">
        <v>4</v>
      </c>
    </row>
    <row r="105" spans="1:12" ht="17.100000000000001" customHeight="1">
      <c r="A105" s="287">
        <v>93</v>
      </c>
      <c r="B105" s="287" t="s">
        <v>206</v>
      </c>
      <c r="C105" s="283" t="s">
        <v>224</v>
      </c>
      <c r="D105" s="135">
        <v>1549.0517648145001</v>
      </c>
      <c r="E105" s="135">
        <v>1549.0517648145001</v>
      </c>
      <c r="F105" s="135"/>
      <c r="G105" s="135">
        <v>1549.0517648145001</v>
      </c>
      <c r="H105" s="360">
        <v>38651</v>
      </c>
      <c r="I105" s="360">
        <v>38651</v>
      </c>
      <c r="J105" s="360">
        <v>43341</v>
      </c>
      <c r="K105" s="131">
        <v>12</v>
      </c>
      <c r="L105" s="131">
        <v>9</v>
      </c>
    </row>
    <row r="106" spans="1:12" ht="17.100000000000001" customHeight="1">
      <c r="A106" s="287">
        <v>94</v>
      </c>
      <c r="B106" s="287" t="s">
        <v>206</v>
      </c>
      <c r="C106" s="283" t="s">
        <v>225</v>
      </c>
      <c r="D106" s="135">
        <v>683.83247184130005</v>
      </c>
      <c r="E106" s="135">
        <v>683.83247184130005</v>
      </c>
      <c r="F106" s="135"/>
      <c r="G106" s="135">
        <v>683.83247184130005</v>
      </c>
      <c r="H106" s="360">
        <v>38410</v>
      </c>
      <c r="I106" s="360">
        <v>38410</v>
      </c>
      <c r="J106" s="360">
        <v>42185</v>
      </c>
      <c r="K106" s="131">
        <v>10</v>
      </c>
      <c r="L106" s="131">
        <v>3</v>
      </c>
    </row>
    <row r="107" spans="1:12" ht="17.100000000000001" customHeight="1">
      <c r="A107" s="287">
        <v>95</v>
      </c>
      <c r="B107" s="287" t="s">
        <v>141</v>
      </c>
      <c r="C107" s="283" t="s">
        <v>226</v>
      </c>
      <c r="D107" s="135">
        <v>280.51003686420006</v>
      </c>
      <c r="E107" s="135">
        <v>280.51003686420006</v>
      </c>
      <c r="F107" s="135"/>
      <c r="G107" s="135">
        <v>280.51003686420006</v>
      </c>
      <c r="H107" s="360">
        <v>38628</v>
      </c>
      <c r="I107" s="360">
        <v>38628</v>
      </c>
      <c r="J107" s="360">
        <v>42069</v>
      </c>
      <c r="K107" s="131">
        <v>9</v>
      </c>
      <c r="L107" s="131">
        <v>0</v>
      </c>
    </row>
    <row r="108" spans="1:12" ht="17.100000000000001" customHeight="1">
      <c r="A108" s="287">
        <v>98</v>
      </c>
      <c r="B108" s="287" t="s">
        <v>141</v>
      </c>
      <c r="C108" s="283" t="s">
        <v>227</v>
      </c>
      <c r="D108" s="135">
        <v>179.61949419880003</v>
      </c>
      <c r="E108" s="135">
        <v>179.61949419880003</v>
      </c>
      <c r="F108" s="135"/>
      <c r="G108" s="135">
        <v>179.61949419880003</v>
      </c>
      <c r="H108" s="360">
        <v>38554</v>
      </c>
      <c r="I108" s="360">
        <v>38564</v>
      </c>
      <c r="J108" s="360">
        <v>42069</v>
      </c>
      <c r="K108" s="131">
        <v>9</v>
      </c>
      <c r="L108" s="131">
        <v>7</v>
      </c>
    </row>
    <row r="109" spans="1:12" ht="17.100000000000001" customHeight="1">
      <c r="A109" s="287">
        <v>99</v>
      </c>
      <c r="B109" s="287" t="s">
        <v>141</v>
      </c>
      <c r="C109" s="283" t="s">
        <v>228</v>
      </c>
      <c r="D109" s="135">
        <v>1247.5333612726001</v>
      </c>
      <c r="E109" s="135">
        <v>1247.5333612726001</v>
      </c>
      <c r="F109" s="135"/>
      <c r="G109" s="135">
        <v>1247.5333612726001</v>
      </c>
      <c r="H109" s="360">
        <v>38512</v>
      </c>
      <c r="I109" s="360">
        <v>38562</v>
      </c>
      <c r="J109" s="360">
        <v>43279</v>
      </c>
      <c r="K109" s="131">
        <v>13</v>
      </c>
      <c r="L109" s="131">
        <v>0</v>
      </c>
    </row>
    <row r="110" spans="1:12" ht="17.100000000000001" customHeight="1">
      <c r="A110" s="287">
        <v>100</v>
      </c>
      <c r="B110" s="287" t="s">
        <v>229</v>
      </c>
      <c r="C110" s="283" t="s">
        <v>230</v>
      </c>
      <c r="D110" s="135">
        <v>2061.1451542049003</v>
      </c>
      <c r="E110" s="135">
        <v>2061.1451542049003</v>
      </c>
      <c r="F110" s="135"/>
      <c r="G110" s="135">
        <v>2061.1451542049003</v>
      </c>
      <c r="H110" s="360">
        <v>38981</v>
      </c>
      <c r="I110" s="360">
        <v>39559</v>
      </c>
      <c r="J110" s="360">
        <v>43341</v>
      </c>
      <c r="K110" s="131">
        <v>11</v>
      </c>
      <c r="L110" s="131">
        <v>10</v>
      </c>
    </row>
    <row r="111" spans="1:12" ht="17.100000000000001" customHeight="1">
      <c r="A111" s="287">
        <v>101</v>
      </c>
      <c r="B111" s="287" t="s">
        <v>229</v>
      </c>
      <c r="C111" s="283" t="s">
        <v>231</v>
      </c>
      <c r="D111" s="135">
        <v>1511.833598228</v>
      </c>
      <c r="E111" s="135">
        <v>1511.833598228</v>
      </c>
      <c r="F111" s="135"/>
      <c r="G111" s="135">
        <v>1511.833598228</v>
      </c>
      <c r="H111" s="360">
        <v>38837</v>
      </c>
      <c r="I111" s="360">
        <v>39958</v>
      </c>
      <c r="J111" s="360">
        <v>43572</v>
      </c>
      <c r="K111" s="131">
        <v>12</v>
      </c>
      <c r="L111" s="131">
        <v>6</v>
      </c>
    </row>
    <row r="112" spans="1:12" ht="17.100000000000001" customHeight="1">
      <c r="A112" s="287">
        <v>102</v>
      </c>
      <c r="B112" s="287" t="s">
        <v>229</v>
      </c>
      <c r="C112" s="283" t="s">
        <v>232</v>
      </c>
      <c r="D112" s="135">
        <v>842.38677159980011</v>
      </c>
      <c r="E112" s="135">
        <v>842.38677159980011</v>
      </c>
      <c r="F112" s="135"/>
      <c r="G112" s="135">
        <v>842.38677159980011</v>
      </c>
      <c r="H112" s="360">
        <v>38945</v>
      </c>
      <c r="I112" s="360">
        <v>39060</v>
      </c>
      <c r="J112" s="360">
        <v>42626</v>
      </c>
      <c r="K112" s="131">
        <v>9</v>
      </c>
      <c r="L112" s="131">
        <v>11</v>
      </c>
    </row>
    <row r="113" spans="1:12" ht="17.100000000000001" customHeight="1">
      <c r="A113" s="287">
        <v>103</v>
      </c>
      <c r="B113" s="287" t="s">
        <v>229</v>
      </c>
      <c r="C113" s="283" t="s">
        <v>233</v>
      </c>
      <c r="D113" s="135">
        <v>396.19048895670005</v>
      </c>
      <c r="E113" s="135">
        <v>396.19048895670005</v>
      </c>
      <c r="F113" s="135"/>
      <c r="G113" s="135">
        <v>396.19048895670005</v>
      </c>
      <c r="H113" s="360">
        <v>38594</v>
      </c>
      <c r="I113" s="360">
        <v>38593</v>
      </c>
      <c r="J113" s="360">
        <v>42069</v>
      </c>
      <c r="K113" s="131">
        <v>9</v>
      </c>
      <c r="L113" s="131">
        <v>5</v>
      </c>
    </row>
    <row r="114" spans="1:12" ht="17.100000000000001" customHeight="1">
      <c r="A114" s="287">
        <v>104</v>
      </c>
      <c r="B114" s="287" t="s">
        <v>229</v>
      </c>
      <c r="C114" s="283" t="s">
        <v>234</v>
      </c>
      <c r="D114" s="135">
        <v>6959.5101282045007</v>
      </c>
      <c r="E114" s="135">
        <v>6959.5101282045007</v>
      </c>
      <c r="F114" s="135"/>
      <c r="G114" s="135">
        <v>6959.5101282045007</v>
      </c>
      <c r="H114" s="360">
        <v>38562</v>
      </c>
      <c r="I114" s="360">
        <v>42782</v>
      </c>
      <c r="J114" s="360">
        <v>49947</v>
      </c>
      <c r="K114" s="131">
        <v>31</v>
      </c>
      <c r="L114" s="131">
        <v>0</v>
      </c>
    </row>
    <row r="115" spans="1:12" ht="17.100000000000001" customHeight="1">
      <c r="A115" s="287">
        <v>105</v>
      </c>
      <c r="B115" s="287" t="s">
        <v>229</v>
      </c>
      <c r="C115" s="283" t="s">
        <v>754</v>
      </c>
      <c r="D115" s="135">
        <v>2665.435736679</v>
      </c>
      <c r="E115" s="135">
        <v>2665.435736679</v>
      </c>
      <c r="F115" s="135"/>
      <c r="G115" s="135">
        <v>2665.435736679</v>
      </c>
      <c r="H115" s="360">
        <v>38665</v>
      </c>
      <c r="I115" s="360">
        <v>38742</v>
      </c>
      <c r="J115" s="360">
        <v>43279</v>
      </c>
      <c r="K115" s="131">
        <v>12</v>
      </c>
      <c r="L115" s="131">
        <v>3</v>
      </c>
    </row>
    <row r="116" spans="1:12" ht="17.100000000000001" customHeight="1">
      <c r="A116" s="333" t="s">
        <v>816</v>
      </c>
      <c r="B116" s="333"/>
      <c r="C116" s="333"/>
      <c r="D116" s="134">
        <f>SUM(D117:D133)</f>
        <v>42678.496153676002</v>
      </c>
      <c r="E116" s="134">
        <f>SUM(E117:E133)</f>
        <v>42678.496153676002</v>
      </c>
      <c r="F116" s="134"/>
      <c r="G116" s="134">
        <f>SUM(G117:G133)</f>
        <v>42678.496153676002</v>
      </c>
      <c r="H116" s="131"/>
      <c r="I116" s="131"/>
      <c r="J116" s="361"/>
      <c r="K116" s="131"/>
      <c r="L116" s="131"/>
    </row>
    <row r="117" spans="1:12" ht="17.100000000000001" customHeight="1">
      <c r="A117" s="287">
        <v>106</v>
      </c>
      <c r="B117" s="287" t="s">
        <v>127</v>
      </c>
      <c r="C117" s="283" t="s">
        <v>817</v>
      </c>
      <c r="D117" s="135">
        <v>10544.3771537917</v>
      </c>
      <c r="E117" s="135">
        <v>10544.3771537917</v>
      </c>
      <c r="F117" s="135"/>
      <c r="G117" s="135">
        <v>10544.3771537917</v>
      </c>
      <c r="H117" s="360">
        <v>39052</v>
      </c>
      <c r="I117" s="360">
        <v>39052</v>
      </c>
      <c r="J117" s="360">
        <v>43341</v>
      </c>
      <c r="K117" s="131">
        <v>11</v>
      </c>
      <c r="L117" s="131">
        <v>5</v>
      </c>
    </row>
    <row r="118" spans="1:12" ht="17.100000000000001" customHeight="1">
      <c r="A118" s="287">
        <v>107</v>
      </c>
      <c r="B118" s="287" t="s">
        <v>129</v>
      </c>
      <c r="C118" s="283" t="s">
        <v>237</v>
      </c>
      <c r="D118" s="135">
        <v>660.25548205220002</v>
      </c>
      <c r="E118" s="135">
        <v>660.25548205220002</v>
      </c>
      <c r="F118" s="135"/>
      <c r="G118" s="135">
        <v>660.25548205220002</v>
      </c>
      <c r="H118" s="360">
        <v>39243</v>
      </c>
      <c r="I118" s="360">
        <v>39243</v>
      </c>
      <c r="J118" s="360">
        <v>43341</v>
      </c>
      <c r="K118" s="131">
        <v>10</v>
      </c>
      <c r="L118" s="131">
        <v>10</v>
      </c>
    </row>
    <row r="119" spans="1:12" ht="17.100000000000001" customHeight="1">
      <c r="A119" s="287">
        <v>108</v>
      </c>
      <c r="B119" s="287" t="s">
        <v>137</v>
      </c>
      <c r="C119" s="283" t="s">
        <v>238</v>
      </c>
      <c r="D119" s="135">
        <v>610.91081077000001</v>
      </c>
      <c r="E119" s="135">
        <v>610.91081077000001</v>
      </c>
      <c r="F119" s="135"/>
      <c r="G119" s="135">
        <v>610.91081077000001</v>
      </c>
      <c r="H119" s="360">
        <v>38754</v>
      </c>
      <c r="I119" s="360">
        <v>38814</v>
      </c>
      <c r="J119" s="360">
        <v>42384</v>
      </c>
      <c r="K119" s="131">
        <v>9</v>
      </c>
      <c r="L119" s="131">
        <v>10</v>
      </c>
    </row>
    <row r="120" spans="1:12" ht="17.100000000000001" customHeight="1">
      <c r="A120" s="287">
        <v>110</v>
      </c>
      <c r="B120" s="287" t="s">
        <v>206</v>
      </c>
      <c r="C120" s="283" t="s">
        <v>239</v>
      </c>
      <c r="D120" s="135">
        <v>534.28292049560002</v>
      </c>
      <c r="E120" s="135">
        <v>534.28292049560002</v>
      </c>
      <c r="F120" s="135"/>
      <c r="G120" s="135">
        <v>534.28292049560002</v>
      </c>
      <c r="H120" s="360">
        <v>39179</v>
      </c>
      <c r="I120" s="360">
        <v>39244</v>
      </c>
      <c r="J120" s="360">
        <v>42475</v>
      </c>
      <c r="K120" s="131">
        <v>9</v>
      </c>
      <c r="L120" s="131">
        <v>0</v>
      </c>
    </row>
    <row r="121" spans="1:12" ht="17.100000000000001" customHeight="1">
      <c r="A121" s="287">
        <v>111</v>
      </c>
      <c r="B121" s="287" t="s">
        <v>206</v>
      </c>
      <c r="C121" s="283" t="s">
        <v>240</v>
      </c>
      <c r="D121" s="135">
        <v>1463.5769581293</v>
      </c>
      <c r="E121" s="135">
        <v>1463.5769581293</v>
      </c>
      <c r="F121" s="135"/>
      <c r="G121" s="135">
        <v>1463.5769581293</v>
      </c>
      <c r="H121" s="360">
        <v>40040</v>
      </c>
      <c r="I121" s="360">
        <v>40049</v>
      </c>
      <c r="J121" s="360">
        <v>43672</v>
      </c>
      <c r="K121" s="131">
        <v>9</v>
      </c>
      <c r="L121" s="131">
        <v>5</v>
      </c>
    </row>
    <row r="122" spans="1:12" ht="17.100000000000001" customHeight="1">
      <c r="A122" s="287">
        <v>112</v>
      </c>
      <c r="B122" s="287" t="s">
        <v>206</v>
      </c>
      <c r="C122" s="283" t="s">
        <v>241</v>
      </c>
      <c r="D122" s="135">
        <v>2456.0009737190999</v>
      </c>
      <c r="E122" s="135">
        <v>2456.0009737190999</v>
      </c>
      <c r="F122" s="135"/>
      <c r="G122" s="135">
        <v>2456.0009737190999</v>
      </c>
      <c r="H122" s="360">
        <v>38621</v>
      </c>
      <c r="I122" s="360">
        <v>40543</v>
      </c>
      <c r="J122" s="360">
        <v>43341</v>
      </c>
      <c r="K122" s="131">
        <v>12</v>
      </c>
      <c r="L122" s="131">
        <v>8</v>
      </c>
    </row>
    <row r="123" spans="1:12" ht="17.100000000000001" customHeight="1">
      <c r="A123" s="287">
        <v>113</v>
      </c>
      <c r="B123" s="287" t="s">
        <v>206</v>
      </c>
      <c r="C123" s="283" t="s">
        <v>242</v>
      </c>
      <c r="D123" s="135">
        <v>1681.185687998</v>
      </c>
      <c r="E123" s="135">
        <v>1681.185687998</v>
      </c>
      <c r="F123" s="135"/>
      <c r="G123" s="135">
        <v>1681.185687998</v>
      </c>
      <c r="H123" s="360">
        <v>39357</v>
      </c>
      <c r="I123" s="360">
        <v>39357</v>
      </c>
      <c r="J123" s="360">
        <v>42881</v>
      </c>
      <c r="K123" s="131">
        <v>9</v>
      </c>
      <c r="L123" s="131">
        <v>7</v>
      </c>
    </row>
    <row r="124" spans="1:12" ht="17.100000000000001" customHeight="1">
      <c r="A124" s="287">
        <v>114</v>
      </c>
      <c r="B124" s="287" t="s">
        <v>206</v>
      </c>
      <c r="C124" s="283" t="s">
        <v>243</v>
      </c>
      <c r="D124" s="135">
        <v>2033.3812275617001</v>
      </c>
      <c r="E124" s="135">
        <v>2033.3812275617001</v>
      </c>
      <c r="F124" s="135"/>
      <c r="G124" s="135">
        <v>2033.3812275617001</v>
      </c>
      <c r="H124" s="360">
        <v>38847</v>
      </c>
      <c r="I124" s="360">
        <v>38847</v>
      </c>
      <c r="J124" s="360">
        <v>43279</v>
      </c>
      <c r="K124" s="131">
        <v>11</v>
      </c>
      <c r="L124" s="131">
        <v>11</v>
      </c>
    </row>
    <row r="125" spans="1:12" ht="17.100000000000001" customHeight="1">
      <c r="A125" s="287">
        <v>117</v>
      </c>
      <c r="B125" s="287" t="s">
        <v>206</v>
      </c>
      <c r="C125" s="283" t="s">
        <v>244</v>
      </c>
      <c r="D125" s="135">
        <v>5600.0932871412997</v>
      </c>
      <c r="E125" s="135">
        <v>5600.0932871412997</v>
      </c>
      <c r="F125" s="135"/>
      <c r="G125" s="135">
        <v>5600.0932871412997</v>
      </c>
      <c r="H125" s="360">
        <v>39091</v>
      </c>
      <c r="I125" s="360">
        <v>39419</v>
      </c>
      <c r="J125" s="360">
        <v>43049</v>
      </c>
      <c r="K125" s="131">
        <v>10</v>
      </c>
      <c r="L125" s="131">
        <v>7</v>
      </c>
    </row>
    <row r="126" spans="1:12" ht="17.100000000000001" customHeight="1">
      <c r="A126" s="287">
        <v>118</v>
      </c>
      <c r="B126" s="287" t="s">
        <v>206</v>
      </c>
      <c r="C126" s="283" t="s">
        <v>245</v>
      </c>
      <c r="D126" s="135">
        <v>1755.2880189840002</v>
      </c>
      <c r="E126" s="135">
        <v>1755.2880189840002</v>
      </c>
      <c r="F126" s="135"/>
      <c r="G126" s="135">
        <v>1755.2880189840002</v>
      </c>
      <c r="H126" s="360">
        <v>39205</v>
      </c>
      <c r="I126" s="360">
        <v>39287</v>
      </c>
      <c r="J126" s="360">
        <v>42881</v>
      </c>
      <c r="K126" s="131">
        <v>9</v>
      </c>
      <c r="L126" s="131">
        <v>7</v>
      </c>
    </row>
    <row r="127" spans="1:12" ht="17.100000000000001" customHeight="1">
      <c r="A127" s="287">
        <v>122</v>
      </c>
      <c r="B127" s="287" t="s">
        <v>141</v>
      </c>
      <c r="C127" s="283" t="s">
        <v>246</v>
      </c>
      <c r="D127" s="135">
        <v>346.63670057420001</v>
      </c>
      <c r="E127" s="135">
        <v>346.63670057420001</v>
      </c>
      <c r="F127" s="135"/>
      <c r="G127" s="135">
        <v>346.63670057420001</v>
      </c>
      <c r="H127" s="360">
        <v>38842</v>
      </c>
      <c r="I127" s="360">
        <v>38905</v>
      </c>
      <c r="J127" s="360">
        <v>42384</v>
      </c>
      <c r="K127" s="131">
        <v>9</v>
      </c>
      <c r="L127" s="131">
        <v>6</v>
      </c>
    </row>
    <row r="128" spans="1:12" ht="17.100000000000001" customHeight="1">
      <c r="A128" s="287">
        <v>123</v>
      </c>
      <c r="B128" s="287" t="s">
        <v>141</v>
      </c>
      <c r="C128" s="283" t="s">
        <v>248</v>
      </c>
      <c r="D128" s="135">
        <v>127.7349433617</v>
      </c>
      <c r="E128" s="135">
        <v>127.7349433617</v>
      </c>
      <c r="F128" s="135"/>
      <c r="G128" s="135">
        <v>127.7349433617</v>
      </c>
      <c r="H128" s="360">
        <v>38946</v>
      </c>
      <c r="I128" s="360">
        <v>39031</v>
      </c>
      <c r="J128" s="360">
        <v>42475</v>
      </c>
      <c r="K128" s="131">
        <v>9</v>
      </c>
      <c r="L128" s="131">
        <v>6</v>
      </c>
    </row>
    <row r="129" spans="1:12" ht="17.100000000000001" customHeight="1">
      <c r="A129" s="287">
        <v>124</v>
      </c>
      <c r="B129" s="287" t="s">
        <v>141</v>
      </c>
      <c r="C129" s="283" t="s">
        <v>249</v>
      </c>
      <c r="D129" s="135">
        <v>2331.187117467</v>
      </c>
      <c r="E129" s="135">
        <v>2331.187117467</v>
      </c>
      <c r="F129" s="135"/>
      <c r="G129" s="135">
        <v>2331.187117467</v>
      </c>
      <c r="H129" s="360">
        <v>38922</v>
      </c>
      <c r="I129" s="360">
        <v>39077</v>
      </c>
      <c r="J129" s="360">
        <v>43111</v>
      </c>
      <c r="K129" s="131">
        <v>11</v>
      </c>
      <c r="L129" s="131">
        <v>3</v>
      </c>
    </row>
    <row r="130" spans="1:12" ht="17.100000000000001" customHeight="1">
      <c r="A130" s="287">
        <v>126</v>
      </c>
      <c r="B130" s="287" t="s">
        <v>229</v>
      </c>
      <c r="C130" s="283" t="s">
        <v>250</v>
      </c>
      <c r="D130" s="135">
        <v>3878.6873071621003</v>
      </c>
      <c r="E130" s="135">
        <v>3878.6873071621003</v>
      </c>
      <c r="F130" s="135"/>
      <c r="G130" s="135">
        <v>3878.6873071621003</v>
      </c>
      <c r="H130" s="360">
        <v>38968</v>
      </c>
      <c r="I130" s="360">
        <v>39423</v>
      </c>
      <c r="J130" s="360">
        <v>43341</v>
      </c>
      <c r="K130" s="131">
        <v>11</v>
      </c>
      <c r="L130" s="131">
        <v>10</v>
      </c>
    </row>
    <row r="131" spans="1:12" ht="17.100000000000001" customHeight="1">
      <c r="A131" s="287">
        <v>127</v>
      </c>
      <c r="B131" s="287" t="s">
        <v>229</v>
      </c>
      <c r="C131" s="283" t="s">
        <v>252</v>
      </c>
      <c r="D131" s="135">
        <v>3265.7833213423</v>
      </c>
      <c r="E131" s="135">
        <v>3265.7833213423</v>
      </c>
      <c r="F131" s="135"/>
      <c r="G131" s="135">
        <v>3265.7833213423</v>
      </c>
      <c r="H131" s="360">
        <v>39214</v>
      </c>
      <c r="I131" s="360">
        <v>39279</v>
      </c>
      <c r="J131" s="360">
        <v>43341</v>
      </c>
      <c r="K131" s="131">
        <v>10</v>
      </c>
      <c r="L131" s="131">
        <v>11</v>
      </c>
    </row>
    <row r="132" spans="1:12" ht="17.100000000000001" customHeight="1">
      <c r="A132" s="287">
        <v>128</v>
      </c>
      <c r="B132" s="287" t="s">
        <v>229</v>
      </c>
      <c r="C132" s="283" t="s">
        <v>253</v>
      </c>
      <c r="D132" s="135">
        <v>2968.5781820702005</v>
      </c>
      <c r="E132" s="135">
        <v>2968.5781820702005</v>
      </c>
      <c r="F132" s="135"/>
      <c r="G132" s="135">
        <v>2968.5781820702005</v>
      </c>
      <c r="H132" s="360">
        <v>38994</v>
      </c>
      <c r="I132" s="360">
        <v>39421</v>
      </c>
      <c r="J132" s="360">
        <v>43049</v>
      </c>
      <c r="K132" s="131">
        <v>11</v>
      </c>
      <c r="L132" s="131">
        <v>1</v>
      </c>
    </row>
    <row r="133" spans="1:12" ht="17.100000000000001" customHeight="1">
      <c r="A133" s="287">
        <v>130</v>
      </c>
      <c r="B133" s="287" t="s">
        <v>229</v>
      </c>
      <c r="C133" s="283" t="s">
        <v>254</v>
      </c>
      <c r="D133" s="135">
        <v>2420.5360610555999</v>
      </c>
      <c r="E133" s="135">
        <v>2420.5360610555999</v>
      </c>
      <c r="F133" s="135"/>
      <c r="G133" s="135">
        <v>2420.5360610555999</v>
      </c>
      <c r="H133" s="360">
        <v>38806</v>
      </c>
      <c r="I133" s="360">
        <v>40477</v>
      </c>
      <c r="J133" s="360">
        <v>46199</v>
      </c>
      <c r="K133" s="131">
        <v>19</v>
      </c>
      <c r="L133" s="131">
        <v>11</v>
      </c>
    </row>
    <row r="134" spans="1:12" ht="17.100000000000001" customHeight="1">
      <c r="A134" s="333" t="s">
        <v>818</v>
      </c>
      <c r="B134" s="333"/>
      <c r="C134" s="333"/>
      <c r="D134" s="134">
        <f>SUM(D135:D143)</f>
        <v>7721.1031512839008</v>
      </c>
      <c r="E134" s="134">
        <f>SUM(E135:E143)</f>
        <v>7721.1031512839008</v>
      </c>
      <c r="F134" s="134"/>
      <c r="G134" s="134">
        <f>SUM(G135:G143)</f>
        <v>7721.1031512839008</v>
      </c>
      <c r="H134" s="360"/>
      <c r="I134" s="360"/>
      <c r="J134" s="360"/>
      <c r="K134" s="131"/>
      <c r="L134" s="131"/>
    </row>
    <row r="135" spans="1:12" ht="17.100000000000001" customHeight="1">
      <c r="A135" s="287">
        <v>132</v>
      </c>
      <c r="B135" s="287" t="s">
        <v>787</v>
      </c>
      <c r="C135" s="283" t="s">
        <v>256</v>
      </c>
      <c r="D135" s="135">
        <v>382.38336190550001</v>
      </c>
      <c r="E135" s="135">
        <v>382.38336190550001</v>
      </c>
      <c r="F135" s="135"/>
      <c r="G135" s="135">
        <v>382.38336190550001</v>
      </c>
      <c r="H135" s="360">
        <v>39087</v>
      </c>
      <c r="I135" s="360">
        <v>39087</v>
      </c>
      <c r="J135" s="360">
        <v>44580</v>
      </c>
      <c r="K135" s="131">
        <v>14</v>
      </c>
      <c r="L135" s="131">
        <v>6</v>
      </c>
    </row>
    <row r="136" spans="1:12" ht="17.100000000000001" customHeight="1">
      <c r="A136" s="287">
        <v>136</v>
      </c>
      <c r="B136" s="287" t="s">
        <v>137</v>
      </c>
      <c r="C136" s="283" t="s">
        <v>257</v>
      </c>
      <c r="D136" s="135">
        <v>102.61488819430001</v>
      </c>
      <c r="E136" s="135">
        <v>102.61488819430001</v>
      </c>
      <c r="F136" s="135"/>
      <c r="G136" s="135">
        <v>102.61488819430001</v>
      </c>
      <c r="H136" s="360">
        <v>39000</v>
      </c>
      <c r="I136" s="360">
        <v>39045</v>
      </c>
      <c r="J136" s="360">
        <v>42643</v>
      </c>
      <c r="K136" s="131">
        <v>9</v>
      </c>
      <c r="L136" s="131">
        <v>6</v>
      </c>
    </row>
    <row r="137" spans="1:12" ht="17.100000000000001" customHeight="1">
      <c r="A137" s="287">
        <v>138</v>
      </c>
      <c r="B137" s="287" t="s">
        <v>141</v>
      </c>
      <c r="C137" s="283" t="s">
        <v>258</v>
      </c>
      <c r="D137" s="135">
        <v>822.56432903530003</v>
      </c>
      <c r="E137" s="135">
        <v>822.56432903530003</v>
      </c>
      <c r="F137" s="135"/>
      <c r="G137" s="135">
        <v>822.56432903530003</v>
      </c>
      <c r="H137" s="360">
        <v>39275</v>
      </c>
      <c r="I137" s="360">
        <v>39275</v>
      </c>
      <c r="J137" s="360">
        <v>42789</v>
      </c>
      <c r="K137" s="131">
        <v>9</v>
      </c>
      <c r="L137" s="131">
        <v>5</v>
      </c>
    </row>
    <row r="138" spans="1:12" ht="17.100000000000001" customHeight="1">
      <c r="A138" s="287">
        <v>139</v>
      </c>
      <c r="B138" s="287" t="s">
        <v>141</v>
      </c>
      <c r="C138" s="283" t="s">
        <v>259</v>
      </c>
      <c r="D138" s="135">
        <v>229.67646996000002</v>
      </c>
      <c r="E138" s="135">
        <v>229.67646996000002</v>
      </c>
      <c r="F138" s="135"/>
      <c r="G138" s="135">
        <v>229.67646996000002</v>
      </c>
      <c r="H138" s="360">
        <v>40015</v>
      </c>
      <c r="I138" s="360">
        <v>40527</v>
      </c>
      <c r="J138" s="360">
        <v>43572</v>
      </c>
      <c r="K138" s="131">
        <v>9</v>
      </c>
      <c r="L138" s="131">
        <v>9</v>
      </c>
    </row>
    <row r="139" spans="1:12" ht="17.100000000000001" customHeight="1">
      <c r="A139" s="287">
        <v>140</v>
      </c>
      <c r="B139" s="287" t="s">
        <v>141</v>
      </c>
      <c r="C139" s="283" t="s">
        <v>260</v>
      </c>
      <c r="D139" s="135">
        <v>609.28355458750002</v>
      </c>
      <c r="E139" s="135">
        <v>609.28355458750002</v>
      </c>
      <c r="F139" s="135"/>
      <c r="G139" s="135">
        <v>609.28355458750002</v>
      </c>
      <c r="H139" s="360">
        <v>40270</v>
      </c>
      <c r="I139" s="360">
        <v>40336</v>
      </c>
      <c r="J139" s="360">
        <v>46283</v>
      </c>
      <c r="K139" s="131">
        <v>16</v>
      </c>
      <c r="L139" s="131">
        <v>3</v>
      </c>
    </row>
    <row r="140" spans="1:12" ht="17.100000000000001" customHeight="1">
      <c r="A140" s="287">
        <v>141</v>
      </c>
      <c r="B140" s="287" t="s">
        <v>141</v>
      </c>
      <c r="C140" s="283" t="s">
        <v>261</v>
      </c>
      <c r="D140" s="135">
        <v>310.15861360230002</v>
      </c>
      <c r="E140" s="135">
        <v>310.15861360230002</v>
      </c>
      <c r="F140" s="135"/>
      <c r="G140" s="135">
        <v>310.15861360230002</v>
      </c>
      <c r="H140" s="360">
        <v>39533</v>
      </c>
      <c r="I140" s="360">
        <v>39533</v>
      </c>
      <c r="J140" s="360">
        <v>43111</v>
      </c>
      <c r="K140" s="131">
        <v>9</v>
      </c>
      <c r="L140" s="131">
        <v>8</v>
      </c>
    </row>
    <row r="141" spans="1:12" ht="17.100000000000001" customHeight="1">
      <c r="A141" s="287">
        <v>142</v>
      </c>
      <c r="B141" s="287" t="s">
        <v>229</v>
      </c>
      <c r="C141" s="283" t="s">
        <v>262</v>
      </c>
      <c r="D141" s="135">
        <v>1509.4844357763002</v>
      </c>
      <c r="E141" s="135">
        <v>1509.4844357763002</v>
      </c>
      <c r="F141" s="135"/>
      <c r="G141" s="135">
        <v>1509.4844357763002</v>
      </c>
      <c r="H141" s="360">
        <v>39539</v>
      </c>
      <c r="I141" s="360">
        <v>39681</v>
      </c>
      <c r="J141" s="360">
        <v>43279</v>
      </c>
      <c r="K141" s="131">
        <v>9</v>
      </c>
      <c r="L141" s="131">
        <v>11</v>
      </c>
    </row>
    <row r="142" spans="1:12" ht="17.100000000000001" customHeight="1">
      <c r="A142" s="287">
        <v>143</v>
      </c>
      <c r="B142" s="287" t="s">
        <v>229</v>
      </c>
      <c r="C142" s="283" t="s">
        <v>263</v>
      </c>
      <c r="D142" s="135">
        <v>1837.4223298911002</v>
      </c>
      <c r="E142" s="135">
        <v>1837.4223298911002</v>
      </c>
      <c r="F142" s="135"/>
      <c r="G142" s="135">
        <v>1837.4223298911002</v>
      </c>
      <c r="H142" s="360">
        <v>39149</v>
      </c>
      <c r="I142" s="360">
        <v>39353</v>
      </c>
      <c r="J142" s="360">
        <v>43341</v>
      </c>
      <c r="K142" s="131">
        <v>11</v>
      </c>
      <c r="L142" s="131">
        <v>4</v>
      </c>
    </row>
    <row r="143" spans="1:12" ht="17.100000000000001" customHeight="1">
      <c r="A143" s="287">
        <v>144</v>
      </c>
      <c r="B143" s="287" t="s">
        <v>229</v>
      </c>
      <c r="C143" s="283" t="s">
        <v>264</v>
      </c>
      <c r="D143" s="135">
        <v>1917.5151683316001</v>
      </c>
      <c r="E143" s="135">
        <v>1917.5151683316001</v>
      </c>
      <c r="F143" s="135"/>
      <c r="G143" s="135">
        <v>1917.5151683316001</v>
      </c>
      <c r="H143" s="360">
        <v>38954</v>
      </c>
      <c r="I143" s="360">
        <v>39191</v>
      </c>
      <c r="J143" s="360">
        <v>43341</v>
      </c>
      <c r="K143" s="131">
        <v>11</v>
      </c>
      <c r="L143" s="131">
        <v>10</v>
      </c>
    </row>
    <row r="144" spans="1:12" ht="17.100000000000001" customHeight="1">
      <c r="A144" s="333" t="s">
        <v>819</v>
      </c>
      <c r="B144" s="333"/>
      <c r="C144" s="333"/>
      <c r="D144" s="134">
        <f>SUM(D145:D165)</f>
        <v>73080.845442179809</v>
      </c>
      <c r="E144" s="134">
        <f>SUM(E145:E165)</f>
        <v>73080.845442179809</v>
      </c>
      <c r="F144" s="134"/>
      <c r="G144" s="134">
        <f>SUM(G145:G165)</f>
        <v>73080.845442179809</v>
      </c>
      <c r="H144" s="360"/>
      <c r="I144" s="360"/>
      <c r="J144" s="360"/>
      <c r="K144" s="131"/>
      <c r="L144" s="131"/>
    </row>
    <row r="145" spans="1:12" ht="17.100000000000001" customHeight="1">
      <c r="A145" s="287">
        <v>146</v>
      </c>
      <c r="B145" s="287" t="s">
        <v>156</v>
      </c>
      <c r="C145" s="283" t="s">
        <v>265</v>
      </c>
      <c r="D145" s="135">
        <v>6932.1425741752009</v>
      </c>
      <c r="E145" s="135">
        <v>6932.1425741752009</v>
      </c>
      <c r="F145" s="135"/>
      <c r="G145" s="135">
        <v>6932.1425741752009</v>
      </c>
      <c r="H145" s="360">
        <v>41197</v>
      </c>
      <c r="I145" s="360">
        <v>41968</v>
      </c>
      <c r="J145" s="360">
        <v>52096</v>
      </c>
      <c r="K145" s="131">
        <v>29</v>
      </c>
      <c r="L145" s="131">
        <v>5</v>
      </c>
    </row>
    <row r="146" spans="1:12" ht="17.100000000000001" customHeight="1">
      <c r="A146" s="287">
        <v>147</v>
      </c>
      <c r="B146" s="287" t="s">
        <v>193</v>
      </c>
      <c r="C146" s="283" t="s">
        <v>266</v>
      </c>
      <c r="D146" s="135">
        <v>2736.851008738</v>
      </c>
      <c r="E146" s="135">
        <v>2736.851008738</v>
      </c>
      <c r="F146" s="135"/>
      <c r="G146" s="135">
        <v>2736.851008738</v>
      </c>
      <c r="H146" s="360">
        <v>40008</v>
      </c>
      <c r="I146" s="360">
        <v>40008</v>
      </c>
      <c r="J146" s="360">
        <v>43572</v>
      </c>
      <c r="K146" s="131">
        <v>9</v>
      </c>
      <c r="L146" s="131">
        <v>6</v>
      </c>
    </row>
    <row r="147" spans="1:12" ht="17.100000000000001" customHeight="1">
      <c r="A147" s="287">
        <v>148</v>
      </c>
      <c r="B147" s="287" t="s">
        <v>267</v>
      </c>
      <c r="C147" s="283" t="s">
        <v>820</v>
      </c>
      <c r="D147" s="135">
        <v>1662.1010791357999</v>
      </c>
      <c r="E147" s="135">
        <v>1662.1010791357999</v>
      </c>
      <c r="F147" s="135"/>
      <c r="G147" s="135">
        <v>1662.1010791357999</v>
      </c>
      <c r="H147" s="360">
        <v>39282</v>
      </c>
      <c r="I147" s="360">
        <v>39282</v>
      </c>
      <c r="J147" s="360">
        <v>43672</v>
      </c>
      <c r="K147" s="131">
        <v>11</v>
      </c>
      <c r="L147" s="131">
        <v>10</v>
      </c>
    </row>
    <row r="148" spans="1:12" ht="17.100000000000001" customHeight="1">
      <c r="A148" s="287">
        <v>149</v>
      </c>
      <c r="B148" s="287" t="s">
        <v>267</v>
      </c>
      <c r="C148" s="283" t="s">
        <v>821</v>
      </c>
      <c r="D148" s="135">
        <v>2809.7083213311998</v>
      </c>
      <c r="E148" s="135">
        <v>2809.7083213311998</v>
      </c>
      <c r="F148" s="135"/>
      <c r="G148" s="135">
        <v>2809.7083213311998</v>
      </c>
      <c r="H148" s="360">
        <v>39087</v>
      </c>
      <c r="I148" s="360">
        <v>39086</v>
      </c>
      <c r="J148" s="360">
        <v>43290</v>
      </c>
      <c r="K148" s="131">
        <v>10</v>
      </c>
      <c r="L148" s="131">
        <v>10</v>
      </c>
    </row>
    <row r="149" spans="1:12" ht="17.100000000000001" customHeight="1">
      <c r="A149" s="287">
        <v>150</v>
      </c>
      <c r="B149" s="287" t="s">
        <v>267</v>
      </c>
      <c r="C149" s="283" t="s">
        <v>822</v>
      </c>
      <c r="D149" s="135">
        <v>2111.5297446961004</v>
      </c>
      <c r="E149" s="135">
        <v>2111.5297446961004</v>
      </c>
      <c r="F149" s="135"/>
      <c r="G149" s="135">
        <v>2111.5297446961004</v>
      </c>
      <c r="H149" s="360">
        <v>39273</v>
      </c>
      <c r="I149" s="360">
        <v>40479</v>
      </c>
      <c r="J149" s="360">
        <v>46346</v>
      </c>
      <c r="K149" s="131">
        <v>19</v>
      </c>
      <c r="L149" s="131">
        <v>2</v>
      </c>
    </row>
    <row r="150" spans="1:12" ht="17.100000000000001" customHeight="1">
      <c r="A150" s="287">
        <v>151</v>
      </c>
      <c r="B150" s="287" t="s">
        <v>141</v>
      </c>
      <c r="C150" s="283" t="s">
        <v>271</v>
      </c>
      <c r="D150" s="135">
        <v>3340.2597306568005</v>
      </c>
      <c r="E150" s="135">
        <v>3340.2597306568005</v>
      </c>
      <c r="F150" s="135"/>
      <c r="G150" s="135">
        <v>3340.2597306568005</v>
      </c>
      <c r="H150" s="360">
        <v>40556</v>
      </c>
      <c r="I150" s="360">
        <v>41139</v>
      </c>
      <c r="J150" s="360">
        <v>44727</v>
      </c>
      <c r="K150" s="131">
        <v>10</v>
      </c>
      <c r="L150" s="131">
        <v>10</v>
      </c>
    </row>
    <row r="151" spans="1:12" ht="17.100000000000001" customHeight="1">
      <c r="A151" s="287">
        <v>152</v>
      </c>
      <c r="B151" s="287" t="s">
        <v>141</v>
      </c>
      <c r="C151" s="283" t="s">
        <v>272</v>
      </c>
      <c r="D151" s="135">
        <v>2543.7549280854</v>
      </c>
      <c r="E151" s="135">
        <v>2543.7549280854</v>
      </c>
      <c r="F151" s="135"/>
      <c r="G151" s="135">
        <v>2543.7549280854</v>
      </c>
      <c r="H151" s="360">
        <v>39784</v>
      </c>
      <c r="I151" s="360">
        <v>40553</v>
      </c>
      <c r="J151" s="360">
        <v>46283</v>
      </c>
      <c r="K151" s="131">
        <v>17</v>
      </c>
      <c r="L151" s="131">
        <v>8</v>
      </c>
    </row>
    <row r="152" spans="1:12" ht="17.100000000000001" customHeight="1">
      <c r="A152" s="287">
        <v>156</v>
      </c>
      <c r="B152" s="287" t="s">
        <v>206</v>
      </c>
      <c r="C152" s="283" t="s">
        <v>273</v>
      </c>
      <c r="D152" s="135">
        <v>495.89591109219998</v>
      </c>
      <c r="E152" s="135">
        <v>495.89591109219998</v>
      </c>
      <c r="F152" s="135"/>
      <c r="G152" s="135">
        <v>495.89591109219998</v>
      </c>
      <c r="H152" s="360">
        <v>39871</v>
      </c>
      <c r="I152" s="360">
        <v>40462</v>
      </c>
      <c r="J152" s="360">
        <v>46213</v>
      </c>
      <c r="K152" s="131">
        <v>17</v>
      </c>
      <c r="L152" s="131">
        <v>0</v>
      </c>
    </row>
    <row r="153" spans="1:12" ht="17.100000000000001" customHeight="1">
      <c r="A153" s="287">
        <v>157</v>
      </c>
      <c r="B153" s="287" t="s">
        <v>206</v>
      </c>
      <c r="C153" s="283" t="s">
        <v>274</v>
      </c>
      <c r="D153" s="135">
        <v>9909.2806079758011</v>
      </c>
      <c r="E153" s="135">
        <v>9909.2806079758011</v>
      </c>
      <c r="F153" s="135"/>
      <c r="G153" s="135">
        <v>9909.2806079758011</v>
      </c>
      <c r="H153" s="360">
        <v>40150</v>
      </c>
      <c r="I153" s="360">
        <v>40232</v>
      </c>
      <c r="J153" s="360">
        <v>46353</v>
      </c>
      <c r="K153" s="131">
        <v>16</v>
      </c>
      <c r="L153" s="131">
        <v>9</v>
      </c>
    </row>
    <row r="154" spans="1:12" ht="17.100000000000001" customHeight="1">
      <c r="A154" s="287">
        <v>158</v>
      </c>
      <c r="B154" s="287" t="s">
        <v>206</v>
      </c>
      <c r="C154" s="283" t="s">
        <v>275</v>
      </c>
      <c r="D154" s="135">
        <v>1026.2969679219002</v>
      </c>
      <c r="E154" s="135">
        <v>1026.2969679219002</v>
      </c>
      <c r="F154" s="135"/>
      <c r="G154" s="135">
        <v>1026.2969679219002</v>
      </c>
      <c r="H154" s="360">
        <v>39058</v>
      </c>
      <c r="I154" s="360">
        <v>39058</v>
      </c>
      <c r="J154" s="360">
        <v>42643</v>
      </c>
      <c r="K154" s="131">
        <v>8</v>
      </c>
      <c r="L154" s="131">
        <v>9</v>
      </c>
    </row>
    <row r="155" spans="1:12" ht="17.100000000000001" customHeight="1">
      <c r="A155" s="287">
        <v>159</v>
      </c>
      <c r="B155" s="287" t="s">
        <v>206</v>
      </c>
      <c r="C155" s="283" t="s">
        <v>276</v>
      </c>
      <c r="D155" s="135">
        <v>59.537157021800006</v>
      </c>
      <c r="E155" s="135">
        <v>59.537157021800006</v>
      </c>
      <c r="F155" s="135"/>
      <c r="G155" s="135">
        <v>59.537157021800006</v>
      </c>
      <c r="H155" s="360">
        <v>39317</v>
      </c>
      <c r="I155" s="360">
        <v>39317</v>
      </c>
      <c r="J155" s="360">
        <v>42475</v>
      </c>
      <c r="K155" s="131">
        <v>8</v>
      </c>
      <c r="L155" s="131">
        <v>6</v>
      </c>
    </row>
    <row r="156" spans="1:12" s="72" customFormat="1" ht="17.100000000000001" customHeight="1">
      <c r="A156" s="287">
        <v>160</v>
      </c>
      <c r="B156" s="287" t="s">
        <v>206</v>
      </c>
      <c r="C156" s="283" t="s">
        <v>277</v>
      </c>
      <c r="D156" s="135">
        <v>326.75423651860001</v>
      </c>
      <c r="E156" s="135">
        <v>326.75423651860001</v>
      </c>
      <c r="F156" s="135"/>
      <c r="G156" s="135">
        <v>326.75423651860001</v>
      </c>
      <c r="H156" s="360">
        <v>39190</v>
      </c>
      <c r="I156" s="360">
        <v>39190</v>
      </c>
      <c r="J156" s="360">
        <v>42475</v>
      </c>
      <c r="K156" s="131">
        <v>8</v>
      </c>
      <c r="L156" s="131">
        <v>6</v>
      </c>
    </row>
    <row r="157" spans="1:12" ht="17.100000000000001" customHeight="1">
      <c r="A157" s="287">
        <v>161</v>
      </c>
      <c r="B157" s="287" t="s">
        <v>206</v>
      </c>
      <c r="C157" s="283" t="s">
        <v>278</v>
      </c>
      <c r="D157" s="135">
        <v>574.59523306700009</v>
      </c>
      <c r="E157" s="135">
        <v>574.59523306700009</v>
      </c>
      <c r="F157" s="135"/>
      <c r="G157" s="135">
        <v>574.59523306700009</v>
      </c>
      <c r="H157" s="360">
        <v>39279</v>
      </c>
      <c r="I157" s="360">
        <v>39358</v>
      </c>
      <c r="J157" s="360">
        <v>43279</v>
      </c>
      <c r="K157" s="131">
        <v>10</v>
      </c>
      <c r="L157" s="131">
        <v>9</v>
      </c>
    </row>
    <row r="158" spans="1:12" ht="17.100000000000001" customHeight="1">
      <c r="A158" s="287">
        <v>162</v>
      </c>
      <c r="B158" s="287" t="s">
        <v>206</v>
      </c>
      <c r="C158" s="283" t="s">
        <v>823</v>
      </c>
      <c r="D158" s="135">
        <v>295.02911811450002</v>
      </c>
      <c r="E158" s="135">
        <v>295.02911811450002</v>
      </c>
      <c r="F158" s="135"/>
      <c r="G158" s="135">
        <v>295.02911811450002</v>
      </c>
      <c r="H158" s="360">
        <v>39583</v>
      </c>
      <c r="I158" s="360">
        <v>39619</v>
      </c>
      <c r="J158" s="360">
        <v>43279</v>
      </c>
      <c r="K158" s="131">
        <v>9</v>
      </c>
      <c r="L158" s="131">
        <v>11</v>
      </c>
    </row>
    <row r="159" spans="1:12" ht="17.100000000000001" customHeight="1">
      <c r="A159" s="287">
        <v>163</v>
      </c>
      <c r="B159" s="287" t="s">
        <v>141</v>
      </c>
      <c r="C159" s="283" t="s">
        <v>280</v>
      </c>
      <c r="D159" s="135">
        <v>553.8520076689</v>
      </c>
      <c r="E159" s="135">
        <v>553.8520076689</v>
      </c>
      <c r="F159" s="135"/>
      <c r="G159" s="135">
        <v>553.8520076689</v>
      </c>
      <c r="H159" s="360">
        <v>39162</v>
      </c>
      <c r="I159" s="360">
        <v>39162</v>
      </c>
      <c r="J159" s="360">
        <v>42475</v>
      </c>
      <c r="K159" s="131">
        <v>9</v>
      </c>
      <c r="L159" s="131">
        <v>0</v>
      </c>
    </row>
    <row r="160" spans="1:12" ht="17.100000000000001" customHeight="1">
      <c r="A160" s="287">
        <v>164</v>
      </c>
      <c r="B160" s="287" t="s">
        <v>141</v>
      </c>
      <c r="C160" s="283" t="s">
        <v>281</v>
      </c>
      <c r="D160" s="135">
        <v>6904.6826286711002</v>
      </c>
      <c r="E160" s="135">
        <v>6904.6826286711002</v>
      </c>
      <c r="F160" s="135"/>
      <c r="G160" s="135">
        <v>6904.6826286711002</v>
      </c>
      <c r="H160" s="360">
        <v>40739</v>
      </c>
      <c r="I160" s="360">
        <v>41465</v>
      </c>
      <c r="J160" s="360">
        <v>44669</v>
      </c>
      <c r="K160" s="131">
        <v>10</v>
      </c>
      <c r="L160" s="131">
        <v>8</v>
      </c>
    </row>
    <row r="161" spans="1:12" ht="17.100000000000001" customHeight="1">
      <c r="A161" s="287">
        <v>165</v>
      </c>
      <c r="B161" s="287" t="s">
        <v>137</v>
      </c>
      <c r="C161" s="283" t="s">
        <v>282</v>
      </c>
      <c r="D161" s="135">
        <v>1168.7239483857002</v>
      </c>
      <c r="E161" s="135">
        <v>1168.7239483857002</v>
      </c>
      <c r="F161" s="135"/>
      <c r="G161" s="135">
        <v>1168.7239483857002</v>
      </c>
      <c r="H161" s="360">
        <v>39476</v>
      </c>
      <c r="I161" s="360">
        <v>39476</v>
      </c>
      <c r="J161" s="360">
        <v>43111</v>
      </c>
      <c r="K161" s="131">
        <v>9</v>
      </c>
      <c r="L161" s="131">
        <v>11</v>
      </c>
    </row>
    <row r="162" spans="1:12" ht="17.100000000000001" customHeight="1">
      <c r="A162" s="287">
        <v>166</v>
      </c>
      <c r="B162" s="287" t="s">
        <v>229</v>
      </c>
      <c r="C162" s="283" t="s">
        <v>283</v>
      </c>
      <c r="D162" s="135">
        <v>1189.5489332334</v>
      </c>
      <c r="E162" s="135">
        <v>1189.5489332334</v>
      </c>
      <c r="F162" s="135"/>
      <c r="G162" s="135">
        <v>1189.5489332334</v>
      </c>
      <c r="H162" s="360">
        <v>39395</v>
      </c>
      <c r="I162" s="360">
        <v>40203</v>
      </c>
      <c r="J162" s="360">
        <v>46353</v>
      </c>
      <c r="K162" s="131">
        <v>18</v>
      </c>
      <c r="L162" s="131">
        <v>9</v>
      </c>
    </row>
    <row r="163" spans="1:12" ht="17.100000000000001" customHeight="1">
      <c r="A163" s="287">
        <v>167</v>
      </c>
      <c r="B163" s="287" t="s">
        <v>127</v>
      </c>
      <c r="C163" s="283" t="s">
        <v>284</v>
      </c>
      <c r="D163" s="135">
        <v>24983.643193379005</v>
      </c>
      <c r="E163" s="135">
        <v>24983.643193379005</v>
      </c>
      <c r="F163" s="135"/>
      <c r="G163" s="135">
        <v>24983.643193379005</v>
      </c>
      <c r="H163" s="360">
        <v>40184</v>
      </c>
      <c r="I163" s="360">
        <v>40184</v>
      </c>
      <c r="J163" s="360">
        <v>45548</v>
      </c>
      <c r="K163" s="131">
        <v>14</v>
      </c>
      <c r="L163" s="131">
        <v>5</v>
      </c>
    </row>
    <row r="164" spans="1:12" ht="17.100000000000001" customHeight="1">
      <c r="A164" s="287">
        <v>168</v>
      </c>
      <c r="B164" s="287" t="s">
        <v>229</v>
      </c>
      <c r="C164" s="283" t="s">
        <v>824</v>
      </c>
      <c r="D164" s="135">
        <v>2296.1941760617001</v>
      </c>
      <c r="E164" s="135">
        <v>2296.1941760617001</v>
      </c>
      <c r="F164" s="135"/>
      <c r="G164" s="135">
        <v>2296.1941760617001</v>
      </c>
      <c r="H164" s="360">
        <v>39286</v>
      </c>
      <c r="I164" s="360">
        <v>39286</v>
      </c>
      <c r="J164" s="360">
        <v>42881</v>
      </c>
      <c r="K164" s="131">
        <v>9</v>
      </c>
      <c r="L164" s="131">
        <v>5</v>
      </c>
    </row>
    <row r="165" spans="1:12" ht="17.100000000000001" customHeight="1">
      <c r="A165" s="287">
        <v>170</v>
      </c>
      <c r="B165" s="287" t="s">
        <v>137</v>
      </c>
      <c r="C165" s="283" t="s">
        <v>286</v>
      </c>
      <c r="D165" s="135">
        <v>1160.4639362497001</v>
      </c>
      <c r="E165" s="135">
        <v>1160.4639362497001</v>
      </c>
      <c r="F165" s="135"/>
      <c r="G165" s="135">
        <v>1160.4639362497001</v>
      </c>
      <c r="H165" s="360">
        <v>40893</v>
      </c>
      <c r="I165" s="360">
        <v>41040</v>
      </c>
      <c r="J165" s="360">
        <v>46129</v>
      </c>
      <c r="K165" s="131">
        <v>13</v>
      </c>
      <c r="L165" s="131">
        <v>11</v>
      </c>
    </row>
    <row r="166" spans="1:12" ht="17.100000000000001" customHeight="1">
      <c r="A166" s="333" t="s">
        <v>825</v>
      </c>
      <c r="B166" s="333"/>
      <c r="C166" s="333"/>
      <c r="D166" s="134">
        <f>SUM(D167:D190)</f>
        <v>601985.61026313982</v>
      </c>
      <c r="E166" s="134">
        <f>SUM(E167:E190)</f>
        <v>601985.61026313982</v>
      </c>
      <c r="F166" s="134"/>
      <c r="G166" s="134">
        <f>SUM(G167:G190)</f>
        <v>601985.61026313982</v>
      </c>
      <c r="H166" s="360"/>
      <c r="I166" s="360"/>
      <c r="J166" s="360"/>
      <c r="K166" s="131"/>
      <c r="L166" s="131"/>
    </row>
    <row r="167" spans="1:12" ht="17.100000000000001" customHeight="1">
      <c r="A167" s="287">
        <v>171</v>
      </c>
      <c r="B167" s="287" t="s">
        <v>127</v>
      </c>
      <c r="C167" s="283" t="s">
        <v>287</v>
      </c>
      <c r="D167" s="135">
        <v>423101.85517525638</v>
      </c>
      <c r="E167" s="135">
        <v>423101.85517525638</v>
      </c>
      <c r="F167" s="135"/>
      <c r="G167" s="135">
        <v>423101.85517525638</v>
      </c>
      <c r="H167" s="360">
        <v>42642</v>
      </c>
      <c r="I167" s="360">
        <v>44183</v>
      </c>
      <c r="J167" s="360">
        <v>50039</v>
      </c>
      <c r="K167" s="131">
        <v>20</v>
      </c>
      <c r="L167" s="131">
        <v>2</v>
      </c>
    </row>
    <row r="168" spans="1:12" ht="17.100000000000001" customHeight="1">
      <c r="A168" s="287">
        <v>176</v>
      </c>
      <c r="B168" s="287" t="s">
        <v>137</v>
      </c>
      <c r="C168" s="283" t="s">
        <v>288</v>
      </c>
      <c r="D168" s="135">
        <v>1834.9552879507003</v>
      </c>
      <c r="E168" s="135">
        <v>1834.9552879507003</v>
      </c>
      <c r="F168" s="135"/>
      <c r="G168" s="135">
        <v>1834.9552879507003</v>
      </c>
      <c r="H168" s="360">
        <v>41202</v>
      </c>
      <c r="I168" s="360">
        <v>41404</v>
      </c>
      <c r="J168" s="360">
        <v>44727</v>
      </c>
      <c r="K168" s="131">
        <v>9</v>
      </c>
      <c r="L168" s="131">
        <v>6</v>
      </c>
    </row>
    <row r="169" spans="1:12" ht="17.100000000000001" customHeight="1">
      <c r="A169" s="287">
        <v>177</v>
      </c>
      <c r="B169" s="287" t="s">
        <v>137</v>
      </c>
      <c r="C169" s="283" t="s">
        <v>289</v>
      </c>
      <c r="D169" s="135">
        <v>127.3470186748</v>
      </c>
      <c r="E169" s="135">
        <v>127.3470186748</v>
      </c>
      <c r="F169" s="135"/>
      <c r="G169" s="135">
        <v>127.3470186748</v>
      </c>
      <c r="H169" s="360">
        <v>40297</v>
      </c>
      <c r="I169" s="360">
        <v>40296</v>
      </c>
      <c r="J169" s="360">
        <v>46353</v>
      </c>
      <c r="K169" s="131">
        <v>16</v>
      </c>
      <c r="L169" s="131">
        <v>5</v>
      </c>
    </row>
    <row r="170" spans="1:12" ht="17.100000000000001" customHeight="1">
      <c r="A170" s="287">
        <v>181</v>
      </c>
      <c r="B170" s="287" t="s">
        <v>206</v>
      </c>
      <c r="C170" s="283" t="s">
        <v>290</v>
      </c>
      <c r="D170" s="135">
        <v>31872.284444959099</v>
      </c>
      <c r="E170" s="135">
        <v>31872.284444959099</v>
      </c>
      <c r="F170" s="135"/>
      <c r="G170" s="135">
        <v>31872.284444959099</v>
      </c>
      <c r="H170" s="360">
        <v>40631</v>
      </c>
      <c r="I170" s="360">
        <v>40764</v>
      </c>
      <c r="J170" s="360">
        <v>47340</v>
      </c>
      <c r="K170" s="131">
        <v>17</v>
      </c>
      <c r="L170" s="131">
        <v>11</v>
      </c>
    </row>
    <row r="171" spans="1:12" ht="17.100000000000001" customHeight="1">
      <c r="A171" s="287">
        <v>182</v>
      </c>
      <c r="B171" s="287" t="s">
        <v>206</v>
      </c>
      <c r="C171" s="283" t="s">
        <v>291</v>
      </c>
      <c r="D171" s="135">
        <v>2694.5317777819</v>
      </c>
      <c r="E171" s="135">
        <v>2694.5317777819</v>
      </c>
      <c r="F171" s="135"/>
      <c r="G171" s="135">
        <v>2694.5317777819</v>
      </c>
      <c r="H171" s="360">
        <v>39713</v>
      </c>
      <c r="I171" s="360">
        <v>39710</v>
      </c>
      <c r="J171" s="360">
        <v>43111</v>
      </c>
      <c r="K171" s="131">
        <v>9</v>
      </c>
      <c r="L171" s="131">
        <v>6</v>
      </c>
    </row>
    <row r="172" spans="1:12" ht="17.100000000000001" customHeight="1">
      <c r="A172" s="287">
        <v>183</v>
      </c>
      <c r="B172" s="287" t="s">
        <v>206</v>
      </c>
      <c r="C172" s="283" t="s">
        <v>292</v>
      </c>
      <c r="D172" s="135">
        <v>477.29207169509999</v>
      </c>
      <c r="E172" s="135">
        <v>477.29207169509999</v>
      </c>
      <c r="F172" s="135"/>
      <c r="G172" s="135">
        <v>477.29207169509999</v>
      </c>
      <c r="H172" s="360">
        <v>39517</v>
      </c>
      <c r="I172" s="360">
        <v>39513</v>
      </c>
      <c r="J172" s="360">
        <v>43279</v>
      </c>
      <c r="K172" s="131">
        <v>9</v>
      </c>
      <c r="L172" s="131">
        <v>11</v>
      </c>
    </row>
    <row r="173" spans="1:12" ht="17.100000000000001" customHeight="1">
      <c r="A173" s="287">
        <v>185</v>
      </c>
      <c r="B173" s="287" t="s">
        <v>141</v>
      </c>
      <c r="C173" s="283" t="s">
        <v>293</v>
      </c>
      <c r="D173" s="135">
        <v>2259.2087395617004</v>
      </c>
      <c r="E173" s="135">
        <v>2259.2087395617004</v>
      </c>
      <c r="F173" s="135"/>
      <c r="G173" s="135">
        <v>2259.2087395617004</v>
      </c>
      <c r="H173" s="360">
        <v>40595</v>
      </c>
      <c r="I173" s="360">
        <v>41718</v>
      </c>
      <c r="J173" s="360">
        <v>44669</v>
      </c>
      <c r="K173" s="131">
        <v>10</v>
      </c>
      <c r="L173" s="131">
        <v>9</v>
      </c>
    </row>
    <row r="174" spans="1:12" ht="17.100000000000001" customHeight="1">
      <c r="A174" s="287">
        <v>188</v>
      </c>
      <c r="B174" s="287" t="s">
        <v>141</v>
      </c>
      <c r="C174" s="283" t="s">
        <v>294</v>
      </c>
      <c r="D174" s="135">
        <v>19581.452507073402</v>
      </c>
      <c r="E174" s="135">
        <v>19581.452507073402</v>
      </c>
      <c r="F174" s="135"/>
      <c r="G174" s="135">
        <v>19581.452507073402</v>
      </c>
      <c r="H174" s="360">
        <v>39935</v>
      </c>
      <c r="I174" s="360">
        <v>44316</v>
      </c>
      <c r="J174" s="360">
        <v>51274</v>
      </c>
      <c r="K174" s="131">
        <v>31</v>
      </c>
      <c r="L174" s="131">
        <v>0</v>
      </c>
    </row>
    <row r="175" spans="1:12" ht="17.100000000000001" customHeight="1">
      <c r="A175" s="287">
        <v>189</v>
      </c>
      <c r="B175" s="287" t="s">
        <v>141</v>
      </c>
      <c r="C175" s="283" t="s">
        <v>295</v>
      </c>
      <c r="D175" s="135">
        <v>1012.0155824908001</v>
      </c>
      <c r="E175" s="135">
        <v>1012.0155824908001</v>
      </c>
      <c r="F175" s="135"/>
      <c r="G175" s="135">
        <v>1012.0155824908001</v>
      </c>
      <c r="H175" s="360">
        <v>40631</v>
      </c>
      <c r="I175" s="360">
        <v>40946</v>
      </c>
      <c r="J175" s="360">
        <v>46066</v>
      </c>
      <c r="K175" s="131">
        <v>14</v>
      </c>
      <c r="L175" s="131">
        <v>7</v>
      </c>
    </row>
    <row r="176" spans="1:12" ht="17.100000000000001" customHeight="1">
      <c r="A176" s="287">
        <v>190</v>
      </c>
      <c r="B176" s="287" t="s">
        <v>141</v>
      </c>
      <c r="C176" s="283" t="s">
        <v>296</v>
      </c>
      <c r="D176" s="135">
        <v>5948.2147211881002</v>
      </c>
      <c r="E176" s="135">
        <v>5948.2147211881002</v>
      </c>
      <c r="F176" s="135"/>
      <c r="G176" s="135">
        <v>5948.2147211881002</v>
      </c>
      <c r="H176" s="360">
        <v>40541</v>
      </c>
      <c r="I176" s="360">
        <v>42737</v>
      </c>
      <c r="J176" s="360">
        <v>49947</v>
      </c>
      <c r="K176" s="131">
        <v>25</v>
      </c>
      <c r="L176" s="131">
        <v>4</v>
      </c>
    </row>
    <row r="177" spans="1:12" ht="17.100000000000001" customHeight="1">
      <c r="A177" s="287">
        <v>191</v>
      </c>
      <c r="B177" s="287" t="s">
        <v>141</v>
      </c>
      <c r="C177" s="283" t="s">
        <v>297</v>
      </c>
      <c r="D177" s="135">
        <v>1034.4673290082001</v>
      </c>
      <c r="E177" s="135">
        <v>1034.4673290082001</v>
      </c>
      <c r="F177" s="135"/>
      <c r="G177" s="135">
        <v>1034.4673290082001</v>
      </c>
      <c r="H177" s="360">
        <v>40246</v>
      </c>
      <c r="I177" s="360">
        <v>40756</v>
      </c>
      <c r="J177" s="360">
        <v>45548</v>
      </c>
      <c r="K177" s="131">
        <v>14</v>
      </c>
      <c r="L177" s="131">
        <v>5</v>
      </c>
    </row>
    <row r="178" spans="1:12" ht="17.100000000000001" customHeight="1">
      <c r="A178" s="287">
        <v>192</v>
      </c>
      <c r="B178" s="287" t="s">
        <v>141</v>
      </c>
      <c r="C178" s="283" t="s">
        <v>298</v>
      </c>
      <c r="D178" s="135">
        <v>10147.330869225201</v>
      </c>
      <c r="E178" s="135">
        <v>10147.330869225201</v>
      </c>
      <c r="F178" s="135"/>
      <c r="G178" s="135">
        <v>10147.330869225201</v>
      </c>
      <c r="H178" s="360">
        <v>40323</v>
      </c>
      <c r="I178" s="360">
        <v>42171</v>
      </c>
      <c r="J178" s="360">
        <v>46276</v>
      </c>
      <c r="K178" s="131">
        <v>16</v>
      </c>
      <c r="L178" s="131">
        <v>3</v>
      </c>
    </row>
    <row r="179" spans="1:12" ht="17.100000000000001" customHeight="1">
      <c r="A179" s="287">
        <v>193</v>
      </c>
      <c r="B179" s="287" t="s">
        <v>141</v>
      </c>
      <c r="C179" s="283" t="s">
        <v>299</v>
      </c>
      <c r="D179" s="135">
        <v>731.66603563490003</v>
      </c>
      <c r="E179" s="135">
        <v>731.66603563490003</v>
      </c>
      <c r="F179" s="135"/>
      <c r="G179" s="135">
        <v>731.66603563490003</v>
      </c>
      <c r="H179" s="360">
        <v>40423</v>
      </c>
      <c r="I179" s="360">
        <v>40423</v>
      </c>
      <c r="J179" s="360">
        <v>44022</v>
      </c>
      <c r="K179" s="131">
        <v>9</v>
      </c>
      <c r="L179" s="131">
        <v>6</v>
      </c>
    </row>
    <row r="180" spans="1:12" ht="17.100000000000001" customHeight="1">
      <c r="A180" s="287">
        <v>194</v>
      </c>
      <c r="B180" s="287" t="s">
        <v>141</v>
      </c>
      <c r="C180" s="283" t="s">
        <v>300</v>
      </c>
      <c r="D180" s="135">
        <v>17077.1474612362</v>
      </c>
      <c r="E180" s="135">
        <v>17077.1474612362</v>
      </c>
      <c r="F180" s="135"/>
      <c r="G180" s="135">
        <v>17077.1474612362</v>
      </c>
      <c r="H180" s="360">
        <v>40631</v>
      </c>
      <c r="I180" s="360">
        <v>41261</v>
      </c>
      <c r="J180" s="360">
        <v>46129</v>
      </c>
      <c r="K180" s="131">
        <v>14</v>
      </c>
      <c r="L180" s="131">
        <v>9</v>
      </c>
    </row>
    <row r="181" spans="1:12" ht="17.100000000000001" customHeight="1">
      <c r="A181" s="287">
        <v>195</v>
      </c>
      <c r="B181" s="287" t="s">
        <v>141</v>
      </c>
      <c r="C181" s="283" t="s">
        <v>301</v>
      </c>
      <c r="D181" s="135">
        <v>7916.5412651620009</v>
      </c>
      <c r="E181" s="135">
        <v>7916.5412651620009</v>
      </c>
      <c r="F181" s="135"/>
      <c r="G181" s="135">
        <v>7916.5412651620009</v>
      </c>
      <c r="H181" s="360">
        <v>39958</v>
      </c>
      <c r="I181" s="360">
        <v>41242</v>
      </c>
      <c r="J181" s="360">
        <v>46129</v>
      </c>
      <c r="K181" s="131">
        <v>16</v>
      </c>
      <c r="L181" s="131">
        <v>9</v>
      </c>
    </row>
    <row r="182" spans="1:12" ht="17.100000000000001" customHeight="1">
      <c r="A182" s="287">
        <v>197</v>
      </c>
      <c r="B182" s="287" t="s">
        <v>141</v>
      </c>
      <c r="C182" s="283" t="s">
        <v>302</v>
      </c>
      <c r="D182" s="135">
        <v>354.71028138460002</v>
      </c>
      <c r="E182" s="135">
        <v>354.71028138460002</v>
      </c>
      <c r="F182" s="135"/>
      <c r="G182" s="135">
        <v>354.71028138460002</v>
      </c>
      <c r="H182" s="360">
        <v>40487</v>
      </c>
      <c r="I182" s="360">
        <v>40548</v>
      </c>
      <c r="J182" s="360">
        <v>46346</v>
      </c>
      <c r="K182" s="131">
        <v>15</v>
      </c>
      <c r="L182" s="131">
        <v>11</v>
      </c>
    </row>
    <row r="183" spans="1:12" ht="17.100000000000001" customHeight="1">
      <c r="A183" s="287">
        <v>198</v>
      </c>
      <c r="B183" s="287" t="s">
        <v>141</v>
      </c>
      <c r="C183" s="283" t="s">
        <v>303</v>
      </c>
      <c r="D183" s="135">
        <v>8398.4151009726011</v>
      </c>
      <c r="E183" s="135">
        <v>8398.4151009726011</v>
      </c>
      <c r="F183" s="135"/>
      <c r="G183" s="135">
        <v>8398.4151009726011</v>
      </c>
      <c r="H183" s="360">
        <v>40826</v>
      </c>
      <c r="I183" s="360">
        <v>41540</v>
      </c>
      <c r="J183" s="360">
        <v>46129</v>
      </c>
      <c r="K183" s="131">
        <v>14</v>
      </c>
      <c r="L183" s="131">
        <v>3</v>
      </c>
    </row>
    <row r="184" spans="1:12" ht="17.100000000000001" customHeight="1">
      <c r="A184" s="287">
        <v>199</v>
      </c>
      <c r="B184" s="287" t="s">
        <v>141</v>
      </c>
      <c r="C184" s="283" t="s">
        <v>304</v>
      </c>
      <c r="D184" s="135">
        <v>772.81640316940002</v>
      </c>
      <c r="E184" s="135">
        <v>772.81640316940002</v>
      </c>
      <c r="F184" s="135"/>
      <c r="G184" s="135">
        <v>772.81640316940002</v>
      </c>
      <c r="H184" s="360">
        <v>39757</v>
      </c>
      <c r="I184" s="360">
        <v>40364</v>
      </c>
      <c r="J184" s="360">
        <v>46276</v>
      </c>
      <c r="K184" s="131">
        <v>17</v>
      </c>
      <c r="L184" s="131">
        <v>8</v>
      </c>
    </row>
    <row r="185" spans="1:12" ht="17.100000000000001" customHeight="1">
      <c r="A185" s="287">
        <v>200</v>
      </c>
      <c r="B185" s="287" t="s">
        <v>229</v>
      </c>
      <c r="C185" s="283" t="s">
        <v>305</v>
      </c>
      <c r="D185" s="135">
        <v>7700.9886370968998</v>
      </c>
      <c r="E185" s="135">
        <v>7700.9886370968998</v>
      </c>
      <c r="F185" s="135"/>
      <c r="G185" s="135">
        <v>7700.9886370968998</v>
      </c>
      <c r="H185" s="360">
        <v>40984</v>
      </c>
      <c r="I185" s="360">
        <v>41687</v>
      </c>
      <c r="J185" s="360">
        <v>46367</v>
      </c>
      <c r="K185" s="131">
        <v>14</v>
      </c>
      <c r="L185" s="131">
        <v>8</v>
      </c>
    </row>
    <row r="186" spans="1:12" ht="17.100000000000001" customHeight="1">
      <c r="A186" s="287">
        <v>201</v>
      </c>
      <c r="B186" s="287" t="s">
        <v>229</v>
      </c>
      <c r="C186" s="283" t="s">
        <v>306</v>
      </c>
      <c r="D186" s="135">
        <v>17047.3045409677</v>
      </c>
      <c r="E186" s="135">
        <v>17047.3045409677</v>
      </c>
      <c r="F186" s="135"/>
      <c r="G186" s="135">
        <v>17047.3045409677</v>
      </c>
      <c r="H186" s="360">
        <v>40092</v>
      </c>
      <c r="I186" s="360">
        <v>41802</v>
      </c>
      <c r="J186" s="360">
        <v>46142</v>
      </c>
      <c r="K186" s="131">
        <v>16</v>
      </c>
      <c r="L186" s="131">
        <v>2</v>
      </c>
    </row>
    <row r="187" spans="1:12" ht="17.100000000000001" customHeight="1">
      <c r="A187" s="287">
        <v>202</v>
      </c>
      <c r="B187" s="287" t="s">
        <v>229</v>
      </c>
      <c r="C187" s="283" t="s">
        <v>307</v>
      </c>
      <c r="D187" s="135">
        <v>20621.787621942902</v>
      </c>
      <c r="E187" s="135">
        <v>20621.787621942902</v>
      </c>
      <c r="F187" s="135"/>
      <c r="G187" s="135">
        <v>20621.787621942902</v>
      </c>
      <c r="H187" s="360">
        <v>41267</v>
      </c>
      <c r="I187" s="360">
        <v>42270</v>
      </c>
      <c r="J187" s="360">
        <v>45950</v>
      </c>
      <c r="K187" s="131">
        <v>12</v>
      </c>
      <c r="L187" s="131">
        <v>6</v>
      </c>
    </row>
    <row r="188" spans="1:12" ht="17.100000000000001" customHeight="1">
      <c r="A188" s="287">
        <v>203</v>
      </c>
      <c r="B188" s="287" t="s">
        <v>229</v>
      </c>
      <c r="C188" s="283" t="s">
        <v>308</v>
      </c>
      <c r="D188" s="135">
        <v>1455.6133033934002</v>
      </c>
      <c r="E188" s="135">
        <v>1455.6133033934002</v>
      </c>
      <c r="F188" s="135"/>
      <c r="G188" s="135">
        <v>1455.6133033934002</v>
      </c>
      <c r="H188" s="360">
        <v>39647</v>
      </c>
      <c r="I188" s="360">
        <v>40144</v>
      </c>
      <c r="J188" s="360">
        <v>45548</v>
      </c>
      <c r="K188" s="131">
        <v>16</v>
      </c>
      <c r="L188" s="131">
        <v>1</v>
      </c>
    </row>
    <row r="189" spans="1:12" ht="17.100000000000001" customHeight="1">
      <c r="A189" s="287">
        <v>204</v>
      </c>
      <c r="B189" s="287" t="s">
        <v>229</v>
      </c>
      <c r="C189" s="283" t="s">
        <v>309</v>
      </c>
      <c r="D189" s="135">
        <v>14582.7992451847</v>
      </c>
      <c r="E189" s="135">
        <v>14582.7992451847</v>
      </c>
      <c r="F189" s="135"/>
      <c r="G189" s="135">
        <v>14582.7992451847</v>
      </c>
      <c r="H189" s="360">
        <v>40385</v>
      </c>
      <c r="I189" s="360">
        <v>40508</v>
      </c>
      <c r="J189" s="360">
        <v>46346</v>
      </c>
      <c r="K189" s="131">
        <v>15</v>
      </c>
      <c r="L189" s="131">
        <v>11</v>
      </c>
    </row>
    <row r="190" spans="1:12" ht="17.100000000000001" customHeight="1">
      <c r="A190" s="287">
        <v>205</v>
      </c>
      <c r="B190" s="287" t="s">
        <v>190</v>
      </c>
      <c r="C190" s="283" t="s">
        <v>310</v>
      </c>
      <c r="D190" s="135">
        <v>5234.8648421289008</v>
      </c>
      <c r="E190" s="135">
        <v>5234.8648421289008</v>
      </c>
      <c r="F190" s="135"/>
      <c r="G190" s="135">
        <v>5234.8648421289008</v>
      </c>
      <c r="H190" s="360">
        <v>39917</v>
      </c>
      <c r="I190" s="360">
        <v>40449</v>
      </c>
      <c r="J190" s="360">
        <v>46213</v>
      </c>
      <c r="K190" s="131">
        <v>17</v>
      </c>
      <c r="L190" s="131">
        <v>0</v>
      </c>
    </row>
    <row r="191" spans="1:12" ht="17.100000000000001" customHeight="1">
      <c r="A191" s="362" t="s">
        <v>826</v>
      </c>
      <c r="B191" s="362"/>
      <c r="C191" s="362"/>
      <c r="D191" s="134">
        <f>SUM(D192:D212)</f>
        <v>112531.3868965469</v>
      </c>
      <c r="E191" s="134">
        <f>SUM(E192:E212)</f>
        <v>112531.3868965469</v>
      </c>
      <c r="F191" s="134"/>
      <c r="G191" s="134">
        <f>SUM(G192:G212)</f>
        <v>112531.3868965469</v>
      </c>
      <c r="H191" s="360"/>
      <c r="I191" s="360"/>
      <c r="J191" s="360"/>
      <c r="K191" s="131"/>
      <c r="L191" s="131"/>
    </row>
    <row r="192" spans="1:12" ht="17.100000000000001" customHeight="1">
      <c r="A192" s="287">
        <v>206</v>
      </c>
      <c r="B192" s="287" t="s">
        <v>141</v>
      </c>
      <c r="C192" s="283" t="s">
        <v>827</v>
      </c>
      <c r="D192" s="135">
        <v>1136.4988157267001</v>
      </c>
      <c r="E192" s="135">
        <v>1136.4988157267001</v>
      </c>
      <c r="F192" s="135"/>
      <c r="G192" s="135">
        <v>1136.4988157267001</v>
      </c>
      <c r="H192" s="360">
        <v>39936</v>
      </c>
      <c r="I192" s="360">
        <v>39936</v>
      </c>
      <c r="J192" s="360">
        <v>43572</v>
      </c>
      <c r="K192" s="131">
        <v>9</v>
      </c>
      <c r="L192" s="131">
        <v>6</v>
      </c>
    </row>
    <row r="193" spans="1:16" ht="17.100000000000001" customHeight="1">
      <c r="A193" s="287">
        <v>207</v>
      </c>
      <c r="B193" s="287" t="s">
        <v>141</v>
      </c>
      <c r="C193" s="283" t="s">
        <v>828</v>
      </c>
      <c r="D193" s="135">
        <v>1883.9032775485002</v>
      </c>
      <c r="E193" s="135">
        <v>1883.9032775485002</v>
      </c>
      <c r="F193" s="135"/>
      <c r="G193" s="135">
        <v>1883.9032775485002</v>
      </c>
      <c r="H193" s="360">
        <v>40022</v>
      </c>
      <c r="I193" s="360">
        <v>40693</v>
      </c>
      <c r="J193" s="360">
        <v>46283</v>
      </c>
      <c r="K193" s="131">
        <v>16</v>
      </c>
      <c r="L193" s="131">
        <v>11</v>
      </c>
    </row>
    <row r="194" spans="1:16" ht="17.100000000000001" customHeight="1">
      <c r="A194" s="287">
        <v>208</v>
      </c>
      <c r="B194" s="287" t="s">
        <v>141</v>
      </c>
      <c r="C194" s="283" t="s">
        <v>313</v>
      </c>
      <c r="D194" s="135">
        <v>715.65092953639999</v>
      </c>
      <c r="E194" s="135">
        <v>715.65092953639999</v>
      </c>
      <c r="F194" s="135"/>
      <c r="G194" s="135">
        <v>715.65092953639999</v>
      </c>
      <c r="H194" s="360">
        <v>40144</v>
      </c>
      <c r="I194" s="360">
        <v>40144</v>
      </c>
      <c r="J194" s="360">
        <v>45548</v>
      </c>
      <c r="K194" s="131">
        <v>14</v>
      </c>
      <c r="L194" s="131">
        <v>5</v>
      </c>
    </row>
    <row r="195" spans="1:16" ht="17.100000000000001" customHeight="1">
      <c r="A195" s="287">
        <v>209</v>
      </c>
      <c r="B195" s="287" t="s">
        <v>141</v>
      </c>
      <c r="C195" s="283" t="s">
        <v>314</v>
      </c>
      <c r="D195" s="135">
        <v>2560.3766983660003</v>
      </c>
      <c r="E195" s="135">
        <v>2560.3766983660003</v>
      </c>
      <c r="F195" s="135"/>
      <c r="G195" s="135">
        <v>2560.3766983660003</v>
      </c>
      <c r="H195" s="360">
        <v>40532</v>
      </c>
      <c r="I195" s="360">
        <v>45730</v>
      </c>
      <c r="J195" s="360">
        <v>54423</v>
      </c>
      <c r="K195" s="131">
        <v>37</v>
      </c>
      <c r="L195" s="131">
        <v>11</v>
      </c>
    </row>
    <row r="196" spans="1:16" ht="17.100000000000001" customHeight="1">
      <c r="A196" s="287">
        <v>210</v>
      </c>
      <c r="B196" s="287" t="s">
        <v>229</v>
      </c>
      <c r="C196" s="283" t="s">
        <v>315</v>
      </c>
      <c r="D196" s="135">
        <v>3428.1880625992003</v>
      </c>
      <c r="E196" s="135">
        <v>3428.1880625992003</v>
      </c>
      <c r="F196" s="135"/>
      <c r="G196" s="135">
        <v>3428.1880625992003</v>
      </c>
      <c r="H196" s="360">
        <v>40497</v>
      </c>
      <c r="I196" s="360">
        <v>40758</v>
      </c>
      <c r="J196" s="360">
        <v>46346</v>
      </c>
      <c r="K196" s="131">
        <v>15</v>
      </c>
      <c r="L196" s="131">
        <v>11</v>
      </c>
    </row>
    <row r="197" spans="1:16" ht="17.100000000000001" customHeight="1">
      <c r="A197" s="287">
        <v>211</v>
      </c>
      <c r="B197" s="287" t="s">
        <v>229</v>
      </c>
      <c r="C197" s="283" t="s">
        <v>316</v>
      </c>
      <c r="D197" s="135">
        <v>3281.4137170871004</v>
      </c>
      <c r="E197" s="135">
        <v>3281.4137170871004</v>
      </c>
      <c r="F197" s="135"/>
      <c r="G197" s="135">
        <v>3281.4137170871004</v>
      </c>
      <c r="H197" s="360">
        <v>40343</v>
      </c>
      <c r="I197" s="360">
        <v>41921</v>
      </c>
      <c r="J197" s="360">
        <v>46234</v>
      </c>
      <c r="K197" s="131">
        <v>15</v>
      </c>
      <c r="L197" s="131">
        <v>11</v>
      </c>
    </row>
    <row r="198" spans="1:16" ht="17.100000000000001" customHeight="1">
      <c r="A198" s="287">
        <v>212</v>
      </c>
      <c r="B198" s="287" t="s">
        <v>141</v>
      </c>
      <c r="C198" s="283" t="s">
        <v>317</v>
      </c>
      <c r="D198" s="135">
        <v>5726.4188484183005</v>
      </c>
      <c r="E198" s="135">
        <v>5726.4188484183005</v>
      </c>
      <c r="F198" s="135"/>
      <c r="G198" s="135">
        <v>5726.4188484183005</v>
      </c>
      <c r="H198" s="360">
        <v>40471</v>
      </c>
      <c r="I198" s="360">
        <v>42278</v>
      </c>
      <c r="J198" s="360">
        <v>51439</v>
      </c>
      <c r="K198" s="131">
        <v>30</v>
      </c>
      <c r="L198" s="131">
        <v>0</v>
      </c>
    </row>
    <row r="199" spans="1:16" ht="17.100000000000001" customHeight="1">
      <c r="A199" s="287">
        <v>213</v>
      </c>
      <c r="B199" s="287" t="s">
        <v>141</v>
      </c>
      <c r="C199" s="283" t="s">
        <v>318</v>
      </c>
      <c r="D199" s="135">
        <v>16112.7055554579</v>
      </c>
      <c r="E199" s="135">
        <v>16112.7055554579</v>
      </c>
      <c r="F199" s="135"/>
      <c r="G199" s="135">
        <v>16112.7055554579</v>
      </c>
      <c r="H199" s="360">
        <v>40448</v>
      </c>
      <c r="I199" s="360">
        <v>43070</v>
      </c>
      <c r="J199" s="360">
        <v>53885</v>
      </c>
      <c r="K199" s="131">
        <v>36</v>
      </c>
      <c r="L199" s="131">
        <v>7</v>
      </c>
    </row>
    <row r="200" spans="1:16" ht="17.100000000000001" customHeight="1">
      <c r="A200" s="287">
        <v>214</v>
      </c>
      <c r="B200" s="287" t="s">
        <v>141</v>
      </c>
      <c r="C200" s="283" t="s">
        <v>319</v>
      </c>
      <c r="D200" s="135">
        <v>4939.9636585967</v>
      </c>
      <c r="E200" s="135">
        <v>4939.9636585967</v>
      </c>
      <c r="F200" s="135"/>
      <c r="G200" s="135">
        <v>4939.9636585967</v>
      </c>
      <c r="H200" s="360">
        <v>40548</v>
      </c>
      <c r="I200" s="360">
        <v>45884</v>
      </c>
      <c r="J200" s="360">
        <v>48441</v>
      </c>
      <c r="K200" s="131">
        <v>21</v>
      </c>
      <c r="L200" s="131">
        <v>1</v>
      </c>
      <c r="M200" s="70"/>
      <c r="N200" s="70"/>
      <c r="O200" s="74"/>
      <c r="P200" s="74"/>
    </row>
    <row r="201" spans="1:16" ht="17.100000000000001" customHeight="1">
      <c r="A201" s="287">
        <v>215</v>
      </c>
      <c r="B201" s="287" t="s">
        <v>229</v>
      </c>
      <c r="C201" s="283" t="s">
        <v>320</v>
      </c>
      <c r="D201" s="135">
        <v>2248.3593553814003</v>
      </c>
      <c r="E201" s="135">
        <v>2248.3593553814003</v>
      </c>
      <c r="F201" s="135"/>
      <c r="G201" s="135">
        <v>2248.3593553814003</v>
      </c>
      <c r="H201" s="360">
        <v>40357</v>
      </c>
      <c r="I201" s="360">
        <v>43069</v>
      </c>
      <c r="J201" s="360">
        <v>53885</v>
      </c>
      <c r="K201" s="131">
        <v>36</v>
      </c>
      <c r="L201" s="131">
        <v>11</v>
      </c>
      <c r="M201" s="70"/>
      <c r="N201" s="70"/>
      <c r="O201" s="74"/>
      <c r="P201" s="74"/>
    </row>
    <row r="202" spans="1:16" ht="17.100000000000001" customHeight="1">
      <c r="A202" s="287">
        <v>216</v>
      </c>
      <c r="B202" s="287" t="s">
        <v>206</v>
      </c>
      <c r="C202" s="283" t="s">
        <v>321</v>
      </c>
      <c r="D202" s="135">
        <v>3735.9944024401007</v>
      </c>
      <c r="E202" s="135">
        <v>3735.9944024401007</v>
      </c>
      <c r="F202" s="135"/>
      <c r="G202" s="135">
        <v>3735.9944024401007</v>
      </c>
      <c r="H202" s="360">
        <v>41264</v>
      </c>
      <c r="I202" s="360">
        <v>42612</v>
      </c>
      <c r="J202" s="360">
        <v>46139</v>
      </c>
      <c r="K202" s="131">
        <v>13</v>
      </c>
      <c r="L202" s="131">
        <v>0</v>
      </c>
      <c r="M202" s="70"/>
      <c r="N202" s="70"/>
      <c r="O202" s="74"/>
      <c r="P202" s="74"/>
    </row>
    <row r="203" spans="1:16" ht="17.100000000000001" customHeight="1">
      <c r="A203" s="287">
        <v>217</v>
      </c>
      <c r="B203" s="287" t="s">
        <v>206</v>
      </c>
      <c r="C203" s="283" t="s">
        <v>322</v>
      </c>
      <c r="D203" s="135">
        <v>10637.0791414207</v>
      </c>
      <c r="E203" s="135">
        <v>10637.0791414207</v>
      </c>
      <c r="F203" s="135"/>
      <c r="G203" s="135">
        <v>10637.0791414207</v>
      </c>
      <c r="H203" s="360">
        <v>41688</v>
      </c>
      <c r="I203" s="360">
        <v>41705</v>
      </c>
      <c r="J203" s="360">
        <v>48319</v>
      </c>
      <c r="K203" s="131">
        <v>17</v>
      </c>
      <c r="L203" s="131">
        <v>10</v>
      </c>
      <c r="M203" s="70"/>
      <c r="N203" s="70"/>
      <c r="O203" s="74"/>
      <c r="P203" s="74"/>
    </row>
    <row r="204" spans="1:16" ht="17.100000000000001" customHeight="1">
      <c r="A204" s="287">
        <v>218</v>
      </c>
      <c r="B204" s="287" t="s">
        <v>137</v>
      </c>
      <c r="C204" s="283" t="s">
        <v>323</v>
      </c>
      <c r="D204" s="135">
        <v>804.93179519620003</v>
      </c>
      <c r="E204" s="135">
        <v>804.93179519620003</v>
      </c>
      <c r="F204" s="135"/>
      <c r="G204" s="135">
        <v>804.93179519620003</v>
      </c>
      <c r="H204" s="360">
        <v>40448</v>
      </c>
      <c r="I204" s="360">
        <v>40505</v>
      </c>
      <c r="J204" s="360">
        <v>46213</v>
      </c>
      <c r="K204" s="131">
        <v>15</v>
      </c>
      <c r="L204" s="131">
        <v>7</v>
      </c>
      <c r="M204" s="70"/>
      <c r="N204" s="70"/>
      <c r="O204" s="74"/>
      <c r="P204" s="74"/>
    </row>
    <row r="205" spans="1:16" ht="17.100000000000001" customHeight="1">
      <c r="A205" s="287">
        <v>219</v>
      </c>
      <c r="B205" s="287" t="s">
        <v>229</v>
      </c>
      <c r="C205" s="283" t="s">
        <v>324</v>
      </c>
      <c r="D205" s="135">
        <v>6260.5138128405006</v>
      </c>
      <c r="E205" s="135">
        <v>6260.5138128405006</v>
      </c>
      <c r="F205" s="135"/>
      <c r="G205" s="135">
        <v>6260.5138128405006</v>
      </c>
      <c r="H205" s="360">
        <v>40973</v>
      </c>
      <c r="I205" s="360">
        <v>40973</v>
      </c>
      <c r="J205" s="360">
        <v>46304</v>
      </c>
      <c r="K205" s="131">
        <v>14</v>
      </c>
      <c r="L205" s="131">
        <v>6</v>
      </c>
      <c r="M205" s="70"/>
      <c r="N205" s="70"/>
      <c r="O205" s="74"/>
      <c r="P205" s="74"/>
    </row>
    <row r="206" spans="1:16" ht="17.100000000000001" customHeight="1">
      <c r="A206" s="287">
        <v>222</v>
      </c>
      <c r="B206" s="287" t="s">
        <v>127</v>
      </c>
      <c r="C206" s="283" t="s">
        <v>325</v>
      </c>
      <c r="D206" s="135">
        <v>40867.341272276506</v>
      </c>
      <c r="E206" s="135">
        <v>40867.341272276506</v>
      </c>
      <c r="F206" s="135"/>
      <c r="G206" s="135">
        <v>40867.341272276506</v>
      </c>
      <c r="H206" s="360">
        <v>40826</v>
      </c>
      <c r="I206" s="360">
        <v>42705</v>
      </c>
      <c r="J206" s="360">
        <v>48319</v>
      </c>
      <c r="K206" s="131">
        <v>20</v>
      </c>
      <c r="L206" s="131">
        <v>0</v>
      </c>
      <c r="M206" s="70"/>
      <c r="N206" s="70"/>
      <c r="O206" s="74"/>
      <c r="P206" s="74"/>
    </row>
    <row r="207" spans="1:16" ht="17.100000000000001" customHeight="1">
      <c r="A207" s="287">
        <v>223</v>
      </c>
      <c r="B207" s="287" t="s">
        <v>137</v>
      </c>
      <c r="C207" s="283" t="s">
        <v>326</v>
      </c>
      <c r="D207" s="135">
        <v>126.33619330220002</v>
      </c>
      <c r="E207" s="135">
        <v>126.33619330220002</v>
      </c>
      <c r="F207" s="135"/>
      <c r="G207" s="135">
        <v>126.33619330220002</v>
      </c>
      <c r="H207" s="360">
        <v>40850</v>
      </c>
      <c r="I207" s="360">
        <v>40913</v>
      </c>
      <c r="J207" s="360">
        <v>44022</v>
      </c>
      <c r="K207" s="131">
        <v>8</v>
      </c>
      <c r="L207" s="131">
        <v>6</v>
      </c>
      <c r="M207" s="70"/>
      <c r="N207" s="70"/>
      <c r="O207" s="74"/>
      <c r="P207" s="74"/>
    </row>
    <row r="208" spans="1:16" ht="17.100000000000001" customHeight="1">
      <c r="A208" s="287">
        <v>225</v>
      </c>
      <c r="B208" s="287" t="s">
        <v>137</v>
      </c>
      <c r="C208" s="283" t="s">
        <v>757</v>
      </c>
      <c r="D208" s="135">
        <v>10.899226949600001</v>
      </c>
      <c r="E208" s="135">
        <v>10.899226949600001</v>
      </c>
      <c r="F208" s="135"/>
      <c r="G208" s="135">
        <v>10.899226949600001</v>
      </c>
      <c r="H208" s="360">
        <v>40571</v>
      </c>
      <c r="I208" s="360">
        <v>40571</v>
      </c>
      <c r="J208" s="360">
        <v>44224</v>
      </c>
      <c r="K208" s="131">
        <v>9</v>
      </c>
      <c r="L208" s="131">
        <v>5</v>
      </c>
      <c r="M208" s="70"/>
      <c r="N208" s="70"/>
      <c r="O208" s="74"/>
      <c r="P208" s="74"/>
    </row>
    <row r="209" spans="1:16" ht="17.100000000000001" customHeight="1">
      <c r="A209" s="287">
        <v>226</v>
      </c>
      <c r="B209" s="287" t="s">
        <v>129</v>
      </c>
      <c r="C209" s="283" t="s">
        <v>328</v>
      </c>
      <c r="D209" s="135">
        <v>334.25824160690001</v>
      </c>
      <c r="E209" s="135">
        <v>334.25824160690001</v>
      </c>
      <c r="F209" s="135"/>
      <c r="G209" s="135">
        <v>334.25824160690001</v>
      </c>
      <c r="H209" s="360">
        <v>42612</v>
      </c>
      <c r="I209" s="360">
        <v>42612</v>
      </c>
      <c r="J209" s="360">
        <v>46139</v>
      </c>
      <c r="K209" s="131">
        <v>9</v>
      </c>
      <c r="L209" s="131">
        <v>6</v>
      </c>
      <c r="M209" s="70"/>
      <c r="N209" s="70"/>
      <c r="O209" s="74"/>
      <c r="P209" s="74"/>
    </row>
    <row r="210" spans="1:16" ht="17.100000000000001" customHeight="1">
      <c r="A210" s="287">
        <v>227</v>
      </c>
      <c r="B210" s="287" t="s">
        <v>125</v>
      </c>
      <c r="C210" s="283" t="s">
        <v>329</v>
      </c>
      <c r="D210" s="135">
        <v>2958.3528730435</v>
      </c>
      <c r="E210" s="135">
        <v>2958.3528730435</v>
      </c>
      <c r="F210" s="135"/>
      <c r="G210" s="135">
        <v>2958.3528730435</v>
      </c>
      <c r="H210" s="360">
        <v>41254</v>
      </c>
      <c r="I210" s="360">
        <v>41360</v>
      </c>
      <c r="J210" s="360">
        <v>44669</v>
      </c>
      <c r="K210" s="131">
        <v>9</v>
      </c>
      <c r="L210" s="131">
        <v>0</v>
      </c>
      <c r="M210" s="70"/>
      <c r="N210" s="70"/>
      <c r="O210" s="74"/>
      <c r="P210" s="74"/>
    </row>
    <row r="211" spans="1:16" ht="17.100000000000001" customHeight="1">
      <c r="A211" s="287">
        <v>228</v>
      </c>
      <c r="B211" s="287" t="s">
        <v>137</v>
      </c>
      <c r="C211" s="283" t="s">
        <v>330</v>
      </c>
      <c r="D211" s="135">
        <v>1691.2293459895002</v>
      </c>
      <c r="E211" s="135">
        <v>1691.2293459895002</v>
      </c>
      <c r="F211" s="135"/>
      <c r="G211" s="135">
        <v>1691.2293459895002</v>
      </c>
      <c r="H211" s="360">
        <v>41227</v>
      </c>
      <c r="I211" s="360">
        <v>41243</v>
      </c>
      <c r="J211" s="360">
        <v>45035</v>
      </c>
      <c r="K211" s="131">
        <v>10</v>
      </c>
      <c r="L211" s="131">
        <v>0</v>
      </c>
      <c r="M211" s="70"/>
      <c r="N211" s="70"/>
      <c r="O211" s="74"/>
      <c r="P211" s="74"/>
    </row>
    <row r="212" spans="1:16" ht="17.100000000000001" customHeight="1">
      <c r="A212" s="287">
        <v>229</v>
      </c>
      <c r="B212" s="287" t="s">
        <v>135</v>
      </c>
      <c r="C212" s="283" t="s">
        <v>331</v>
      </c>
      <c r="D212" s="135">
        <v>3070.9716727630002</v>
      </c>
      <c r="E212" s="135">
        <v>3070.9716727630002</v>
      </c>
      <c r="F212" s="135"/>
      <c r="G212" s="135">
        <v>3070.9716727630002</v>
      </c>
      <c r="H212" s="360">
        <v>41662</v>
      </c>
      <c r="I212" s="360">
        <v>41662</v>
      </c>
      <c r="J212" s="360">
        <v>46367</v>
      </c>
      <c r="K212" s="131">
        <v>12</v>
      </c>
      <c r="L212" s="131">
        <v>8</v>
      </c>
      <c r="M212" s="70"/>
      <c r="N212" s="70"/>
      <c r="O212" s="74"/>
      <c r="P212" s="74"/>
    </row>
    <row r="213" spans="1:16" ht="17.100000000000001" customHeight="1">
      <c r="A213" s="362" t="s">
        <v>829</v>
      </c>
      <c r="B213" s="362"/>
      <c r="C213" s="362"/>
      <c r="D213" s="134">
        <f>SUM(D214:D223)</f>
        <v>50680.494711528205</v>
      </c>
      <c r="E213" s="134">
        <f>SUM(E214:E223)</f>
        <v>50680.494711528205</v>
      </c>
      <c r="F213" s="134"/>
      <c r="G213" s="134">
        <f>SUM(G214:G223)</f>
        <v>50680.494711528205</v>
      </c>
      <c r="H213" s="360"/>
      <c r="I213" s="360"/>
      <c r="J213" s="360"/>
      <c r="K213" s="131"/>
      <c r="L213" s="131"/>
      <c r="M213" s="70"/>
      <c r="N213" s="70"/>
      <c r="O213" s="74"/>
      <c r="P213" s="74"/>
    </row>
    <row r="214" spans="1:16" ht="17.100000000000001" customHeight="1">
      <c r="A214" s="287">
        <v>231</v>
      </c>
      <c r="B214" s="287" t="s">
        <v>229</v>
      </c>
      <c r="C214" s="283" t="s">
        <v>332</v>
      </c>
      <c r="D214" s="135">
        <v>400.17047220400008</v>
      </c>
      <c r="E214" s="135">
        <v>400.17047220400008</v>
      </c>
      <c r="F214" s="135"/>
      <c r="G214" s="135">
        <v>400.17047220400008</v>
      </c>
      <c r="H214" s="360">
        <v>40403</v>
      </c>
      <c r="I214" s="360">
        <v>40403</v>
      </c>
      <c r="J214" s="360">
        <v>46199</v>
      </c>
      <c r="K214" s="131">
        <v>15</v>
      </c>
      <c r="L214" s="131">
        <v>6</v>
      </c>
      <c r="M214" s="70"/>
      <c r="N214" s="70"/>
      <c r="O214" s="74"/>
      <c r="P214" s="74"/>
    </row>
    <row r="215" spans="1:16" ht="17.100000000000001" customHeight="1">
      <c r="A215" s="287">
        <v>233</v>
      </c>
      <c r="B215" s="287" t="s">
        <v>229</v>
      </c>
      <c r="C215" s="283" t="s">
        <v>333</v>
      </c>
      <c r="D215" s="135">
        <v>150.78393771330002</v>
      </c>
      <c r="E215" s="135">
        <v>150.78393771330002</v>
      </c>
      <c r="F215" s="135"/>
      <c r="G215" s="135">
        <v>150.78393771330002</v>
      </c>
      <c r="H215" s="360">
        <v>40371</v>
      </c>
      <c r="I215" s="360">
        <v>40371</v>
      </c>
      <c r="J215" s="360">
        <v>46199</v>
      </c>
      <c r="K215" s="131">
        <v>15</v>
      </c>
      <c r="L215" s="131">
        <v>6</v>
      </c>
      <c r="M215" s="70"/>
      <c r="N215" s="70"/>
      <c r="O215" s="74"/>
      <c r="P215" s="74"/>
    </row>
    <row r="216" spans="1:16" ht="17.100000000000001" customHeight="1">
      <c r="A216" s="287">
        <v>234</v>
      </c>
      <c r="B216" s="287" t="s">
        <v>229</v>
      </c>
      <c r="C216" s="283" t="s">
        <v>830</v>
      </c>
      <c r="D216" s="135">
        <v>4132.1437438109006</v>
      </c>
      <c r="E216" s="135">
        <v>4132.1437438109006</v>
      </c>
      <c r="F216" s="135"/>
      <c r="G216" s="135">
        <v>4132.1437438109006</v>
      </c>
      <c r="H216" s="360">
        <v>42936</v>
      </c>
      <c r="I216" s="360">
        <v>42977</v>
      </c>
      <c r="J216" s="360">
        <v>53885</v>
      </c>
      <c r="K216" s="131">
        <v>29</v>
      </c>
      <c r="L216" s="131">
        <v>6</v>
      </c>
      <c r="M216" s="70"/>
      <c r="N216" s="70"/>
      <c r="O216" s="74"/>
      <c r="P216" s="74"/>
    </row>
    <row r="217" spans="1:16" ht="17.100000000000001" customHeight="1">
      <c r="A217" s="287">
        <v>235</v>
      </c>
      <c r="B217" s="287" t="s">
        <v>129</v>
      </c>
      <c r="C217" s="283" t="s">
        <v>335</v>
      </c>
      <c r="D217" s="135">
        <v>2026.4023126482</v>
      </c>
      <c r="E217" s="135">
        <v>2026.4023126482</v>
      </c>
      <c r="F217" s="135"/>
      <c r="G217" s="135">
        <v>2026.4023126482</v>
      </c>
      <c r="H217" s="360">
        <v>41831</v>
      </c>
      <c r="I217" s="360">
        <v>41901</v>
      </c>
      <c r="J217" s="360">
        <v>46142</v>
      </c>
      <c r="K217" s="131">
        <v>11</v>
      </c>
      <c r="L217" s="131">
        <v>6</v>
      </c>
      <c r="M217" s="70"/>
      <c r="N217" s="70"/>
      <c r="O217" s="74"/>
      <c r="P217" s="74"/>
    </row>
    <row r="218" spans="1:16" ht="17.100000000000001" customHeight="1">
      <c r="A218" s="287">
        <v>236</v>
      </c>
      <c r="B218" s="287" t="s">
        <v>129</v>
      </c>
      <c r="C218" s="283" t="s">
        <v>336</v>
      </c>
      <c r="D218" s="135">
        <v>1356.4071125342002</v>
      </c>
      <c r="E218" s="135">
        <v>1356.4071125342002</v>
      </c>
      <c r="F218" s="135"/>
      <c r="G218" s="135">
        <v>1356.4071125342002</v>
      </c>
      <c r="H218" s="360">
        <v>41217</v>
      </c>
      <c r="I218" s="360">
        <v>41217</v>
      </c>
      <c r="J218" s="360">
        <v>44727</v>
      </c>
      <c r="K218" s="131">
        <v>9</v>
      </c>
      <c r="L218" s="131">
        <v>6</v>
      </c>
      <c r="M218" s="70"/>
      <c r="N218" s="70"/>
      <c r="O218" s="74"/>
      <c r="P218" s="74"/>
    </row>
    <row r="219" spans="1:16" ht="17.100000000000001" customHeight="1">
      <c r="A219" s="287">
        <v>237</v>
      </c>
      <c r="B219" s="287" t="s">
        <v>137</v>
      </c>
      <c r="C219" s="283" t="s">
        <v>337</v>
      </c>
      <c r="D219" s="135">
        <v>1206.8927128067</v>
      </c>
      <c r="E219" s="135">
        <v>1206.8927128067</v>
      </c>
      <c r="F219" s="135"/>
      <c r="G219" s="135">
        <v>1206.8927128067</v>
      </c>
      <c r="H219" s="360">
        <v>42429</v>
      </c>
      <c r="I219" s="360">
        <v>42755</v>
      </c>
      <c r="J219" s="360">
        <v>46365</v>
      </c>
      <c r="K219" s="131">
        <v>10</v>
      </c>
      <c r="L219" s="131">
        <v>8</v>
      </c>
    </row>
    <row r="220" spans="1:16" ht="17.100000000000001" customHeight="1">
      <c r="A220" s="287">
        <v>242</v>
      </c>
      <c r="B220" s="287" t="s">
        <v>141</v>
      </c>
      <c r="C220" s="283" t="s">
        <v>831</v>
      </c>
      <c r="D220" s="135">
        <v>14135.863604091501</v>
      </c>
      <c r="E220" s="135">
        <v>14135.863604091501</v>
      </c>
      <c r="F220" s="135"/>
      <c r="G220" s="135">
        <v>14135.863604091501</v>
      </c>
      <c r="H220" s="360">
        <v>40716</v>
      </c>
      <c r="I220" s="360">
        <v>43277</v>
      </c>
      <c r="J220" s="360">
        <v>54128</v>
      </c>
      <c r="K220" s="131">
        <v>36</v>
      </c>
      <c r="L220" s="131">
        <v>2</v>
      </c>
    </row>
    <row r="221" spans="1:16" ht="17.100000000000001" customHeight="1">
      <c r="A221" s="287">
        <v>243</v>
      </c>
      <c r="B221" s="287" t="s">
        <v>141</v>
      </c>
      <c r="C221" s="283" t="s">
        <v>832</v>
      </c>
      <c r="D221" s="135">
        <v>11442.906643530601</v>
      </c>
      <c r="E221" s="135">
        <v>11442.906643530601</v>
      </c>
      <c r="F221" s="135"/>
      <c r="G221" s="135">
        <v>11442.906643530601</v>
      </c>
      <c r="H221" s="360">
        <v>40737</v>
      </c>
      <c r="I221" s="360">
        <v>42577</v>
      </c>
      <c r="J221" s="360">
        <v>46139</v>
      </c>
      <c r="K221" s="131">
        <v>14</v>
      </c>
      <c r="L221" s="131">
        <v>3</v>
      </c>
    </row>
    <row r="222" spans="1:16" ht="17.100000000000001" customHeight="1">
      <c r="A222" s="287">
        <v>244</v>
      </c>
      <c r="B222" s="287" t="s">
        <v>141</v>
      </c>
      <c r="C222" s="283" t="s">
        <v>833</v>
      </c>
      <c r="D222" s="135">
        <v>14044.4702415642</v>
      </c>
      <c r="E222" s="135">
        <v>14044.4702415642</v>
      </c>
      <c r="F222" s="135"/>
      <c r="G222" s="135">
        <v>14044.4702415642</v>
      </c>
      <c r="H222" s="360">
        <v>40420</v>
      </c>
      <c r="I222" s="360">
        <v>42516</v>
      </c>
      <c r="J222" s="360">
        <v>46318</v>
      </c>
      <c r="K222" s="131">
        <v>15</v>
      </c>
      <c r="L222" s="131">
        <v>9</v>
      </c>
    </row>
    <row r="223" spans="1:16" ht="17.100000000000001" customHeight="1">
      <c r="A223" s="287">
        <v>245</v>
      </c>
      <c r="B223" s="287" t="s">
        <v>141</v>
      </c>
      <c r="C223" s="283" t="s">
        <v>834</v>
      </c>
      <c r="D223" s="135">
        <v>1784.4539306246002</v>
      </c>
      <c r="E223" s="135">
        <v>1784.4539306246002</v>
      </c>
      <c r="F223" s="135"/>
      <c r="G223" s="135">
        <v>1784.4539306246002</v>
      </c>
      <c r="H223" s="360">
        <v>40805</v>
      </c>
      <c r="I223" s="360">
        <v>45884</v>
      </c>
      <c r="J223" s="360">
        <v>48175</v>
      </c>
      <c r="K223" s="131">
        <v>20</v>
      </c>
      <c r="L223" s="131">
        <v>1</v>
      </c>
    </row>
    <row r="224" spans="1:16" ht="17.100000000000001" customHeight="1">
      <c r="A224" s="362" t="s">
        <v>835</v>
      </c>
      <c r="B224" s="362"/>
      <c r="C224" s="362"/>
      <c r="D224" s="134">
        <f>SUM(D225:D233)</f>
        <v>35422.132422986106</v>
      </c>
      <c r="E224" s="134">
        <f>SUM(E225:E233)</f>
        <v>35422.132422986106</v>
      </c>
      <c r="F224" s="134"/>
      <c r="G224" s="134">
        <f>SUM(G225:G233)</f>
        <v>35422.132422986106</v>
      </c>
      <c r="H224" s="360"/>
      <c r="I224" s="360"/>
      <c r="J224" s="360"/>
      <c r="K224" s="131"/>
      <c r="L224" s="131"/>
    </row>
    <row r="225" spans="1:12" ht="17.100000000000001" customHeight="1">
      <c r="A225" s="287">
        <v>247</v>
      </c>
      <c r="B225" s="287" t="s">
        <v>229</v>
      </c>
      <c r="C225" s="283" t="s">
        <v>836</v>
      </c>
      <c r="D225" s="135">
        <v>4215.3402888171004</v>
      </c>
      <c r="E225" s="135">
        <v>4215.3402888171004</v>
      </c>
      <c r="F225" s="135"/>
      <c r="G225" s="135">
        <v>4215.3402888171004</v>
      </c>
      <c r="H225" s="360">
        <v>41401</v>
      </c>
      <c r="I225" s="360">
        <v>41796</v>
      </c>
      <c r="J225" s="360">
        <v>46142</v>
      </c>
      <c r="K225" s="131">
        <v>12</v>
      </c>
      <c r="L225" s="131">
        <v>9</v>
      </c>
    </row>
    <row r="226" spans="1:12" ht="17.100000000000001" customHeight="1">
      <c r="A226" s="287">
        <v>248</v>
      </c>
      <c r="B226" s="287" t="s">
        <v>229</v>
      </c>
      <c r="C226" s="283" t="s">
        <v>343</v>
      </c>
      <c r="D226" s="135">
        <v>4349.6768956400001</v>
      </c>
      <c r="E226" s="135">
        <v>4349.6768956400001</v>
      </c>
      <c r="F226" s="135"/>
      <c r="G226" s="135">
        <v>4349.6768956400001</v>
      </c>
      <c r="H226" s="360">
        <v>40876</v>
      </c>
      <c r="I226" s="360">
        <v>41197</v>
      </c>
      <c r="J226" s="360">
        <v>46185</v>
      </c>
      <c r="K226" s="131">
        <v>14</v>
      </c>
      <c r="L226" s="131">
        <v>1</v>
      </c>
    </row>
    <row r="227" spans="1:12" ht="17.100000000000001" customHeight="1">
      <c r="A227" s="287">
        <v>249</v>
      </c>
      <c r="B227" s="287" t="s">
        <v>229</v>
      </c>
      <c r="C227" s="283" t="s">
        <v>344</v>
      </c>
      <c r="D227" s="135">
        <v>4985.7006529559003</v>
      </c>
      <c r="E227" s="135">
        <v>4985.7006529559003</v>
      </c>
      <c r="F227" s="135"/>
      <c r="G227" s="135">
        <v>4985.7006529559003</v>
      </c>
      <c r="H227" s="360">
        <v>41700</v>
      </c>
      <c r="I227" s="360">
        <v>44545</v>
      </c>
      <c r="J227" s="360">
        <v>53051</v>
      </c>
      <c r="K227" s="131">
        <v>31</v>
      </c>
      <c r="L227" s="131">
        <v>0</v>
      </c>
    </row>
    <row r="228" spans="1:12" ht="17.100000000000001" customHeight="1">
      <c r="A228" s="287">
        <v>250</v>
      </c>
      <c r="B228" s="287" t="s">
        <v>229</v>
      </c>
      <c r="C228" s="283" t="s">
        <v>345</v>
      </c>
      <c r="D228" s="135">
        <v>1956.6239191666</v>
      </c>
      <c r="E228" s="135">
        <v>1956.6239191666</v>
      </c>
      <c r="F228" s="135"/>
      <c r="G228" s="135">
        <v>1956.6239191666</v>
      </c>
      <c r="H228" s="360">
        <v>40822</v>
      </c>
      <c r="I228" s="360">
        <v>40928</v>
      </c>
      <c r="J228" s="360">
        <v>46311</v>
      </c>
      <c r="K228" s="131">
        <v>14</v>
      </c>
      <c r="L228" s="131">
        <v>6</v>
      </c>
    </row>
    <row r="229" spans="1:12" ht="17.100000000000001" customHeight="1">
      <c r="A229" s="287">
        <v>251</v>
      </c>
      <c r="B229" s="287" t="s">
        <v>141</v>
      </c>
      <c r="C229" s="283" t="s">
        <v>346</v>
      </c>
      <c r="D229" s="135">
        <v>1609.7808625219</v>
      </c>
      <c r="E229" s="135">
        <v>1609.7808625219</v>
      </c>
      <c r="F229" s="135"/>
      <c r="G229" s="135">
        <v>1609.7808625219</v>
      </c>
      <c r="H229" s="360">
        <v>41472</v>
      </c>
      <c r="I229" s="360">
        <v>42689</v>
      </c>
      <c r="J229" s="360">
        <v>49947</v>
      </c>
      <c r="K229" s="131">
        <v>22</v>
      </c>
      <c r="L229" s="131">
        <v>11</v>
      </c>
    </row>
    <row r="230" spans="1:12" ht="17.100000000000001" customHeight="1">
      <c r="A230" s="287">
        <v>252</v>
      </c>
      <c r="B230" s="287" t="s">
        <v>141</v>
      </c>
      <c r="C230" s="283" t="s">
        <v>347</v>
      </c>
      <c r="D230" s="135">
        <v>110.10819944330001</v>
      </c>
      <c r="E230" s="135">
        <v>110.10819944330001</v>
      </c>
      <c r="F230" s="135"/>
      <c r="G230" s="135">
        <v>110.10819944330001</v>
      </c>
      <c r="H230" s="360">
        <v>40689</v>
      </c>
      <c r="I230" s="360">
        <v>40689</v>
      </c>
      <c r="J230" s="360">
        <v>44022</v>
      </c>
      <c r="K230" s="131">
        <v>9</v>
      </c>
      <c r="L230" s="131">
        <v>0</v>
      </c>
    </row>
    <row r="231" spans="1:12" ht="17.100000000000001" customHeight="1">
      <c r="A231" s="287">
        <v>253</v>
      </c>
      <c r="B231" s="287" t="s">
        <v>141</v>
      </c>
      <c r="C231" s="283" t="s">
        <v>348</v>
      </c>
      <c r="D231" s="135">
        <v>14740.2497099548</v>
      </c>
      <c r="E231" s="135">
        <v>14740.2497099548</v>
      </c>
      <c r="F231" s="135"/>
      <c r="G231" s="135">
        <v>14740.2497099548</v>
      </c>
      <c r="H231" s="360">
        <v>41320</v>
      </c>
      <c r="I231" s="360">
        <v>43234</v>
      </c>
      <c r="J231" s="360">
        <v>54128</v>
      </c>
      <c r="K231" s="131">
        <v>34</v>
      </c>
      <c r="L231" s="131">
        <v>8</v>
      </c>
    </row>
    <row r="232" spans="1:12" ht="17.100000000000001" customHeight="1">
      <c r="A232" s="287">
        <v>257</v>
      </c>
      <c r="B232" s="287" t="s">
        <v>129</v>
      </c>
      <c r="C232" s="283" t="s">
        <v>837</v>
      </c>
      <c r="D232" s="135">
        <v>1110.5211517359</v>
      </c>
      <c r="E232" s="135">
        <v>1110.5211517359</v>
      </c>
      <c r="F232" s="135"/>
      <c r="G232" s="135">
        <v>1110.5211517359</v>
      </c>
      <c r="H232" s="360">
        <v>44929</v>
      </c>
      <c r="I232" s="360">
        <v>45316</v>
      </c>
      <c r="J232" s="360">
        <v>48271</v>
      </c>
      <c r="K232" s="131">
        <v>9</v>
      </c>
      <c r="L232" s="131">
        <v>0</v>
      </c>
    </row>
    <row r="233" spans="1:12" ht="17.100000000000001" customHeight="1">
      <c r="A233" s="287">
        <v>258</v>
      </c>
      <c r="B233" s="287" t="s">
        <v>206</v>
      </c>
      <c r="C233" s="283" t="s">
        <v>349</v>
      </c>
      <c r="D233" s="135">
        <v>2344.1307427505999</v>
      </c>
      <c r="E233" s="135">
        <v>2344.1307427505999</v>
      </c>
      <c r="F233" s="135"/>
      <c r="G233" s="135">
        <v>2344.1307427505999</v>
      </c>
      <c r="H233" s="360">
        <v>42464</v>
      </c>
      <c r="I233" s="360">
        <v>44925</v>
      </c>
      <c r="J233" s="360">
        <v>47879</v>
      </c>
      <c r="K233" s="131">
        <v>9</v>
      </c>
      <c r="L233" s="131">
        <v>0</v>
      </c>
    </row>
    <row r="234" spans="1:12" ht="17.100000000000001" customHeight="1">
      <c r="A234" s="363" t="s">
        <v>838</v>
      </c>
      <c r="B234" s="363"/>
      <c r="C234" s="363"/>
      <c r="D234" s="134">
        <f>SUM(D235:D237)</f>
        <v>50889.804486377892</v>
      </c>
      <c r="E234" s="134">
        <f>SUM(E235:E237)</f>
        <v>50889.804486377892</v>
      </c>
      <c r="F234" s="134"/>
      <c r="G234" s="134">
        <f>SUM(G235:G237)</f>
        <v>50889.804486377892</v>
      </c>
      <c r="H234" s="360"/>
      <c r="I234" s="360"/>
      <c r="J234" s="360"/>
      <c r="K234" s="131"/>
      <c r="L234" s="131"/>
    </row>
    <row r="235" spans="1:12" ht="17.100000000000001" customHeight="1">
      <c r="A235" s="287">
        <v>259</v>
      </c>
      <c r="B235" s="287" t="s">
        <v>141</v>
      </c>
      <c r="C235" s="283" t="s">
        <v>839</v>
      </c>
      <c r="D235" s="135">
        <v>30210.517347405599</v>
      </c>
      <c r="E235" s="135">
        <v>30210.517347405599</v>
      </c>
      <c r="F235" s="135"/>
      <c r="G235" s="135">
        <v>30210.517347405599</v>
      </c>
      <c r="H235" s="360">
        <v>41674</v>
      </c>
      <c r="I235" s="360">
        <v>43291</v>
      </c>
      <c r="J235" s="360">
        <v>54128</v>
      </c>
      <c r="K235" s="131">
        <v>33</v>
      </c>
      <c r="L235" s="131">
        <v>11</v>
      </c>
    </row>
    <row r="236" spans="1:12" ht="17.100000000000001" customHeight="1">
      <c r="A236" s="287">
        <v>260</v>
      </c>
      <c r="B236" s="287" t="s">
        <v>141</v>
      </c>
      <c r="C236" s="283" t="s">
        <v>840</v>
      </c>
      <c r="D236" s="135">
        <v>8179.4911318935001</v>
      </c>
      <c r="E236" s="135">
        <v>8179.4911318935001</v>
      </c>
      <c r="F236" s="135"/>
      <c r="G236" s="135">
        <v>8179.4911318935001</v>
      </c>
      <c r="H236" s="360">
        <v>41506</v>
      </c>
      <c r="I236" s="360">
        <v>43067</v>
      </c>
      <c r="J236" s="360">
        <v>53885</v>
      </c>
      <c r="K236" s="131">
        <v>33</v>
      </c>
      <c r="L236" s="131">
        <v>9</v>
      </c>
    </row>
    <row r="237" spans="1:12" ht="17.100000000000001" customHeight="1">
      <c r="A237" s="287">
        <v>261</v>
      </c>
      <c r="B237" s="287" t="s">
        <v>193</v>
      </c>
      <c r="C237" s="283" t="s">
        <v>352</v>
      </c>
      <c r="D237" s="135">
        <v>12499.796007078799</v>
      </c>
      <c r="E237" s="135">
        <v>12499.796007078799</v>
      </c>
      <c r="F237" s="135"/>
      <c r="G237" s="135">
        <v>12499.796007078799</v>
      </c>
      <c r="H237" s="360">
        <v>42031</v>
      </c>
      <c r="I237" s="360">
        <v>44545</v>
      </c>
      <c r="J237" s="360">
        <v>53904</v>
      </c>
      <c r="K237" s="131">
        <v>32</v>
      </c>
      <c r="L237" s="131">
        <v>5</v>
      </c>
    </row>
    <row r="238" spans="1:12" ht="17.100000000000001" customHeight="1">
      <c r="A238" s="362" t="s">
        <v>841</v>
      </c>
      <c r="B238" s="362"/>
      <c r="C238" s="362"/>
      <c r="D238" s="134">
        <f>SUM(D239:D247)</f>
        <v>41291.022572577909</v>
      </c>
      <c r="E238" s="134">
        <f>SUM(E239:E247)</f>
        <v>41291.022572577909</v>
      </c>
      <c r="F238" s="134"/>
      <c r="G238" s="134">
        <f>SUM(G239:G247)</f>
        <v>41291.022572577909</v>
      </c>
      <c r="H238" s="360"/>
      <c r="I238" s="360"/>
      <c r="J238" s="360"/>
      <c r="K238" s="131"/>
      <c r="L238" s="131"/>
    </row>
    <row r="239" spans="1:12" ht="17.100000000000001" customHeight="1">
      <c r="A239" s="287">
        <v>262</v>
      </c>
      <c r="B239" s="287" t="s">
        <v>229</v>
      </c>
      <c r="C239" s="283" t="s">
        <v>353</v>
      </c>
      <c r="D239" s="135">
        <v>2101.5093082015001</v>
      </c>
      <c r="E239" s="135">
        <v>2101.5093082015001</v>
      </c>
      <c r="F239" s="135"/>
      <c r="G239" s="135">
        <v>2101.5093082015001</v>
      </c>
      <c r="H239" s="360">
        <v>41290</v>
      </c>
      <c r="I239" s="360">
        <v>41761</v>
      </c>
      <c r="J239" s="360">
        <v>46374</v>
      </c>
      <c r="K239" s="131">
        <v>13</v>
      </c>
      <c r="L239" s="131">
        <v>8</v>
      </c>
    </row>
    <row r="240" spans="1:12" ht="17.100000000000001" customHeight="1">
      <c r="A240" s="287">
        <v>264</v>
      </c>
      <c r="B240" s="287" t="s">
        <v>127</v>
      </c>
      <c r="C240" s="283" t="s">
        <v>354</v>
      </c>
      <c r="D240" s="135">
        <v>14965.3601989995</v>
      </c>
      <c r="E240" s="135">
        <v>14965.3601989995</v>
      </c>
      <c r="F240" s="135"/>
      <c r="G240" s="135">
        <v>14965.3601989995</v>
      </c>
      <c r="H240" s="360">
        <v>43001</v>
      </c>
      <c r="I240" s="360">
        <v>44545</v>
      </c>
      <c r="J240" s="360">
        <v>54041</v>
      </c>
      <c r="K240" s="131">
        <v>30</v>
      </c>
      <c r="L240" s="131">
        <v>2</v>
      </c>
    </row>
    <row r="241" spans="1:12" ht="17.100000000000001" customHeight="1">
      <c r="A241" s="287">
        <v>266</v>
      </c>
      <c r="B241" s="287" t="s">
        <v>229</v>
      </c>
      <c r="C241" s="283" t="s">
        <v>355</v>
      </c>
      <c r="D241" s="135">
        <v>5788.8961931066005</v>
      </c>
      <c r="E241" s="135">
        <v>5788.8961931066005</v>
      </c>
      <c r="F241" s="135"/>
      <c r="G241" s="135">
        <v>5788.8961931066005</v>
      </c>
      <c r="H241" s="360">
        <v>43495</v>
      </c>
      <c r="I241" s="360">
        <v>44910</v>
      </c>
      <c r="J241" s="360">
        <v>54128</v>
      </c>
      <c r="K241" s="131">
        <v>29</v>
      </c>
      <c r="L241" s="131">
        <v>0</v>
      </c>
    </row>
    <row r="242" spans="1:12" ht="17.100000000000001" customHeight="1">
      <c r="A242" s="287">
        <v>267</v>
      </c>
      <c r="B242" s="287" t="s">
        <v>229</v>
      </c>
      <c r="C242" s="283" t="s">
        <v>356</v>
      </c>
      <c r="D242" s="135">
        <v>2612.3390113409</v>
      </c>
      <c r="E242" s="135">
        <v>2612.3390113409</v>
      </c>
      <c r="F242" s="135"/>
      <c r="G242" s="135">
        <v>2612.3390113409</v>
      </c>
      <c r="H242" s="360">
        <v>41912</v>
      </c>
      <c r="I242" s="360">
        <v>42062</v>
      </c>
      <c r="J242" s="360">
        <v>45504</v>
      </c>
      <c r="K242" s="131">
        <v>9</v>
      </c>
      <c r="L242" s="131">
        <v>5</v>
      </c>
    </row>
    <row r="243" spans="1:12" ht="17.100000000000001" customHeight="1">
      <c r="A243" s="287">
        <v>268</v>
      </c>
      <c r="B243" s="287" t="s">
        <v>129</v>
      </c>
      <c r="C243" s="283" t="s">
        <v>357</v>
      </c>
      <c r="D243" s="135">
        <v>160.21205089700001</v>
      </c>
      <c r="E243" s="135">
        <v>160.21205089700001</v>
      </c>
      <c r="F243" s="135"/>
      <c r="G243" s="135">
        <v>160.21205089700001</v>
      </c>
      <c r="H243" s="360">
        <v>41732</v>
      </c>
      <c r="I243" s="360">
        <v>44545</v>
      </c>
      <c r="J243" s="360">
        <v>48090</v>
      </c>
      <c r="K243" s="131">
        <v>10</v>
      </c>
      <c r="L243" s="131">
        <v>0</v>
      </c>
    </row>
    <row r="244" spans="1:12" ht="17.100000000000001" customHeight="1">
      <c r="A244" s="287">
        <v>269</v>
      </c>
      <c r="B244" s="287" t="s">
        <v>137</v>
      </c>
      <c r="C244" s="283" t="s">
        <v>358</v>
      </c>
      <c r="D244" s="135">
        <v>151.7053386879</v>
      </c>
      <c r="E244" s="135">
        <v>151.7053386879</v>
      </c>
      <c r="F244" s="135"/>
      <c r="G244" s="135">
        <v>151.7053386879</v>
      </c>
      <c r="H244" s="360">
        <v>42136</v>
      </c>
      <c r="I244" s="360">
        <v>42136</v>
      </c>
      <c r="J244" s="360">
        <v>45504</v>
      </c>
      <c r="K244" s="131">
        <v>9</v>
      </c>
      <c r="L244" s="131">
        <v>0</v>
      </c>
    </row>
    <row r="245" spans="1:12" ht="17.100000000000001" customHeight="1">
      <c r="A245" s="287">
        <v>273</v>
      </c>
      <c r="B245" s="287" t="s">
        <v>141</v>
      </c>
      <c r="C245" s="283" t="s">
        <v>359</v>
      </c>
      <c r="D245" s="135">
        <v>2603.4506382737004</v>
      </c>
      <c r="E245" s="135">
        <v>2603.4506382737004</v>
      </c>
      <c r="F245" s="135"/>
      <c r="G245" s="135">
        <v>2603.4506382737004</v>
      </c>
      <c r="H245" s="360">
        <v>42170</v>
      </c>
      <c r="I245" s="360">
        <v>45828</v>
      </c>
      <c r="J245" s="360">
        <v>54057</v>
      </c>
      <c r="K245" s="131">
        <v>32</v>
      </c>
      <c r="L245" s="131">
        <v>5</v>
      </c>
    </row>
    <row r="246" spans="1:12" ht="17.100000000000001" customHeight="1">
      <c r="A246" s="287">
        <v>274</v>
      </c>
      <c r="B246" s="287" t="s">
        <v>141</v>
      </c>
      <c r="C246" s="283" t="s">
        <v>360</v>
      </c>
      <c r="D246" s="135">
        <v>7111.4080590233007</v>
      </c>
      <c r="E246" s="135">
        <v>7111.4080590233007</v>
      </c>
      <c r="F246" s="135"/>
      <c r="G246" s="135">
        <v>7111.4080590233007</v>
      </c>
      <c r="H246" s="360">
        <v>41605</v>
      </c>
      <c r="I246" s="360">
        <v>45884</v>
      </c>
      <c r="J246" s="360">
        <v>54696</v>
      </c>
      <c r="K246" s="131">
        <v>35</v>
      </c>
      <c r="L246" s="131">
        <v>9</v>
      </c>
    </row>
    <row r="247" spans="1:12" ht="17.100000000000001" customHeight="1">
      <c r="A247" s="287">
        <v>275</v>
      </c>
      <c r="B247" s="287" t="s">
        <v>125</v>
      </c>
      <c r="C247" s="283" t="s">
        <v>361</v>
      </c>
      <c r="D247" s="135">
        <v>5796.1417740474999</v>
      </c>
      <c r="E247" s="135">
        <v>5796.1417740474999</v>
      </c>
      <c r="F247" s="135"/>
      <c r="G247" s="135">
        <v>5796.1417740474999</v>
      </c>
      <c r="H247" s="360">
        <v>42061</v>
      </c>
      <c r="I247" s="360">
        <v>42061</v>
      </c>
      <c r="J247" s="360">
        <v>45504</v>
      </c>
      <c r="K247" s="131">
        <v>9</v>
      </c>
      <c r="L247" s="131">
        <v>0</v>
      </c>
    </row>
    <row r="248" spans="1:12" ht="17.100000000000001" customHeight="1">
      <c r="A248" s="362" t="s">
        <v>842</v>
      </c>
      <c r="B248" s="362"/>
      <c r="C248" s="362"/>
      <c r="D248" s="134">
        <f>SUM(D249:D262)</f>
        <v>41203.094982404698</v>
      </c>
      <c r="E248" s="134">
        <f>SUM(E249:E262)</f>
        <v>41203.094982404698</v>
      </c>
      <c r="F248" s="134"/>
      <c r="G248" s="134">
        <f>SUM(G249:G262)</f>
        <v>41203.094982404698</v>
      </c>
      <c r="H248" s="360"/>
      <c r="I248" s="360"/>
      <c r="J248" s="360"/>
      <c r="K248" s="131"/>
      <c r="L248" s="131"/>
    </row>
    <row r="249" spans="1:12" ht="17.100000000000001" customHeight="1">
      <c r="A249" s="287">
        <v>278</v>
      </c>
      <c r="B249" s="287" t="s">
        <v>206</v>
      </c>
      <c r="C249" s="283" t="s">
        <v>362</v>
      </c>
      <c r="D249" s="135">
        <v>827.40744316560006</v>
      </c>
      <c r="E249" s="135">
        <v>827.40744316560006</v>
      </c>
      <c r="F249" s="135"/>
      <c r="G249" s="135">
        <v>827.40744316560006</v>
      </c>
      <c r="H249" s="360">
        <v>42983</v>
      </c>
      <c r="I249" s="360">
        <v>44368</v>
      </c>
      <c r="J249" s="360">
        <v>54128</v>
      </c>
      <c r="K249" s="131">
        <v>30</v>
      </c>
      <c r="L249" s="131">
        <v>2</v>
      </c>
    </row>
    <row r="250" spans="1:12" ht="17.100000000000001" customHeight="1">
      <c r="A250" s="287">
        <v>280</v>
      </c>
      <c r="B250" s="287" t="s">
        <v>229</v>
      </c>
      <c r="C250" s="283" t="s">
        <v>363</v>
      </c>
      <c r="D250" s="135">
        <v>1462.2022949641</v>
      </c>
      <c r="E250" s="135">
        <v>1462.2022949641</v>
      </c>
      <c r="F250" s="135"/>
      <c r="G250" s="135">
        <v>1462.2022949641</v>
      </c>
      <c r="H250" s="360">
        <v>42129</v>
      </c>
      <c r="I250" s="360">
        <v>45793</v>
      </c>
      <c r="J250" s="360">
        <v>54218</v>
      </c>
      <c r="K250" s="131">
        <v>33</v>
      </c>
      <c r="L250" s="131">
        <v>0</v>
      </c>
    </row>
    <row r="251" spans="1:12" ht="17.100000000000001" customHeight="1">
      <c r="A251" s="287">
        <v>281</v>
      </c>
      <c r="B251" s="287" t="s">
        <v>137</v>
      </c>
      <c r="C251" s="283" t="s">
        <v>364</v>
      </c>
      <c r="D251" s="135">
        <v>1965.4332526046003</v>
      </c>
      <c r="E251" s="135">
        <v>1965.4332526046003</v>
      </c>
      <c r="F251" s="135"/>
      <c r="G251" s="135">
        <v>1965.4332526046003</v>
      </c>
      <c r="H251" s="360">
        <v>43073</v>
      </c>
      <c r="I251" s="360">
        <v>44545</v>
      </c>
      <c r="J251" s="360">
        <v>51194</v>
      </c>
      <c r="K251" s="131">
        <v>22</v>
      </c>
      <c r="L251" s="131">
        <v>0</v>
      </c>
    </row>
    <row r="252" spans="1:12" ht="17.100000000000001" customHeight="1">
      <c r="A252" s="287">
        <v>282</v>
      </c>
      <c r="B252" s="287" t="s">
        <v>229</v>
      </c>
      <c r="C252" s="283" t="s">
        <v>365</v>
      </c>
      <c r="D252" s="135">
        <v>6395.9868512871999</v>
      </c>
      <c r="E252" s="135">
        <v>6395.9868512871999</v>
      </c>
      <c r="F252" s="135"/>
      <c r="G252" s="135">
        <v>6395.9868512871999</v>
      </c>
      <c r="H252" s="360">
        <v>43329</v>
      </c>
      <c r="I252" s="360">
        <v>45883</v>
      </c>
      <c r="J252" s="360">
        <v>54322</v>
      </c>
      <c r="K252" s="131">
        <v>30</v>
      </c>
      <c r="L252" s="131">
        <v>0</v>
      </c>
    </row>
    <row r="253" spans="1:12" ht="17.100000000000001" customHeight="1">
      <c r="A253" s="287">
        <v>283</v>
      </c>
      <c r="B253" s="287" t="s">
        <v>137</v>
      </c>
      <c r="C253" s="283" t="s">
        <v>366</v>
      </c>
      <c r="D253" s="135">
        <v>3797.2477867390003</v>
      </c>
      <c r="E253" s="135">
        <v>3797.2477867390003</v>
      </c>
      <c r="F253" s="135"/>
      <c r="G253" s="135">
        <v>3797.2477867390003</v>
      </c>
      <c r="H253" s="360">
        <v>43535</v>
      </c>
      <c r="I253" s="360">
        <v>43535</v>
      </c>
      <c r="J253" s="360">
        <v>47087</v>
      </c>
      <c r="K253" s="131">
        <v>9</v>
      </c>
      <c r="L253" s="131">
        <v>4</v>
      </c>
    </row>
    <row r="254" spans="1:12" ht="17.100000000000001" customHeight="1">
      <c r="A254" s="287">
        <v>284</v>
      </c>
      <c r="B254" s="287" t="s">
        <v>125</v>
      </c>
      <c r="C254" s="283" t="s">
        <v>367</v>
      </c>
      <c r="D254" s="135">
        <v>2443.6074939255004</v>
      </c>
      <c r="E254" s="135">
        <v>2443.6074939255004</v>
      </c>
      <c r="F254" s="135"/>
      <c r="G254" s="135">
        <v>2443.6074939255004</v>
      </c>
      <c r="H254" s="360">
        <v>42916</v>
      </c>
      <c r="I254" s="360">
        <v>45051</v>
      </c>
      <c r="J254" s="360">
        <v>52071</v>
      </c>
      <c r="K254" s="131">
        <v>25</v>
      </c>
      <c r="L254" s="131">
        <v>0</v>
      </c>
    </row>
    <row r="255" spans="1:12" ht="17.100000000000001" customHeight="1">
      <c r="A255" s="287">
        <v>286</v>
      </c>
      <c r="B255" s="287" t="s">
        <v>129</v>
      </c>
      <c r="C255" s="283" t="s">
        <v>368</v>
      </c>
      <c r="D255" s="135">
        <v>3537.1713896554002</v>
      </c>
      <c r="E255" s="135">
        <v>3537.1713896554002</v>
      </c>
      <c r="F255" s="135"/>
      <c r="G255" s="135">
        <v>3537.1713896554002</v>
      </c>
      <c r="H255" s="360">
        <v>42625</v>
      </c>
      <c r="I255" s="360">
        <v>42625</v>
      </c>
      <c r="J255" s="360">
        <v>46139</v>
      </c>
      <c r="K255" s="131">
        <v>9</v>
      </c>
      <c r="L255" s="131">
        <v>6</v>
      </c>
    </row>
    <row r="256" spans="1:12" ht="17.100000000000001" customHeight="1">
      <c r="A256" s="287">
        <v>288</v>
      </c>
      <c r="B256" s="287" t="s">
        <v>229</v>
      </c>
      <c r="C256" s="283" t="s">
        <v>369</v>
      </c>
      <c r="D256" s="135">
        <v>2270.7766508404002</v>
      </c>
      <c r="E256" s="135">
        <v>2270.7766508404002</v>
      </c>
      <c r="F256" s="135"/>
      <c r="G256" s="135">
        <v>2270.7766508404002</v>
      </c>
      <c r="H256" s="360">
        <v>42601</v>
      </c>
      <c r="I256" s="360">
        <v>43962</v>
      </c>
      <c r="J256" s="360">
        <v>54332</v>
      </c>
      <c r="K256" s="131">
        <v>32</v>
      </c>
      <c r="L256" s="131">
        <v>1</v>
      </c>
    </row>
    <row r="257" spans="1:12" ht="17.100000000000001" customHeight="1">
      <c r="A257" s="287">
        <v>289</v>
      </c>
      <c r="B257" s="287" t="s">
        <v>156</v>
      </c>
      <c r="C257" s="283" t="s">
        <v>370</v>
      </c>
      <c r="D257" s="135">
        <v>4059.3899080210999</v>
      </c>
      <c r="E257" s="135">
        <v>4059.3899080210999</v>
      </c>
      <c r="F257" s="135"/>
      <c r="G257" s="135">
        <v>4059.3899080210999</v>
      </c>
      <c r="H257" s="360">
        <v>42830</v>
      </c>
      <c r="I257" s="360">
        <v>45420</v>
      </c>
      <c r="J257" s="360">
        <v>56267</v>
      </c>
      <c r="K257" s="131">
        <v>30</v>
      </c>
      <c r="L257" s="131">
        <v>0</v>
      </c>
    </row>
    <row r="258" spans="1:12" ht="17.100000000000001" customHeight="1">
      <c r="A258" s="287">
        <v>290</v>
      </c>
      <c r="B258" s="287" t="s">
        <v>137</v>
      </c>
      <c r="C258" s="283" t="s">
        <v>371</v>
      </c>
      <c r="D258" s="135">
        <v>827.34457822590002</v>
      </c>
      <c r="E258" s="135">
        <v>827.34457822590002</v>
      </c>
      <c r="F258" s="135"/>
      <c r="G258" s="135">
        <v>827.34457822590002</v>
      </c>
      <c r="H258" s="360">
        <v>44079</v>
      </c>
      <c r="I258" s="360">
        <v>44925</v>
      </c>
      <c r="J258" s="360">
        <v>48582</v>
      </c>
      <c r="K258" s="131">
        <v>10</v>
      </c>
      <c r="L258" s="131">
        <v>1</v>
      </c>
    </row>
    <row r="259" spans="1:12" ht="17.100000000000001" customHeight="1">
      <c r="A259" s="287">
        <v>292</v>
      </c>
      <c r="B259" s="287" t="s">
        <v>141</v>
      </c>
      <c r="C259" s="283" t="s">
        <v>372</v>
      </c>
      <c r="D259" s="135">
        <v>4367.1156010661998</v>
      </c>
      <c r="E259" s="135">
        <v>4367.1156010661998</v>
      </c>
      <c r="F259" s="135"/>
      <c r="G259" s="135">
        <v>4367.1156010661998</v>
      </c>
      <c r="H259" s="360">
        <v>42662</v>
      </c>
      <c r="I259" s="360">
        <v>42866</v>
      </c>
      <c r="J259" s="360">
        <v>49947</v>
      </c>
      <c r="K259" s="131">
        <v>19</v>
      </c>
      <c r="L259" s="131">
        <v>4</v>
      </c>
    </row>
    <row r="260" spans="1:12" ht="17.100000000000001" customHeight="1">
      <c r="A260" s="287">
        <v>293</v>
      </c>
      <c r="B260" s="287" t="s">
        <v>229</v>
      </c>
      <c r="C260" s="283" t="s">
        <v>373</v>
      </c>
      <c r="D260" s="135">
        <v>4253.8206375115005</v>
      </c>
      <c r="E260" s="135">
        <v>4253.8206375115005</v>
      </c>
      <c r="F260" s="135"/>
      <c r="G260" s="135">
        <v>4253.8206375115005</v>
      </c>
      <c r="H260" s="360">
        <v>42048</v>
      </c>
      <c r="I260" s="360">
        <v>42156</v>
      </c>
      <c r="J260" s="360">
        <v>45504</v>
      </c>
      <c r="K260" s="131">
        <v>9</v>
      </c>
      <c r="L260" s="131">
        <v>0</v>
      </c>
    </row>
    <row r="261" spans="1:12" ht="17.100000000000001" customHeight="1">
      <c r="A261" s="287">
        <v>294</v>
      </c>
      <c r="B261" s="287" t="s">
        <v>229</v>
      </c>
      <c r="C261" s="283" t="s">
        <v>374</v>
      </c>
      <c r="D261" s="135">
        <v>4175.5451954251002</v>
      </c>
      <c r="E261" s="135">
        <v>4175.5451954251002</v>
      </c>
      <c r="F261" s="135"/>
      <c r="G261" s="135">
        <v>4175.5451954251002</v>
      </c>
      <c r="H261" s="360">
        <v>41606</v>
      </c>
      <c r="I261" s="360">
        <v>42223</v>
      </c>
      <c r="J261" s="360">
        <v>46234</v>
      </c>
      <c r="K261" s="131">
        <v>12</v>
      </c>
      <c r="L261" s="131">
        <v>3</v>
      </c>
    </row>
    <row r="262" spans="1:12" ht="17.100000000000001" customHeight="1">
      <c r="A262" s="287">
        <v>295</v>
      </c>
      <c r="B262" s="287" t="s">
        <v>229</v>
      </c>
      <c r="C262" s="283" t="s">
        <v>375</v>
      </c>
      <c r="D262" s="135">
        <v>820.04589897309995</v>
      </c>
      <c r="E262" s="135">
        <v>820.04589897309995</v>
      </c>
      <c r="F262" s="135"/>
      <c r="G262" s="135">
        <v>820.04589897309995</v>
      </c>
      <c r="H262" s="360">
        <v>41842</v>
      </c>
      <c r="I262" s="360">
        <v>42027</v>
      </c>
      <c r="J262" s="360">
        <v>46234</v>
      </c>
      <c r="K262" s="131">
        <v>11</v>
      </c>
      <c r="L262" s="131">
        <v>9</v>
      </c>
    </row>
    <row r="263" spans="1:12" ht="17.100000000000001" customHeight="1">
      <c r="A263" s="362" t="s">
        <v>843</v>
      </c>
      <c r="B263" s="362"/>
      <c r="C263" s="362"/>
      <c r="D263" s="134">
        <f>SUM(D264:D276)</f>
        <v>104380.77057309244</v>
      </c>
      <c r="E263" s="134">
        <f>SUM(E264:E276)</f>
        <v>104380.77057309244</v>
      </c>
      <c r="F263" s="134"/>
      <c r="G263" s="134">
        <f>SUM(G264:G276)</f>
        <v>104380.77057309244</v>
      </c>
      <c r="H263" s="360"/>
      <c r="I263" s="360"/>
      <c r="J263" s="360"/>
      <c r="K263" s="131"/>
      <c r="L263" s="131"/>
    </row>
    <row r="264" spans="1:12" ht="17.100000000000001" customHeight="1">
      <c r="A264" s="287">
        <v>296</v>
      </c>
      <c r="B264" s="287" t="s">
        <v>844</v>
      </c>
      <c r="C264" s="283" t="s">
        <v>376</v>
      </c>
      <c r="D264" s="135">
        <v>8362.7205077182007</v>
      </c>
      <c r="E264" s="135">
        <v>8362.7205077182007</v>
      </c>
      <c r="F264" s="135"/>
      <c r="G264" s="135">
        <v>8362.7205077182007</v>
      </c>
      <c r="H264" s="360">
        <v>43551</v>
      </c>
      <c r="I264" s="360">
        <v>44545</v>
      </c>
      <c r="J264" s="360">
        <v>54543</v>
      </c>
      <c r="K264" s="131">
        <v>30</v>
      </c>
      <c r="L264" s="131">
        <v>0</v>
      </c>
    </row>
    <row r="265" spans="1:12" ht="17.100000000000001" customHeight="1">
      <c r="A265" s="287">
        <v>297</v>
      </c>
      <c r="B265" s="287" t="s">
        <v>845</v>
      </c>
      <c r="C265" s="283" t="s">
        <v>377</v>
      </c>
      <c r="D265" s="135">
        <v>4086.9615103945002</v>
      </c>
      <c r="E265" s="135">
        <v>4086.9615103945002</v>
      </c>
      <c r="F265" s="135"/>
      <c r="G265" s="135">
        <v>4086.9615103945002</v>
      </c>
      <c r="H265" s="360">
        <v>42946</v>
      </c>
      <c r="I265" s="360">
        <v>44545</v>
      </c>
      <c r="J265" s="360">
        <v>53929</v>
      </c>
      <c r="K265" s="131">
        <v>30</v>
      </c>
      <c r="L265" s="131">
        <v>0</v>
      </c>
    </row>
    <row r="266" spans="1:12" ht="17.100000000000001" customHeight="1">
      <c r="A266" s="287">
        <v>298</v>
      </c>
      <c r="B266" s="287" t="s">
        <v>844</v>
      </c>
      <c r="C266" s="283" t="s">
        <v>378</v>
      </c>
      <c r="D266" s="135">
        <v>22341.052361498103</v>
      </c>
      <c r="E266" s="135">
        <v>22341.052361498103</v>
      </c>
      <c r="F266" s="135"/>
      <c r="G266" s="135">
        <v>22341.052361498103</v>
      </c>
      <c r="H266" s="360">
        <v>44080</v>
      </c>
      <c r="I266" s="360">
        <v>44545</v>
      </c>
      <c r="J266" s="360">
        <v>47756</v>
      </c>
      <c r="K266" s="131">
        <v>10</v>
      </c>
      <c r="L266" s="131">
        <v>0</v>
      </c>
    </row>
    <row r="267" spans="1:12" ht="17.100000000000001" customHeight="1">
      <c r="A267" s="287">
        <v>300</v>
      </c>
      <c r="B267" s="287" t="s">
        <v>846</v>
      </c>
      <c r="C267" s="283" t="s">
        <v>379</v>
      </c>
      <c r="D267" s="135">
        <v>4694.6165519128008</v>
      </c>
      <c r="E267" s="135">
        <v>4694.6165519128008</v>
      </c>
      <c r="F267" s="135"/>
      <c r="G267" s="135">
        <v>4694.6165519128008</v>
      </c>
      <c r="H267" s="360">
        <v>43601</v>
      </c>
      <c r="I267" s="360">
        <v>43636</v>
      </c>
      <c r="J267" s="360">
        <v>47087</v>
      </c>
      <c r="K267" s="131">
        <v>9</v>
      </c>
      <c r="L267" s="131">
        <v>4</v>
      </c>
    </row>
    <row r="268" spans="1:12" ht="17.100000000000001" customHeight="1">
      <c r="A268" s="287">
        <v>304</v>
      </c>
      <c r="B268" s="287" t="s">
        <v>845</v>
      </c>
      <c r="C268" s="283" t="s">
        <v>380</v>
      </c>
      <c r="D268" s="135">
        <v>9026.6723287175009</v>
      </c>
      <c r="E268" s="135">
        <v>9026.6723287175009</v>
      </c>
      <c r="F268" s="135"/>
      <c r="G268" s="135">
        <v>9026.6723287175009</v>
      </c>
      <c r="H268" s="360">
        <v>42492</v>
      </c>
      <c r="I268" s="360">
        <v>44910</v>
      </c>
      <c r="J268" s="360">
        <v>48552</v>
      </c>
      <c r="K268" s="131">
        <v>11</v>
      </c>
      <c r="L268" s="131">
        <v>0</v>
      </c>
    </row>
    <row r="269" spans="1:12" ht="17.100000000000001" customHeight="1">
      <c r="A269" s="287">
        <v>305</v>
      </c>
      <c r="B269" s="287" t="s">
        <v>847</v>
      </c>
      <c r="C269" s="283" t="s">
        <v>381</v>
      </c>
      <c r="D269" s="135">
        <v>371.19441226919997</v>
      </c>
      <c r="E269" s="135">
        <v>371.19441226919997</v>
      </c>
      <c r="F269" s="135"/>
      <c r="G269" s="135">
        <v>371.19441226919997</v>
      </c>
      <c r="H269" s="360">
        <v>41977</v>
      </c>
      <c r="I269" s="360">
        <v>42194</v>
      </c>
      <c r="J269" s="360">
        <v>45504</v>
      </c>
      <c r="K269" s="131">
        <v>9</v>
      </c>
      <c r="L269" s="131">
        <v>5</v>
      </c>
    </row>
    <row r="270" spans="1:12" ht="17.100000000000001" customHeight="1">
      <c r="A270" s="287">
        <v>306</v>
      </c>
      <c r="B270" s="287" t="s">
        <v>847</v>
      </c>
      <c r="C270" s="283" t="s">
        <v>382</v>
      </c>
      <c r="D270" s="135">
        <v>16781.460352631901</v>
      </c>
      <c r="E270" s="135">
        <v>16781.460352631901</v>
      </c>
      <c r="F270" s="135"/>
      <c r="G270" s="135">
        <v>16781.460352631901</v>
      </c>
      <c r="H270" s="360">
        <v>42139</v>
      </c>
      <c r="I270" s="360">
        <v>42697</v>
      </c>
      <c r="J270" s="360">
        <v>49947</v>
      </c>
      <c r="K270" s="131">
        <v>21</v>
      </c>
      <c r="L270" s="131">
        <v>2</v>
      </c>
    </row>
    <row r="271" spans="1:12" ht="17.100000000000001" customHeight="1">
      <c r="A271" s="287">
        <v>307</v>
      </c>
      <c r="B271" s="287" t="s">
        <v>848</v>
      </c>
      <c r="C271" s="283" t="s">
        <v>383</v>
      </c>
      <c r="D271" s="135">
        <v>4215.6431160930006</v>
      </c>
      <c r="E271" s="135">
        <v>4215.6431160930006</v>
      </c>
      <c r="F271" s="135"/>
      <c r="G271" s="135">
        <v>4215.6431160930006</v>
      </c>
      <c r="H271" s="360">
        <v>42416</v>
      </c>
      <c r="I271" s="360">
        <v>43052</v>
      </c>
      <c r="J271" s="360">
        <v>53885</v>
      </c>
      <c r="K271" s="131">
        <v>31</v>
      </c>
      <c r="L271" s="131">
        <v>3</v>
      </c>
    </row>
    <row r="272" spans="1:12" ht="17.100000000000001" customHeight="1">
      <c r="A272" s="287">
        <v>308</v>
      </c>
      <c r="B272" s="287" t="s">
        <v>848</v>
      </c>
      <c r="C272" s="283" t="s">
        <v>384</v>
      </c>
      <c r="D272" s="135">
        <v>5416.0033354163998</v>
      </c>
      <c r="E272" s="135">
        <v>5416.0033354163998</v>
      </c>
      <c r="F272" s="135"/>
      <c r="G272" s="135">
        <v>5416.0033354163998</v>
      </c>
      <c r="H272" s="360">
        <v>42324</v>
      </c>
      <c r="I272" s="360">
        <v>42797</v>
      </c>
      <c r="J272" s="360">
        <v>46365</v>
      </c>
      <c r="K272" s="131">
        <v>10</v>
      </c>
      <c r="L272" s="131">
        <v>10</v>
      </c>
    </row>
    <row r="273" spans="1:12" ht="17.100000000000001" customHeight="1">
      <c r="A273" s="287">
        <v>309</v>
      </c>
      <c r="B273" s="287" t="s">
        <v>848</v>
      </c>
      <c r="C273" s="283" t="s">
        <v>385</v>
      </c>
      <c r="D273" s="135">
        <v>15868.871307662101</v>
      </c>
      <c r="E273" s="135">
        <v>15868.871307662101</v>
      </c>
      <c r="F273" s="135"/>
      <c r="G273" s="135">
        <v>15868.871307662101</v>
      </c>
      <c r="H273" s="360">
        <v>43251</v>
      </c>
      <c r="I273" s="360">
        <v>43529</v>
      </c>
      <c r="J273" s="360">
        <v>54128</v>
      </c>
      <c r="K273" s="131">
        <v>29</v>
      </c>
      <c r="L273" s="131">
        <v>8</v>
      </c>
    </row>
    <row r="274" spans="1:12" ht="17.100000000000001" customHeight="1">
      <c r="A274" s="287">
        <v>310</v>
      </c>
      <c r="B274" s="287" t="s">
        <v>848</v>
      </c>
      <c r="C274" s="283" t="s">
        <v>386</v>
      </c>
      <c r="D274" s="135">
        <v>2330.3956497306003</v>
      </c>
      <c r="E274" s="135">
        <v>2330.3956497306003</v>
      </c>
      <c r="F274" s="135"/>
      <c r="G274" s="135">
        <v>2330.3956497306003</v>
      </c>
      <c r="H274" s="360">
        <v>42890</v>
      </c>
      <c r="I274" s="360">
        <v>45813</v>
      </c>
      <c r="J274" s="360">
        <v>54613</v>
      </c>
      <c r="K274" s="131">
        <v>32</v>
      </c>
      <c r="L274" s="131">
        <v>0</v>
      </c>
    </row>
    <row r="275" spans="1:12" ht="17.100000000000001" customHeight="1">
      <c r="A275" s="287">
        <v>311</v>
      </c>
      <c r="B275" s="287" t="s">
        <v>849</v>
      </c>
      <c r="C275" s="283" t="s">
        <v>387</v>
      </c>
      <c r="D275" s="135">
        <v>7052.4870237409004</v>
      </c>
      <c r="E275" s="135">
        <v>7052.4870237409004</v>
      </c>
      <c r="F275" s="135"/>
      <c r="G275" s="135">
        <v>7052.4870237409004</v>
      </c>
      <c r="H275" s="360">
        <v>43441</v>
      </c>
      <c r="I275" s="360">
        <v>44545</v>
      </c>
      <c r="J275" s="360">
        <v>54128</v>
      </c>
      <c r="K275" s="131">
        <v>29</v>
      </c>
      <c r="L275" s="131">
        <v>3</v>
      </c>
    </row>
    <row r="276" spans="1:12" ht="17.100000000000001" customHeight="1">
      <c r="A276" s="287">
        <v>312</v>
      </c>
      <c r="B276" s="287" t="s">
        <v>849</v>
      </c>
      <c r="C276" s="283" t="s">
        <v>388</v>
      </c>
      <c r="D276" s="135">
        <v>3832.6921153071999</v>
      </c>
      <c r="E276" s="135">
        <v>3832.6921153071999</v>
      </c>
      <c r="F276" s="135"/>
      <c r="G276" s="135">
        <v>3832.6921153071999</v>
      </c>
      <c r="H276" s="360">
        <v>42901</v>
      </c>
      <c r="I276" s="360">
        <v>43632</v>
      </c>
      <c r="J276" s="360">
        <v>54128</v>
      </c>
      <c r="K276" s="131">
        <v>30</v>
      </c>
      <c r="L276" s="131">
        <v>5</v>
      </c>
    </row>
    <row r="277" spans="1:12" ht="17.100000000000001" customHeight="1">
      <c r="A277" s="362" t="s">
        <v>850</v>
      </c>
      <c r="B277" s="362"/>
      <c r="C277" s="362"/>
      <c r="D277" s="134">
        <f>SUM(D278:D286)</f>
        <v>74549.819306961319</v>
      </c>
      <c r="E277" s="134">
        <f>SUM(E278:E286)</f>
        <v>74549.819306961319</v>
      </c>
      <c r="F277" s="134"/>
      <c r="G277" s="134">
        <f>SUM(G278:G286)</f>
        <v>74549.819306961319</v>
      </c>
      <c r="H277" s="360"/>
      <c r="I277" s="360"/>
      <c r="J277" s="360"/>
      <c r="K277" s="131"/>
      <c r="L277" s="131"/>
    </row>
    <row r="278" spans="1:12" ht="17.100000000000001" customHeight="1">
      <c r="A278" s="287">
        <v>313</v>
      </c>
      <c r="B278" s="287" t="s">
        <v>127</v>
      </c>
      <c r="C278" s="283" t="s">
        <v>389</v>
      </c>
      <c r="D278" s="135">
        <v>10983.350005546401</v>
      </c>
      <c r="E278" s="135">
        <v>10983.350005546401</v>
      </c>
      <c r="F278" s="135"/>
      <c r="G278" s="135">
        <v>10983.350005546401</v>
      </c>
      <c r="H278" s="360">
        <v>43692</v>
      </c>
      <c r="I278" s="360">
        <v>44545</v>
      </c>
      <c r="J278" s="360">
        <v>55773</v>
      </c>
      <c r="K278" s="131">
        <v>33</v>
      </c>
      <c r="L278" s="131">
        <v>0</v>
      </c>
    </row>
    <row r="279" spans="1:12" ht="17.100000000000001" customHeight="1">
      <c r="A279" s="287">
        <v>314</v>
      </c>
      <c r="B279" s="287" t="s">
        <v>137</v>
      </c>
      <c r="C279" s="283" t="s">
        <v>390</v>
      </c>
      <c r="D279" s="135">
        <v>4866.0243932065005</v>
      </c>
      <c r="E279" s="135">
        <v>4866.0243932065005</v>
      </c>
      <c r="F279" s="135"/>
      <c r="G279" s="135">
        <v>4866.0243932065005</v>
      </c>
      <c r="H279" s="360">
        <v>42963</v>
      </c>
      <c r="I279" s="360">
        <v>43151</v>
      </c>
      <c r="J279" s="360">
        <v>54128</v>
      </c>
      <c r="K279" s="131">
        <v>30</v>
      </c>
      <c r="L279" s="131">
        <v>2</v>
      </c>
    </row>
    <row r="280" spans="1:12" ht="17.100000000000001" customHeight="1">
      <c r="A280" s="287">
        <v>316</v>
      </c>
      <c r="B280" s="287" t="s">
        <v>141</v>
      </c>
      <c r="C280" s="283" t="s">
        <v>391</v>
      </c>
      <c r="D280" s="135">
        <v>636.1278934697001</v>
      </c>
      <c r="E280" s="135">
        <v>636.1278934697001</v>
      </c>
      <c r="F280" s="135"/>
      <c r="G280" s="135">
        <v>636.1278934697001</v>
      </c>
      <c r="H280" s="360">
        <v>42643</v>
      </c>
      <c r="I280" s="360">
        <v>42909</v>
      </c>
      <c r="J280" s="360">
        <v>49947</v>
      </c>
      <c r="K280" s="131">
        <v>19</v>
      </c>
      <c r="L280" s="131">
        <v>11</v>
      </c>
    </row>
    <row r="281" spans="1:12" ht="17.100000000000001" customHeight="1">
      <c r="A281" s="287">
        <v>317</v>
      </c>
      <c r="B281" s="287" t="s">
        <v>229</v>
      </c>
      <c r="C281" s="283" t="s">
        <v>392</v>
      </c>
      <c r="D281" s="135">
        <v>3888.5416697747005</v>
      </c>
      <c r="E281" s="135">
        <v>3888.5416697747005</v>
      </c>
      <c r="F281" s="135"/>
      <c r="G281" s="135">
        <v>3888.5416697747005</v>
      </c>
      <c r="H281" s="360">
        <v>42619</v>
      </c>
      <c r="I281" s="360">
        <v>42891</v>
      </c>
      <c r="J281" s="360">
        <v>49947</v>
      </c>
      <c r="K281" s="131">
        <v>19</v>
      </c>
      <c r="L281" s="131">
        <v>11</v>
      </c>
    </row>
    <row r="282" spans="1:12" ht="17.100000000000001" customHeight="1">
      <c r="A282" s="287">
        <v>318</v>
      </c>
      <c r="B282" s="287" t="s">
        <v>851</v>
      </c>
      <c r="C282" s="283" t="s">
        <v>852</v>
      </c>
      <c r="D282" s="135">
        <v>2001.5992607903001</v>
      </c>
      <c r="E282" s="135">
        <v>2001.5992607903001</v>
      </c>
      <c r="F282" s="135"/>
      <c r="G282" s="135">
        <v>2001.5992607903001</v>
      </c>
      <c r="H282" s="360">
        <v>42485</v>
      </c>
      <c r="I282" s="360">
        <v>42545</v>
      </c>
      <c r="J282" s="360">
        <v>46139</v>
      </c>
      <c r="K282" s="131">
        <v>9</v>
      </c>
      <c r="L282" s="131">
        <v>6</v>
      </c>
    </row>
    <row r="283" spans="1:12" ht="17.100000000000001" customHeight="1">
      <c r="A283" s="287">
        <v>319</v>
      </c>
      <c r="B283" s="287" t="s">
        <v>251</v>
      </c>
      <c r="C283" s="283" t="s">
        <v>394</v>
      </c>
      <c r="D283" s="135">
        <v>4504.4014410189002</v>
      </c>
      <c r="E283" s="135">
        <v>4504.4014410189002</v>
      </c>
      <c r="F283" s="135"/>
      <c r="G283" s="135">
        <v>4504.4014410189002</v>
      </c>
      <c r="H283" s="360">
        <v>42853</v>
      </c>
      <c r="I283" s="360">
        <v>42870</v>
      </c>
      <c r="J283" s="360">
        <v>46365</v>
      </c>
      <c r="K283" s="131">
        <v>9</v>
      </c>
      <c r="L283" s="131">
        <v>6</v>
      </c>
    </row>
    <row r="284" spans="1:12" ht="17.100000000000001" customHeight="1">
      <c r="A284" s="287">
        <v>320</v>
      </c>
      <c r="B284" s="287" t="s">
        <v>137</v>
      </c>
      <c r="C284" s="283" t="s">
        <v>853</v>
      </c>
      <c r="D284" s="135">
        <v>16029.908144095401</v>
      </c>
      <c r="E284" s="135">
        <v>16029.908144095401</v>
      </c>
      <c r="F284" s="135"/>
      <c r="G284" s="135">
        <v>16029.908144095401</v>
      </c>
      <c r="H284" s="360">
        <v>42584</v>
      </c>
      <c r="I284" s="360">
        <v>42919</v>
      </c>
      <c r="J284" s="360">
        <v>49947</v>
      </c>
      <c r="K284" s="131">
        <v>19</v>
      </c>
      <c r="L284" s="131">
        <v>11</v>
      </c>
    </row>
    <row r="285" spans="1:12" ht="17.100000000000001" customHeight="1">
      <c r="A285" s="287">
        <v>321</v>
      </c>
      <c r="B285" s="287" t="s">
        <v>229</v>
      </c>
      <c r="C285" s="283" t="s">
        <v>396</v>
      </c>
      <c r="D285" s="135">
        <v>604.62114367620006</v>
      </c>
      <c r="E285" s="135">
        <v>604.62114367620006</v>
      </c>
      <c r="F285" s="135"/>
      <c r="G285" s="135">
        <v>604.62114367620006</v>
      </c>
      <c r="H285" s="360">
        <v>42658</v>
      </c>
      <c r="I285" s="360">
        <v>45912</v>
      </c>
      <c r="J285" s="360">
        <v>54389</v>
      </c>
      <c r="K285" s="131">
        <v>32</v>
      </c>
      <c r="L285" s="131">
        <v>0</v>
      </c>
    </row>
    <row r="286" spans="1:12" ht="17.100000000000001" customHeight="1">
      <c r="A286" s="287">
        <v>322</v>
      </c>
      <c r="B286" s="287" t="s">
        <v>251</v>
      </c>
      <c r="C286" s="283" t="s">
        <v>854</v>
      </c>
      <c r="D286" s="135">
        <v>31035.245355383202</v>
      </c>
      <c r="E286" s="135">
        <v>31035.245355383202</v>
      </c>
      <c r="F286" s="135"/>
      <c r="G286" s="135">
        <v>31035.245355383202</v>
      </c>
      <c r="H286" s="360">
        <v>42392</v>
      </c>
      <c r="I286" s="360">
        <v>43287</v>
      </c>
      <c r="J286" s="360">
        <v>54128</v>
      </c>
      <c r="K286" s="131">
        <v>31</v>
      </c>
      <c r="L286" s="131">
        <v>11</v>
      </c>
    </row>
    <row r="287" spans="1:12" s="75" customFormat="1" ht="17.100000000000001" customHeight="1">
      <c r="A287" s="362" t="s">
        <v>855</v>
      </c>
      <c r="B287" s="362"/>
      <c r="C287" s="362"/>
      <c r="D287" s="134">
        <f>SUM(D288:D300)</f>
        <v>76977.093846686097</v>
      </c>
      <c r="E287" s="134">
        <f>SUM(E288:E300)</f>
        <v>76977.093846686097</v>
      </c>
      <c r="F287" s="134"/>
      <c r="G287" s="134">
        <f>SUM(G288:G300)</f>
        <v>76977.093846686097</v>
      </c>
      <c r="H287" s="360"/>
      <c r="I287" s="360"/>
      <c r="J287" s="360"/>
      <c r="K287" s="131"/>
      <c r="L287" s="131"/>
    </row>
    <row r="288" spans="1:12" ht="17.100000000000001" customHeight="1">
      <c r="A288" s="287">
        <v>323</v>
      </c>
      <c r="B288" s="287" t="s">
        <v>127</v>
      </c>
      <c r="C288" s="283" t="s">
        <v>856</v>
      </c>
      <c r="D288" s="135">
        <v>4423.8918519161998</v>
      </c>
      <c r="E288" s="135">
        <v>4423.8918519161998</v>
      </c>
      <c r="F288" s="135"/>
      <c r="G288" s="135">
        <v>4423.8918519161998</v>
      </c>
      <c r="H288" s="360">
        <v>44837</v>
      </c>
      <c r="I288" s="360">
        <v>45932</v>
      </c>
      <c r="J288" s="360">
        <v>55519</v>
      </c>
      <c r="K288" s="131">
        <v>29</v>
      </c>
      <c r="L288" s="131">
        <v>0</v>
      </c>
    </row>
    <row r="289" spans="1:12" ht="17.100000000000001" customHeight="1">
      <c r="A289" s="287">
        <v>325</v>
      </c>
      <c r="B289" s="287" t="s">
        <v>127</v>
      </c>
      <c r="C289" s="283" t="s">
        <v>857</v>
      </c>
      <c r="D289" s="135">
        <v>6311.9661800950998</v>
      </c>
      <c r="E289" s="135">
        <v>6311.9661800950998</v>
      </c>
      <c r="F289" s="135"/>
      <c r="G289" s="135">
        <v>6311.9661800950998</v>
      </c>
      <c r="H289" s="360">
        <v>45019</v>
      </c>
      <c r="I289" s="360">
        <v>45749</v>
      </c>
      <c r="J289" s="360">
        <v>56158</v>
      </c>
      <c r="K289" s="131">
        <v>30</v>
      </c>
      <c r="L289" s="131">
        <v>0</v>
      </c>
    </row>
    <row r="290" spans="1:12" ht="17.100000000000001" customHeight="1">
      <c r="A290" s="287">
        <v>327</v>
      </c>
      <c r="B290" s="287" t="s">
        <v>125</v>
      </c>
      <c r="C290" s="283" t="s">
        <v>398</v>
      </c>
      <c r="D290" s="135">
        <v>1091.7258328616999</v>
      </c>
      <c r="E290" s="135">
        <v>1091.7258328616999</v>
      </c>
      <c r="F290" s="135"/>
      <c r="G290" s="135">
        <v>1091.7258328616999</v>
      </c>
      <c r="H290" s="360">
        <v>43747</v>
      </c>
      <c r="I290" s="360">
        <v>44545</v>
      </c>
      <c r="J290" s="360">
        <v>51073</v>
      </c>
      <c r="K290" s="131">
        <v>20</v>
      </c>
      <c r="L290" s="131">
        <v>0</v>
      </c>
    </row>
    <row r="291" spans="1:12" ht="17.100000000000001" customHeight="1">
      <c r="A291" s="287">
        <v>328</v>
      </c>
      <c r="B291" s="287" t="s">
        <v>137</v>
      </c>
      <c r="C291" s="283" t="s">
        <v>399</v>
      </c>
      <c r="D291" s="135">
        <v>268.93796343610001</v>
      </c>
      <c r="E291" s="135">
        <v>268.93796343610001</v>
      </c>
      <c r="F291" s="135"/>
      <c r="G291" s="135">
        <v>268.93796343610001</v>
      </c>
      <c r="H291" s="360">
        <v>43208</v>
      </c>
      <c r="I291" s="360">
        <v>43208</v>
      </c>
      <c r="J291" s="360">
        <v>54128</v>
      </c>
      <c r="K291" s="131">
        <v>29</v>
      </c>
      <c r="L291" s="131">
        <v>8</v>
      </c>
    </row>
    <row r="292" spans="1:12" ht="17.100000000000001" customHeight="1">
      <c r="A292" s="287">
        <v>329</v>
      </c>
      <c r="B292" s="287" t="s">
        <v>125</v>
      </c>
      <c r="C292" s="283" t="s">
        <v>858</v>
      </c>
      <c r="D292" s="135">
        <v>686.48048486180005</v>
      </c>
      <c r="E292" s="135">
        <v>686.48048486180005</v>
      </c>
      <c r="F292" s="135"/>
      <c r="G292" s="135">
        <v>686.48048486180005</v>
      </c>
      <c r="H292" s="360">
        <v>44895</v>
      </c>
      <c r="I292" s="360">
        <v>45289</v>
      </c>
      <c r="J292" s="360">
        <v>49094</v>
      </c>
      <c r="K292" s="131">
        <v>10</v>
      </c>
      <c r="L292" s="131">
        <v>0</v>
      </c>
    </row>
    <row r="293" spans="1:12" ht="17.100000000000001" customHeight="1">
      <c r="A293" s="287">
        <v>330</v>
      </c>
      <c r="B293" s="287" t="s">
        <v>156</v>
      </c>
      <c r="C293" s="283" t="s">
        <v>400</v>
      </c>
      <c r="D293" s="135">
        <v>10476.0254503428</v>
      </c>
      <c r="E293" s="135">
        <v>10476.0254503428</v>
      </c>
      <c r="F293" s="135"/>
      <c r="G293" s="135">
        <v>10476.0254503428</v>
      </c>
      <c r="H293" s="360">
        <v>44530</v>
      </c>
      <c r="I293" s="360">
        <v>45534</v>
      </c>
      <c r="J293" s="360">
        <v>55061</v>
      </c>
      <c r="K293" s="131">
        <v>25</v>
      </c>
      <c r="L293" s="131">
        <v>11</v>
      </c>
    </row>
    <row r="294" spans="1:12" ht="17.100000000000001" customHeight="1">
      <c r="A294" s="287">
        <v>331</v>
      </c>
      <c r="B294" s="287" t="s">
        <v>137</v>
      </c>
      <c r="C294" s="283" t="s">
        <v>859</v>
      </c>
      <c r="D294" s="135">
        <v>383.01802787490004</v>
      </c>
      <c r="E294" s="135">
        <v>383.01802787490004</v>
      </c>
      <c r="F294" s="135"/>
      <c r="G294" s="135">
        <v>383.01802787490004</v>
      </c>
      <c r="H294" s="360">
        <v>44502</v>
      </c>
      <c r="I294" s="360">
        <v>44567</v>
      </c>
      <c r="J294" s="360">
        <v>48337</v>
      </c>
      <c r="K294" s="131">
        <v>10</v>
      </c>
      <c r="L294" s="131">
        <v>3</v>
      </c>
    </row>
    <row r="295" spans="1:12" ht="17.100000000000001" customHeight="1">
      <c r="A295" s="287">
        <v>332</v>
      </c>
      <c r="B295" s="287" t="s">
        <v>787</v>
      </c>
      <c r="C295" s="283" t="s">
        <v>402</v>
      </c>
      <c r="D295" s="135">
        <v>7679.8272805217002</v>
      </c>
      <c r="E295" s="135">
        <v>7679.8272805217002</v>
      </c>
      <c r="F295" s="135"/>
      <c r="G295" s="135">
        <v>7679.8272805217002</v>
      </c>
      <c r="H295" s="360">
        <v>44258</v>
      </c>
      <c r="I295" s="360">
        <v>46020</v>
      </c>
      <c r="J295" s="360">
        <v>48698</v>
      </c>
      <c r="K295" s="131">
        <v>10</v>
      </c>
      <c r="L295" s="131">
        <v>0</v>
      </c>
    </row>
    <row r="296" spans="1:12" ht="17.100000000000001" customHeight="1">
      <c r="A296" s="287">
        <v>334</v>
      </c>
      <c r="B296" s="287" t="s">
        <v>137</v>
      </c>
      <c r="C296" s="283" t="s">
        <v>860</v>
      </c>
      <c r="D296" s="135">
        <v>362.8503123525</v>
      </c>
      <c r="E296" s="135">
        <v>362.8503123525</v>
      </c>
      <c r="F296" s="135"/>
      <c r="G296" s="135">
        <v>362.8503123525</v>
      </c>
      <c r="H296" s="360">
        <v>44876</v>
      </c>
      <c r="I296" s="360">
        <v>44903</v>
      </c>
      <c r="J296" s="360">
        <v>48579</v>
      </c>
      <c r="K296" s="131">
        <v>10</v>
      </c>
      <c r="L296" s="131">
        <v>0</v>
      </c>
    </row>
    <row r="297" spans="1:12" ht="17.100000000000001" customHeight="1">
      <c r="A297" s="287">
        <v>336</v>
      </c>
      <c r="B297" s="287" t="s">
        <v>229</v>
      </c>
      <c r="C297" s="283" t="s">
        <v>403</v>
      </c>
      <c r="D297" s="135">
        <v>12353.360073159502</v>
      </c>
      <c r="E297" s="135">
        <v>12353.360073159502</v>
      </c>
      <c r="F297" s="135"/>
      <c r="G297" s="135">
        <v>12353.360073159502</v>
      </c>
      <c r="H297" s="360">
        <v>43069</v>
      </c>
      <c r="I297" s="360">
        <v>43845</v>
      </c>
      <c r="J297" s="360">
        <v>54633</v>
      </c>
      <c r="K297" s="131">
        <v>31</v>
      </c>
      <c r="L297" s="131">
        <v>7</v>
      </c>
    </row>
    <row r="298" spans="1:12" ht="17.100000000000001" customHeight="1">
      <c r="A298" s="287">
        <v>337</v>
      </c>
      <c r="B298" s="287" t="s">
        <v>229</v>
      </c>
      <c r="C298" s="283" t="s">
        <v>404</v>
      </c>
      <c r="D298" s="135">
        <v>12109.8857070539</v>
      </c>
      <c r="E298" s="135">
        <v>12109.8857070539</v>
      </c>
      <c r="F298" s="135"/>
      <c r="G298" s="135">
        <v>12109.8857070539</v>
      </c>
      <c r="H298" s="360">
        <v>43322</v>
      </c>
      <c r="I298" s="360">
        <v>44545</v>
      </c>
      <c r="J298" s="360">
        <v>54493</v>
      </c>
      <c r="K298" s="131">
        <v>30</v>
      </c>
      <c r="L298" s="131">
        <v>6</v>
      </c>
    </row>
    <row r="299" spans="1:12" ht="17.100000000000001" customHeight="1">
      <c r="A299" s="287">
        <v>338</v>
      </c>
      <c r="B299" s="287" t="s">
        <v>229</v>
      </c>
      <c r="C299" s="283" t="s">
        <v>731</v>
      </c>
      <c r="D299" s="135">
        <v>2396.2894185165001</v>
      </c>
      <c r="E299" s="135">
        <v>2396.2894185165001</v>
      </c>
      <c r="F299" s="135"/>
      <c r="G299" s="135">
        <v>2396.2894185165001</v>
      </c>
      <c r="H299" s="360">
        <v>43416</v>
      </c>
      <c r="I299" s="360">
        <v>45911</v>
      </c>
      <c r="J299" s="360">
        <v>54401</v>
      </c>
      <c r="K299" s="131">
        <v>30</v>
      </c>
      <c r="L299" s="131">
        <v>0</v>
      </c>
    </row>
    <row r="300" spans="1:12" ht="17.100000000000001" customHeight="1">
      <c r="A300" s="287">
        <v>339</v>
      </c>
      <c r="B300" s="287" t="s">
        <v>229</v>
      </c>
      <c r="C300" s="283" t="s">
        <v>406</v>
      </c>
      <c r="D300" s="135">
        <v>18432.8352636934</v>
      </c>
      <c r="E300" s="135">
        <v>18432.8352636934</v>
      </c>
      <c r="F300" s="135"/>
      <c r="G300" s="135">
        <v>18432.8352636934</v>
      </c>
      <c r="H300" s="360">
        <v>42636</v>
      </c>
      <c r="I300" s="360">
        <v>43191</v>
      </c>
      <c r="J300" s="360">
        <v>54494</v>
      </c>
      <c r="K300" s="131">
        <v>31</v>
      </c>
      <c r="L300" s="131">
        <v>10</v>
      </c>
    </row>
    <row r="301" spans="1:12" ht="17.100000000000001" customHeight="1">
      <c r="A301" s="362" t="s">
        <v>861</v>
      </c>
      <c r="B301" s="362"/>
      <c r="C301" s="362"/>
      <c r="D301" s="134">
        <f>SUM(D302:D312)</f>
        <v>93425.686218634204</v>
      </c>
      <c r="E301" s="134">
        <f>SUM(E302:E312)</f>
        <v>93425.686218634204</v>
      </c>
      <c r="F301" s="134"/>
      <c r="G301" s="134">
        <f>SUM(G302:G312)</f>
        <v>93425.686218634204</v>
      </c>
      <c r="H301" s="360"/>
      <c r="I301" s="360"/>
      <c r="J301" s="360"/>
      <c r="K301" s="131"/>
      <c r="L301" s="131"/>
    </row>
    <row r="302" spans="1:12" ht="17.100000000000001" customHeight="1">
      <c r="A302" s="287">
        <v>340</v>
      </c>
      <c r="B302" s="287" t="s">
        <v>127</v>
      </c>
      <c r="C302" s="283" t="s">
        <v>862</v>
      </c>
      <c r="D302" s="135">
        <v>4043.4167324871005</v>
      </c>
      <c r="E302" s="135">
        <v>4043.4167324871005</v>
      </c>
      <c r="F302" s="135"/>
      <c r="G302" s="135">
        <v>4043.4167324871005</v>
      </c>
      <c r="H302" s="360">
        <v>44929</v>
      </c>
      <c r="I302" s="360">
        <v>45384</v>
      </c>
      <c r="J302" s="360">
        <v>55701</v>
      </c>
      <c r="K302" s="131">
        <v>29</v>
      </c>
      <c r="L302" s="131">
        <v>0</v>
      </c>
    </row>
    <row r="303" spans="1:12" ht="17.100000000000001" customHeight="1">
      <c r="A303" s="287">
        <v>341</v>
      </c>
      <c r="B303" s="287" t="s">
        <v>137</v>
      </c>
      <c r="C303" s="283" t="s">
        <v>863</v>
      </c>
      <c r="D303" s="135">
        <v>3144.8641860889002</v>
      </c>
      <c r="E303" s="135">
        <v>3144.8641860889002</v>
      </c>
      <c r="F303" s="135"/>
      <c r="G303" s="135">
        <v>3144.8641860889002</v>
      </c>
      <c r="H303" s="360">
        <v>45538</v>
      </c>
      <c r="I303" s="360">
        <v>45658</v>
      </c>
      <c r="J303" s="360">
        <v>55701</v>
      </c>
      <c r="K303" s="131">
        <v>27</v>
      </c>
      <c r="L303" s="131">
        <v>9</v>
      </c>
    </row>
    <row r="304" spans="1:12" ht="17.100000000000001" customHeight="1">
      <c r="A304" s="287">
        <v>342</v>
      </c>
      <c r="B304" s="287" t="s">
        <v>127</v>
      </c>
      <c r="C304" s="283" t="s">
        <v>864</v>
      </c>
      <c r="D304" s="135">
        <v>28295.913108066503</v>
      </c>
      <c r="E304" s="135">
        <v>28295.913108066503</v>
      </c>
      <c r="F304" s="135"/>
      <c r="G304" s="135">
        <v>28295.913108066503</v>
      </c>
      <c r="H304" s="360">
        <v>44636</v>
      </c>
      <c r="I304" s="360">
        <v>45810</v>
      </c>
      <c r="J304" s="360">
        <v>48914</v>
      </c>
      <c r="K304" s="131">
        <v>10</v>
      </c>
      <c r="L304" s="131">
        <v>0</v>
      </c>
    </row>
    <row r="305" spans="1:12" ht="17.100000000000001" customHeight="1">
      <c r="A305" s="287">
        <v>343</v>
      </c>
      <c r="B305" s="287" t="s">
        <v>137</v>
      </c>
      <c r="C305" s="283" t="s">
        <v>865</v>
      </c>
      <c r="D305" s="135">
        <v>5284.7209014604005</v>
      </c>
      <c r="E305" s="135">
        <v>5284.7209014604005</v>
      </c>
      <c r="F305" s="135"/>
      <c r="G305" s="135">
        <v>5284.7209014604005</v>
      </c>
      <c r="H305" s="360">
        <v>44636</v>
      </c>
      <c r="I305" s="360">
        <v>45583</v>
      </c>
      <c r="J305" s="360">
        <v>49293</v>
      </c>
      <c r="K305" s="131">
        <v>10</v>
      </c>
      <c r="L305" s="131">
        <v>0</v>
      </c>
    </row>
    <row r="306" spans="1:12" ht="17.100000000000001" customHeight="1">
      <c r="A306" s="287">
        <v>344</v>
      </c>
      <c r="B306" s="287" t="s">
        <v>127</v>
      </c>
      <c r="C306" s="283" t="s">
        <v>866</v>
      </c>
      <c r="D306" s="135">
        <v>21563.519398265802</v>
      </c>
      <c r="E306" s="135">
        <v>21563.519398265802</v>
      </c>
      <c r="F306" s="135"/>
      <c r="G306" s="135">
        <v>21563.519398265802</v>
      </c>
      <c r="H306" s="360">
        <v>45024</v>
      </c>
      <c r="I306" s="360">
        <v>45687</v>
      </c>
      <c r="J306" s="360">
        <v>48425</v>
      </c>
      <c r="K306" s="131">
        <v>9</v>
      </c>
      <c r="L306" s="131">
        <v>2</v>
      </c>
    </row>
    <row r="307" spans="1:12" ht="17.100000000000001" customHeight="1">
      <c r="A307" s="287">
        <v>345</v>
      </c>
      <c r="B307" s="287" t="s">
        <v>137</v>
      </c>
      <c r="C307" s="283" t="s">
        <v>867</v>
      </c>
      <c r="D307" s="135">
        <v>2602.6077206014002</v>
      </c>
      <c r="E307" s="135">
        <v>2602.6077206014002</v>
      </c>
      <c r="F307" s="135"/>
      <c r="G307" s="135">
        <v>2602.6077206014002</v>
      </c>
      <c r="H307" s="360">
        <v>45001</v>
      </c>
      <c r="I307" s="360">
        <v>45688</v>
      </c>
      <c r="J307" s="360">
        <v>48397</v>
      </c>
      <c r="K307" s="131">
        <v>8</v>
      </c>
      <c r="L307" s="131">
        <v>2</v>
      </c>
    </row>
    <row r="308" spans="1:12" ht="17.100000000000001" customHeight="1">
      <c r="A308" s="287">
        <v>346</v>
      </c>
      <c r="B308" s="287" t="s">
        <v>127</v>
      </c>
      <c r="C308" s="283" t="s">
        <v>868</v>
      </c>
      <c r="D308" s="135">
        <v>12402.7307063637</v>
      </c>
      <c r="E308" s="135">
        <v>12402.7307063637</v>
      </c>
      <c r="F308" s="135"/>
      <c r="G308" s="135">
        <v>12402.7307063637</v>
      </c>
      <c r="H308" s="360">
        <v>45001</v>
      </c>
      <c r="I308" s="360">
        <v>45835</v>
      </c>
      <c r="J308" s="360">
        <v>49125</v>
      </c>
      <c r="K308" s="131">
        <v>10</v>
      </c>
      <c r="L308" s="131">
        <v>0</v>
      </c>
    </row>
    <row r="309" spans="1:12" ht="17.100000000000001" customHeight="1">
      <c r="A309" s="287">
        <v>347</v>
      </c>
      <c r="B309" s="287" t="s">
        <v>127</v>
      </c>
      <c r="C309" s="283" t="s">
        <v>223</v>
      </c>
      <c r="D309" s="135">
        <v>8350.9872643267008</v>
      </c>
      <c r="E309" s="135">
        <v>8350.9872643267008</v>
      </c>
      <c r="F309" s="135"/>
      <c r="G309" s="135">
        <v>8350.9872643267008</v>
      </c>
      <c r="H309" s="360">
        <v>44868</v>
      </c>
      <c r="I309" s="360">
        <v>45968</v>
      </c>
      <c r="J309" s="360">
        <v>49097</v>
      </c>
      <c r="K309" s="131">
        <v>9</v>
      </c>
      <c r="L309" s="131">
        <v>6</v>
      </c>
    </row>
    <row r="310" spans="1:12" ht="17.100000000000001" customHeight="1">
      <c r="A310" s="287">
        <v>348</v>
      </c>
      <c r="B310" s="287" t="s">
        <v>141</v>
      </c>
      <c r="C310" s="283" t="s">
        <v>407</v>
      </c>
      <c r="D310" s="135">
        <v>1685.4375914712002</v>
      </c>
      <c r="E310" s="135">
        <v>1685.4375914712002</v>
      </c>
      <c r="F310" s="135"/>
      <c r="G310" s="135">
        <v>1685.4375914712002</v>
      </c>
      <c r="H310" s="360">
        <v>43995</v>
      </c>
      <c r="I310" s="360">
        <v>44545</v>
      </c>
      <c r="J310" s="360">
        <v>47694</v>
      </c>
      <c r="K310" s="131">
        <v>10</v>
      </c>
      <c r="L310" s="131">
        <v>0</v>
      </c>
    </row>
    <row r="311" spans="1:12" ht="17.100000000000001" customHeight="1">
      <c r="A311" s="287">
        <v>349</v>
      </c>
      <c r="B311" s="287" t="s">
        <v>229</v>
      </c>
      <c r="C311" s="283" t="s">
        <v>408</v>
      </c>
      <c r="D311" s="135">
        <v>1265.3579927298001</v>
      </c>
      <c r="E311" s="135">
        <v>1265.3579927298001</v>
      </c>
      <c r="F311" s="135"/>
      <c r="G311" s="135">
        <v>1265.3579927298001</v>
      </c>
      <c r="H311" s="360">
        <v>43425</v>
      </c>
      <c r="I311" s="360">
        <v>45869</v>
      </c>
      <c r="J311" s="360">
        <v>54060</v>
      </c>
      <c r="K311" s="131">
        <v>29</v>
      </c>
      <c r="L311" s="131">
        <v>0</v>
      </c>
    </row>
    <row r="312" spans="1:12" ht="17.100000000000001" customHeight="1">
      <c r="A312" s="287">
        <v>350</v>
      </c>
      <c r="B312" s="287" t="s">
        <v>229</v>
      </c>
      <c r="C312" s="283" t="s">
        <v>409</v>
      </c>
      <c r="D312" s="135">
        <v>4786.1306167727007</v>
      </c>
      <c r="E312" s="135">
        <v>4786.1306167727007</v>
      </c>
      <c r="F312" s="135"/>
      <c r="G312" s="135">
        <v>4786.1306167727007</v>
      </c>
      <c r="H312" s="360">
        <v>43261</v>
      </c>
      <c r="I312" s="360">
        <v>45820</v>
      </c>
      <c r="J312" s="360">
        <v>54254</v>
      </c>
      <c r="K312" s="131">
        <v>30</v>
      </c>
      <c r="L312" s="131">
        <v>0</v>
      </c>
    </row>
    <row r="313" spans="1:12" ht="17.100000000000001" customHeight="1">
      <c r="A313" s="364" t="s">
        <v>869</v>
      </c>
      <c r="B313" s="287"/>
      <c r="C313" s="283"/>
      <c r="D313" s="134">
        <f>+D314</f>
        <v>3774.7559022660002</v>
      </c>
      <c r="E313" s="134">
        <f>+E314</f>
        <v>3774.7559022660002</v>
      </c>
      <c r="F313" s="134"/>
      <c r="G313" s="134">
        <f>+G314</f>
        <v>3774.7559022660002</v>
      </c>
      <c r="H313" s="360"/>
      <c r="I313" s="360"/>
      <c r="J313" s="360"/>
      <c r="K313" s="131"/>
      <c r="L313" s="131"/>
    </row>
    <row r="314" spans="1:12" ht="17.100000000000001" customHeight="1">
      <c r="A314" s="287">
        <v>351</v>
      </c>
      <c r="B314" s="287" t="s">
        <v>129</v>
      </c>
      <c r="C314" s="283" t="s">
        <v>870</v>
      </c>
      <c r="D314" s="135">
        <v>3774.7559022660002</v>
      </c>
      <c r="E314" s="135">
        <v>3774.7559022660002</v>
      </c>
      <c r="F314" s="135"/>
      <c r="G314" s="135">
        <v>3774.7559022660002</v>
      </c>
      <c r="H314" s="360">
        <v>45294</v>
      </c>
      <c r="I314" s="360">
        <v>45660</v>
      </c>
      <c r="J314" s="360">
        <v>52749</v>
      </c>
      <c r="K314" s="131">
        <v>20</v>
      </c>
      <c r="L314" s="131">
        <v>0</v>
      </c>
    </row>
    <row r="315" spans="1:12" ht="17.100000000000001" customHeight="1">
      <c r="A315" s="364" t="s">
        <v>871</v>
      </c>
      <c r="B315" s="287"/>
      <c r="C315" s="283"/>
      <c r="D315" s="134">
        <f>SUM(D316:D319)</f>
        <v>52011.639225580395</v>
      </c>
      <c r="E315" s="134">
        <f t="shared" ref="E315:G315" si="0">SUM(E316:E319)</f>
        <v>52011.639225580395</v>
      </c>
      <c r="F315" s="134"/>
      <c r="G315" s="134">
        <f t="shared" si="0"/>
        <v>52011.639225580395</v>
      </c>
      <c r="H315" s="360"/>
      <c r="I315" s="360"/>
      <c r="J315" s="360"/>
      <c r="K315" s="131"/>
      <c r="L315" s="131"/>
    </row>
    <row r="316" spans="1:12" ht="17.100000000000001" customHeight="1">
      <c r="A316" s="287">
        <v>352</v>
      </c>
      <c r="B316" s="287" t="s">
        <v>229</v>
      </c>
      <c r="C316" s="283" t="s">
        <v>872</v>
      </c>
      <c r="D316" s="135">
        <v>22876.595918749099</v>
      </c>
      <c r="E316" s="135">
        <v>22876.595918749099</v>
      </c>
      <c r="F316" s="135"/>
      <c r="G316" s="135">
        <v>22876.595918749099</v>
      </c>
      <c r="H316" s="360">
        <v>45079</v>
      </c>
      <c r="I316" s="360">
        <v>45413</v>
      </c>
      <c r="J316" s="360">
        <v>56037</v>
      </c>
      <c r="K316" s="131">
        <v>30</v>
      </c>
      <c r="L316" s="131">
        <v>0</v>
      </c>
    </row>
    <row r="317" spans="1:12" ht="17.100000000000001" customHeight="1">
      <c r="A317" s="287">
        <v>353</v>
      </c>
      <c r="B317" s="287" t="s">
        <v>137</v>
      </c>
      <c r="C317" s="283" t="s">
        <v>873</v>
      </c>
      <c r="D317" s="135">
        <v>1497.0038187064001</v>
      </c>
      <c r="E317" s="135">
        <v>1497.0038187064001</v>
      </c>
      <c r="F317" s="135"/>
      <c r="G317" s="135">
        <v>1497.0038187064001</v>
      </c>
      <c r="H317" s="360">
        <v>45233</v>
      </c>
      <c r="I317" s="360">
        <v>45232</v>
      </c>
      <c r="J317" s="360">
        <v>56189</v>
      </c>
      <c r="K317" s="131">
        <v>29</v>
      </c>
      <c r="L317" s="131">
        <v>6</v>
      </c>
    </row>
    <row r="318" spans="1:12" ht="17.100000000000001" customHeight="1">
      <c r="A318" s="287">
        <v>354</v>
      </c>
      <c r="B318" s="287" t="s">
        <v>229</v>
      </c>
      <c r="C318" s="283" t="s">
        <v>874</v>
      </c>
      <c r="D318" s="135">
        <v>20628.8755769288</v>
      </c>
      <c r="E318" s="135">
        <v>20628.8755769288</v>
      </c>
      <c r="F318" s="135"/>
      <c r="G318" s="135">
        <v>20628.8755769288</v>
      </c>
      <c r="H318" s="360">
        <v>45414</v>
      </c>
      <c r="I318" s="360">
        <v>45414</v>
      </c>
      <c r="J318" s="360">
        <v>56371</v>
      </c>
      <c r="K318" s="131">
        <v>30</v>
      </c>
      <c r="L318" s="131">
        <v>0</v>
      </c>
    </row>
    <row r="319" spans="1:12" ht="17.100000000000001" customHeight="1" thickBot="1">
      <c r="A319" s="338">
        <v>355</v>
      </c>
      <c r="B319" s="338" t="s">
        <v>229</v>
      </c>
      <c r="C319" s="365" t="s">
        <v>875</v>
      </c>
      <c r="D319" s="152">
        <v>7009.1639111961003</v>
      </c>
      <c r="E319" s="152">
        <v>7009.1639111961003</v>
      </c>
      <c r="F319" s="152"/>
      <c r="G319" s="152">
        <v>7009.1639111961003</v>
      </c>
      <c r="H319" s="366">
        <v>45414</v>
      </c>
      <c r="I319" s="366">
        <v>45413</v>
      </c>
      <c r="J319" s="366">
        <v>56371</v>
      </c>
      <c r="K319" s="367">
        <v>30</v>
      </c>
      <c r="L319" s="367">
        <v>0</v>
      </c>
    </row>
    <row r="320" spans="1:12" ht="12.95" customHeight="1">
      <c r="A320" s="260" t="s">
        <v>907</v>
      </c>
      <c r="B320" s="218"/>
      <c r="C320" s="218"/>
      <c r="D320" s="218"/>
      <c r="E320" s="218"/>
      <c r="F320" s="218"/>
      <c r="G320" s="218"/>
      <c r="H320" s="218"/>
      <c r="I320" s="218"/>
      <c r="J320" s="218"/>
      <c r="K320" s="218"/>
      <c r="L320" s="218"/>
    </row>
    <row r="321" spans="1:12" ht="12.95" customHeight="1">
      <c r="A321" s="345" t="s">
        <v>876</v>
      </c>
      <c r="B321" s="345"/>
      <c r="C321" s="345"/>
      <c r="D321" s="345"/>
      <c r="E321" s="345"/>
      <c r="F321" s="345"/>
      <c r="G321" s="345"/>
      <c r="H321" s="345"/>
      <c r="I321" s="345"/>
      <c r="J321" s="345"/>
      <c r="K321" s="345"/>
      <c r="L321" s="345"/>
    </row>
    <row r="322" spans="1:12" ht="12.95" customHeight="1">
      <c r="A322" s="346" t="s">
        <v>877</v>
      </c>
      <c r="B322" s="346"/>
      <c r="C322" s="346"/>
      <c r="D322" s="346"/>
      <c r="E322" s="346"/>
      <c r="F322" s="346"/>
      <c r="G322" s="346"/>
      <c r="H322" s="346"/>
      <c r="I322" s="346"/>
      <c r="J322" s="346"/>
      <c r="K322" s="346"/>
      <c r="L322" s="218"/>
    </row>
    <row r="323" spans="1:12" ht="12.95" customHeight="1">
      <c r="A323" s="218" t="s">
        <v>878</v>
      </c>
      <c r="B323" s="218"/>
      <c r="C323" s="218"/>
      <c r="D323" s="218"/>
      <c r="E323" s="218"/>
      <c r="F323" s="218"/>
      <c r="G323" s="218"/>
      <c r="H323" s="218"/>
      <c r="I323" s="218"/>
      <c r="J323" s="218"/>
      <c r="K323" s="218"/>
      <c r="L323" s="218"/>
    </row>
    <row r="324" spans="1:12" ht="12.95" customHeight="1">
      <c r="A324" s="345" t="s">
        <v>879</v>
      </c>
      <c r="B324" s="345"/>
      <c r="C324" s="345"/>
      <c r="D324" s="345"/>
      <c r="E324" s="345"/>
      <c r="F324" s="345"/>
      <c r="G324" s="345"/>
      <c r="H324" s="345"/>
      <c r="I324" s="345"/>
      <c r="J324" s="345"/>
      <c r="K324" s="345"/>
      <c r="L324" s="345"/>
    </row>
    <row r="325" spans="1:12" ht="11.65" customHeight="1">
      <c r="A325" s="346" t="s">
        <v>411</v>
      </c>
      <c r="B325" s="346"/>
      <c r="C325" s="346"/>
      <c r="D325" s="346"/>
      <c r="E325" s="346"/>
      <c r="F325" s="346"/>
      <c r="G325" s="346"/>
      <c r="H325" s="346"/>
      <c r="I325" s="346"/>
      <c r="J325" s="346"/>
      <c r="K325" s="346"/>
      <c r="L325" s="218"/>
    </row>
    <row r="326" spans="1:12" ht="5.45" customHeight="1">
      <c r="A326" s="347"/>
      <c r="B326" s="347"/>
      <c r="C326" s="218"/>
      <c r="D326" s="348"/>
      <c r="E326" s="349"/>
      <c r="F326" s="349"/>
      <c r="G326" s="349"/>
      <c r="H326" s="349"/>
      <c r="I326" s="349"/>
      <c r="J326" s="106"/>
      <c r="K326" s="106"/>
      <c r="L326" s="218"/>
    </row>
    <row r="327" spans="1:12" ht="11.65" customHeight="1">
      <c r="A327" s="347"/>
      <c r="B327" s="347"/>
      <c r="C327" s="218"/>
      <c r="D327" s="348"/>
      <c r="E327" s="349"/>
      <c r="F327" s="349"/>
      <c r="G327" s="349"/>
      <c r="H327" s="349"/>
      <c r="I327" s="349"/>
      <c r="J327" s="106"/>
      <c r="K327" s="106"/>
      <c r="L327" s="218"/>
    </row>
    <row r="328" spans="1:12" ht="11.65" customHeight="1">
      <c r="A328" s="347"/>
      <c r="B328" s="347"/>
      <c r="C328" s="218"/>
      <c r="D328" s="348"/>
      <c r="E328" s="349"/>
      <c r="F328" s="349"/>
      <c r="G328" s="349"/>
      <c r="H328" s="349"/>
      <c r="I328" s="349"/>
      <c r="J328" s="106"/>
      <c r="K328" s="106"/>
      <c r="L328" s="218"/>
    </row>
    <row r="329" spans="1:12" ht="11.65" customHeight="1">
      <c r="A329" s="347"/>
      <c r="B329" s="347"/>
      <c r="C329" s="218"/>
      <c r="D329" s="348"/>
      <c r="E329" s="349"/>
      <c r="F329" s="349"/>
      <c r="G329" s="349"/>
      <c r="H329" s="349"/>
      <c r="I329" s="349"/>
      <c r="J329" s="106"/>
      <c r="K329" s="106"/>
      <c r="L329" s="218"/>
    </row>
    <row r="330" spans="1:12" ht="11.65" customHeight="1">
      <c r="A330" s="218"/>
      <c r="B330" s="218"/>
      <c r="C330" s="218"/>
      <c r="D330" s="218"/>
      <c r="E330" s="218"/>
      <c r="F330" s="218"/>
      <c r="G330" s="218"/>
      <c r="H330" s="218"/>
      <c r="I330" s="218"/>
      <c r="J330" s="218"/>
      <c r="K330" s="218"/>
      <c r="L330" s="218"/>
    </row>
    <row r="331" spans="1:12" ht="11.65" customHeight="1">
      <c r="A331" s="218"/>
      <c r="B331" s="218"/>
      <c r="C331" s="218"/>
      <c r="D331" s="218"/>
      <c r="E331" s="218"/>
      <c r="F331" s="218"/>
      <c r="G331" s="218"/>
      <c r="H331" s="218"/>
      <c r="I331" s="218"/>
      <c r="J331" s="218"/>
      <c r="K331" s="218"/>
      <c r="L331" s="218"/>
    </row>
    <row r="332" spans="1:12" ht="11.65" customHeight="1">
      <c r="A332" s="218"/>
      <c r="B332" s="218"/>
      <c r="C332" s="218"/>
      <c r="D332" s="218"/>
      <c r="E332" s="218"/>
      <c r="F332" s="218"/>
      <c r="G332" s="218"/>
      <c r="H332" s="218"/>
      <c r="I332" s="218"/>
      <c r="J332" s="218"/>
      <c r="K332" s="218"/>
      <c r="L332" s="218"/>
    </row>
    <row r="333" spans="1:12" ht="11.65" customHeight="1">
      <c r="A333" s="218"/>
      <c r="B333" s="218"/>
      <c r="C333" s="218"/>
      <c r="D333" s="218"/>
      <c r="E333" s="218"/>
      <c r="F333" s="218"/>
      <c r="G333" s="218"/>
      <c r="H333" s="218"/>
      <c r="I333" s="218"/>
      <c r="J333" s="218"/>
      <c r="K333" s="218"/>
      <c r="L333" s="218"/>
    </row>
    <row r="334" spans="1:12" ht="11.65" customHeight="1">
      <c r="A334" s="218"/>
      <c r="B334" s="218"/>
      <c r="C334" s="218"/>
      <c r="D334" s="218"/>
      <c r="E334" s="218"/>
      <c r="F334" s="218"/>
      <c r="G334" s="218"/>
      <c r="H334" s="218"/>
      <c r="I334" s="218"/>
      <c r="J334" s="218"/>
      <c r="K334" s="218"/>
      <c r="L334" s="218"/>
    </row>
    <row r="335" spans="1:12" ht="11.65" customHeight="1">
      <c r="A335" s="218"/>
      <c r="B335" s="218"/>
      <c r="C335" s="218"/>
      <c r="D335" s="218"/>
      <c r="E335" s="218"/>
      <c r="F335" s="218"/>
      <c r="G335" s="218"/>
      <c r="H335" s="218"/>
      <c r="I335" s="218"/>
      <c r="J335" s="218"/>
      <c r="K335" s="218"/>
      <c r="L335" s="218"/>
    </row>
    <row r="336" spans="1:12" ht="11.65" customHeight="1">
      <c r="A336" s="218"/>
      <c r="B336" s="218"/>
      <c r="C336" s="218"/>
      <c r="D336" s="218"/>
      <c r="E336" s="218"/>
      <c r="F336" s="218"/>
      <c r="G336" s="218"/>
      <c r="H336" s="218"/>
      <c r="I336" s="218"/>
      <c r="J336" s="218"/>
      <c r="K336" s="218"/>
      <c r="L336" s="218"/>
    </row>
    <row r="337" spans="1:12" ht="11.65" customHeight="1">
      <c r="A337" s="347"/>
      <c r="B337" s="347"/>
      <c r="C337" s="218"/>
      <c r="D337" s="348"/>
      <c r="E337" s="349"/>
      <c r="F337" s="349"/>
      <c r="G337" s="349"/>
      <c r="H337" s="349"/>
      <c r="I337" s="349"/>
      <c r="J337" s="106"/>
      <c r="K337" s="106"/>
      <c r="L337" s="218"/>
    </row>
    <row r="338" spans="1:12" ht="11.65" customHeight="1">
      <c r="A338" s="347"/>
      <c r="B338" s="347"/>
      <c r="C338" s="218"/>
      <c r="D338" s="348"/>
      <c r="E338" s="349"/>
      <c r="F338" s="349"/>
      <c r="G338" s="349"/>
      <c r="H338" s="349"/>
      <c r="I338" s="349"/>
      <c r="J338" s="106"/>
      <c r="K338" s="106"/>
      <c r="L338" s="218"/>
    </row>
    <row r="339" spans="1:12" ht="11.65" customHeight="1">
      <c r="A339" s="347"/>
      <c r="B339" s="347"/>
      <c r="C339" s="218"/>
      <c r="D339" s="348"/>
      <c r="E339" s="349"/>
      <c r="F339" s="349"/>
      <c r="G339" s="349"/>
      <c r="H339" s="349"/>
      <c r="I339" s="349"/>
      <c r="J339" s="106"/>
      <c r="K339" s="106"/>
      <c r="L339" s="218"/>
    </row>
    <row r="340" spans="1:12" ht="11.65" customHeight="1">
      <c r="A340" s="347"/>
      <c r="B340" s="347"/>
      <c r="C340" s="218"/>
      <c r="D340" s="348"/>
      <c r="E340" s="349"/>
      <c r="F340" s="349"/>
      <c r="G340" s="349"/>
      <c r="H340" s="349"/>
      <c r="I340" s="349"/>
      <c r="J340" s="106"/>
      <c r="K340" s="106"/>
      <c r="L340" s="218"/>
    </row>
    <row r="341" spans="1:12" ht="11.65" customHeight="1">
      <c r="A341" s="347"/>
      <c r="B341" s="347"/>
      <c r="C341" s="218"/>
      <c r="D341" s="348"/>
      <c r="E341" s="349"/>
      <c r="F341" s="349"/>
      <c r="G341" s="349"/>
      <c r="H341" s="349"/>
      <c r="I341" s="349"/>
      <c r="J341" s="106"/>
      <c r="K341" s="106"/>
      <c r="L341" s="218"/>
    </row>
    <row r="342" spans="1:12" ht="11.65" customHeight="1">
      <c r="A342" s="347"/>
      <c r="B342" s="347"/>
      <c r="C342" s="218"/>
      <c r="D342" s="348"/>
      <c r="E342" s="349"/>
      <c r="F342" s="349"/>
      <c r="G342" s="349"/>
      <c r="H342" s="349"/>
      <c r="I342" s="349"/>
      <c r="J342" s="106"/>
      <c r="K342" s="106"/>
      <c r="L342" s="218"/>
    </row>
    <row r="343" spans="1:12" ht="11.65" customHeight="1">
      <c r="A343" s="347"/>
      <c r="B343" s="347"/>
      <c r="C343" s="218"/>
      <c r="D343" s="348"/>
      <c r="E343" s="349"/>
      <c r="F343" s="349"/>
      <c r="G343" s="349"/>
      <c r="H343" s="349"/>
      <c r="I343" s="349"/>
      <c r="J343" s="106"/>
      <c r="K343" s="106"/>
      <c r="L343" s="218"/>
    </row>
    <row r="344" spans="1:12" ht="11.65" customHeight="1">
      <c r="A344" s="347"/>
      <c r="B344" s="347"/>
      <c r="C344" s="218"/>
      <c r="D344" s="348"/>
      <c r="E344" s="349"/>
      <c r="F344" s="349"/>
      <c r="G344" s="349"/>
      <c r="H344" s="349"/>
      <c r="I344" s="349"/>
      <c r="J344" s="106"/>
      <c r="K344" s="106"/>
      <c r="L344" s="218"/>
    </row>
    <row r="345" spans="1:12" ht="11.65" customHeight="1">
      <c r="A345" s="347"/>
      <c r="B345" s="347"/>
      <c r="C345" s="218"/>
      <c r="D345" s="348"/>
      <c r="E345" s="349"/>
      <c r="F345" s="349"/>
      <c r="G345" s="349"/>
      <c r="H345" s="349"/>
      <c r="I345" s="349"/>
      <c r="J345" s="106"/>
      <c r="K345" s="106"/>
      <c r="L345" s="218"/>
    </row>
    <row r="346" spans="1:12" ht="11.65" customHeight="1">
      <c r="A346" s="347"/>
      <c r="B346" s="347"/>
      <c r="C346" s="218"/>
      <c r="D346" s="348"/>
      <c r="E346" s="349"/>
      <c r="F346" s="349"/>
      <c r="G346" s="349"/>
      <c r="H346" s="349"/>
      <c r="I346" s="349"/>
      <c r="J346" s="106"/>
      <c r="K346" s="106"/>
      <c r="L346" s="218"/>
    </row>
    <row r="347" spans="1:12" ht="11.65" customHeight="1">
      <c r="A347" s="347"/>
      <c r="B347" s="347"/>
      <c r="C347" s="218"/>
      <c r="D347" s="348"/>
      <c r="E347" s="349"/>
      <c r="F347" s="349"/>
      <c r="G347" s="349"/>
      <c r="H347" s="349"/>
      <c r="I347" s="349"/>
      <c r="J347" s="106"/>
      <c r="K347" s="106"/>
      <c r="L347" s="218"/>
    </row>
    <row r="348" spans="1:12" ht="11.65" customHeight="1">
      <c r="A348" s="347"/>
      <c r="B348" s="347"/>
      <c r="C348" s="218"/>
      <c r="D348" s="348"/>
      <c r="E348" s="349"/>
      <c r="F348" s="349"/>
      <c r="G348" s="349"/>
      <c r="H348" s="349"/>
      <c r="I348" s="349"/>
      <c r="J348" s="106"/>
      <c r="K348" s="106"/>
      <c r="L348" s="218"/>
    </row>
    <row r="349" spans="1:12" ht="11.65" customHeight="1">
      <c r="A349" s="347"/>
      <c r="B349" s="347"/>
      <c r="C349" s="218"/>
      <c r="D349" s="348"/>
      <c r="E349" s="349"/>
      <c r="F349" s="349"/>
      <c r="G349" s="349"/>
      <c r="H349" s="349"/>
      <c r="I349" s="349"/>
      <c r="J349" s="106"/>
      <c r="K349" s="106"/>
      <c r="L349" s="218"/>
    </row>
    <row r="350" spans="1:12" ht="14.25" customHeight="1">
      <c r="A350" s="346"/>
      <c r="B350" s="346"/>
      <c r="C350" s="346"/>
      <c r="D350" s="346"/>
      <c r="E350" s="346"/>
      <c r="F350" s="346"/>
      <c r="G350" s="346"/>
      <c r="H350" s="346"/>
      <c r="I350" s="346"/>
      <c r="J350" s="346"/>
      <c r="K350" s="346"/>
      <c r="L350" s="218"/>
    </row>
    <row r="351" spans="1:12" ht="14.25" customHeight="1">
      <c r="A351" s="77"/>
      <c r="B351" s="77"/>
      <c r="C351" s="77"/>
      <c r="D351" s="77"/>
      <c r="E351" s="77"/>
      <c r="F351" s="77"/>
      <c r="G351" s="77"/>
      <c r="H351" s="77"/>
      <c r="I351" s="77"/>
      <c r="J351" s="77"/>
      <c r="K351" s="77"/>
    </row>
    <row r="352" spans="1:12" ht="14.25" customHeight="1">
      <c r="A352" s="76"/>
      <c r="B352" s="76"/>
      <c r="C352" s="76"/>
      <c r="D352" s="76"/>
      <c r="E352" s="76"/>
      <c r="F352" s="76"/>
      <c r="G352" s="76"/>
      <c r="H352" s="76"/>
      <c r="I352" s="76"/>
      <c r="J352" s="76"/>
      <c r="K352" s="76"/>
    </row>
    <row r="353" spans="1:12" ht="12.75" customHeight="1">
      <c r="A353" s="78"/>
      <c r="B353" s="78"/>
      <c r="C353" s="78"/>
      <c r="D353" s="78"/>
      <c r="E353" s="78"/>
      <c r="F353" s="78"/>
      <c r="G353" s="78"/>
      <c r="H353" s="78"/>
      <c r="I353" s="78"/>
      <c r="J353" s="78"/>
      <c r="K353" s="78"/>
      <c r="L353" s="78"/>
    </row>
    <row r="354" spans="1:12">
      <c r="A354" s="77"/>
      <c r="B354" s="77"/>
      <c r="C354" s="77"/>
      <c r="D354" s="77"/>
      <c r="E354" s="77"/>
      <c r="F354" s="77"/>
      <c r="G354" s="77"/>
      <c r="H354" s="77"/>
      <c r="I354" s="77"/>
      <c r="J354" s="77"/>
      <c r="K354" s="77"/>
    </row>
  </sheetData>
  <mergeCells count="45">
    <mergeCell ref="A354:K354"/>
    <mergeCell ref="A1:C1"/>
    <mergeCell ref="A2:L2"/>
    <mergeCell ref="A3:G3"/>
    <mergeCell ref="H3:L3"/>
    <mergeCell ref="M3:O3"/>
    <mergeCell ref="A322:K322"/>
    <mergeCell ref="A324:L324"/>
    <mergeCell ref="A325:K325"/>
    <mergeCell ref="A350:K350"/>
    <mergeCell ref="A351:K351"/>
    <mergeCell ref="A353:L353"/>
    <mergeCell ref="A248:C248"/>
    <mergeCell ref="A263:C263"/>
    <mergeCell ref="A277:C277"/>
    <mergeCell ref="A287:C287"/>
    <mergeCell ref="A301:C301"/>
    <mergeCell ref="A321:L321"/>
    <mergeCell ref="A166:C166"/>
    <mergeCell ref="A191:C191"/>
    <mergeCell ref="A213:C213"/>
    <mergeCell ref="A224:C224"/>
    <mergeCell ref="A234:C234"/>
    <mergeCell ref="A238:C238"/>
    <mergeCell ref="A53:C53"/>
    <mergeCell ref="A64:C64"/>
    <mergeCell ref="A77:C77"/>
    <mergeCell ref="A116:C116"/>
    <mergeCell ref="A134:C134"/>
    <mergeCell ref="A144:C144"/>
    <mergeCell ref="D10:D11"/>
    <mergeCell ref="E10:E11"/>
    <mergeCell ref="G10:G11"/>
    <mergeCell ref="A14:C14"/>
    <mergeCell ref="A30:C30"/>
    <mergeCell ref="A39:C39"/>
    <mergeCell ref="M6:P6"/>
    <mergeCell ref="M7:P7"/>
    <mergeCell ref="A9:A11"/>
    <mergeCell ref="B9:C11"/>
    <mergeCell ref="D9:E9"/>
    <mergeCell ref="H9:H11"/>
    <mergeCell ref="I9:I11"/>
    <mergeCell ref="J9:J11"/>
    <mergeCell ref="K9:L10"/>
  </mergeCells>
  <printOptions horizontalCentered="1"/>
  <pageMargins left="0.39370078740157483" right="0.59055118110236227" top="0.59055118110236227" bottom="0.59055118110236227" header="0.19685039370078741" footer="0.19685039370078741"/>
  <pageSetup scale="63" fitToHeight="9" orientation="landscape" r:id="rId1"/>
  <rowBreaks count="1" manualBreakCount="1">
    <brk id="28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792F4-AE04-4A4C-8387-7BC0034CDCAE}">
  <sheetPr>
    <tabColor theme="3" tint="0.79998168889431442"/>
  </sheetPr>
  <dimension ref="A1:W274"/>
  <sheetViews>
    <sheetView showGridLines="0" zoomScale="80" zoomScaleNormal="80" zoomScaleSheetLayoutView="80" workbookViewId="0">
      <selection sqref="A1:C1"/>
    </sheetView>
  </sheetViews>
  <sheetFormatPr baseColWidth="10" defaultColWidth="11.42578125" defaultRowHeight="12.75"/>
  <cols>
    <col min="1" max="2" width="5" style="32" customWidth="1"/>
    <col min="3" max="3" width="59.7109375" style="32" customWidth="1"/>
    <col min="4" max="4" width="18.7109375" style="81" customWidth="1"/>
    <col min="5" max="5" width="18.7109375" style="32" customWidth="1"/>
    <col min="6" max="6" width="2.42578125" style="32" customWidth="1"/>
    <col min="7" max="7" width="18.7109375" style="32" customWidth="1"/>
    <col min="8" max="10" width="13.7109375" style="32" customWidth="1"/>
    <col min="11" max="12" width="9.7109375" style="69" customWidth="1"/>
    <col min="13" max="13" width="11.28515625" style="32" bestFit="1" customWidth="1"/>
    <col min="14" max="14" width="12" style="32" bestFit="1" customWidth="1"/>
    <col min="15" max="15" width="11.42578125" style="32"/>
    <col min="16" max="17" width="9.140625" style="32" customWidth="1"/>
    <col min="18" max="18" width="9" style="32" customWidth="1"/>
    <col min="19" max="19" width="9.140625" style="32" customWidth="1"/>
    <col min="20" max="20" width="9.28515625" style="32" customWidth="1"/>
    <col min="21" max="23" width="9.140625" style="32" customWidth="1"/>
    <col min="24" max="16384" width="11.42578125" style="32"/>
  </cols>
  <sheetData>
    <row r="1" spans="1:23" s="216" customFormat="1" ht="43.5" customHeight="1">
      <c r="A1" s="92" t="s">
        <v>917</v>
      </c>
      <c r="B1" s="92"/>
      <c r="C1" s="92"/>
      <c r="D1" s="93" t="s">
        <v>919</v>
      </c>
      <c r="E1" s="93"/>
      <c r="F1" s="93"/>
      <c r="G1" s="295"/>
      <c r="H1" s="295"/>
      <c r="I1" s="295"/>
      <c r="J1" s="295"/>
      <c r="K1" s="295"/>
      <c r="L1" s="295"/>
      <c r="M1" s="295"/>
    </row>
    <row r="2" spans="1:23" s="1" customFormat="1" ht="36" customHeight="1" thickBot="1">
      <c r="A2" s="156" t="s">
        <v>918</v>
      </c>
      <c r="B2" s="156"/>
      <c r="C2" s="156"/>
      <c r="D2" s="156"/>
      <c r="E2" s="156"/>
      <c r="F2" s="156"/>
      <c r="G2" s="156"/>
      <c r="H2" s="156"/>
      <c r="I2" s="156"/>
      <c r="J2" s="156"/>
      <c r="K2" s="156"/>
      <c r="L2" s="156"/>
      <c r="N2" s="297"/>
      <c r="O2" s="297"/>
    </row>
    <row r="3" spans="1:23" customFormat="1" ht="6" customHeight="1">
      <c r="A3" s="97"/>
      <c r="B3" s="97"/>
      <c r="C3" s="97"/>
      <c r="D3" s="97"/>
      <c r="E3" s="97"/>
      <c r="F3" s="97"/>
      <c r="G3" s="97"/>
      <c r="H3" s="97"/>
      <c r="I3" s="97"/>
      <c r="J3" s="97"/>
      <c r="K3" s="97"/>
      <c r="L3" s="97"/>
      <c r="M3" s="98"/>
      <c r="N3" s="98"/>
      <c r="O3" s="98"/>
    </row>
    <row r="4" spans="1:23" s="22" customFormat="1" ht="17.100000000000001" customHeight="1">
      <c r="A4" s="240" t="s">
        <v>933</v>
      </c>
      <c r="B4" s="240"/>
      <c r="C4" s="240"/>
      <c r="D4" s="240"/>
      <c r="E4" s="240"/>
      <c r="F4" s="240"/>
      <c r="G4" s="240"/>
      <c r="H4" s="240"/>
      <c r="I4" s="240"/>
      <c r="J4" s="240"/>
      <c r="K4" s="240"/>
      <c r="L4" s="240"/>
    </row>
    <row r="5" spans="1:23" s="22" customFormat="1" ht="17.100000000000001" customHeight="1">
      <c r="A5" s="240" t="s">
        <v>797</v>
      </c>
      <c r="B5" s="240"/>
      <c r="C5" s="240"/>
      <c r="D5" s="240"/>
      <c r="E5" s="240"/>
      <c r="F5" s="240"/>
      <c r="G5" s="240"/>
      <c r="H5" s="240"/>
      <c r="I5" s="240"/>
      <c r="J5" s="240"/>
      <c r="K5" s="240"/>
      <c r="L5" s="240"/>
      <c r="M5" s="66">
        <v>20.604700000000001</v>
      </c>
    </row>
    <row r="6" spans="1:23" s="22" customFormat="1" ht="17.100000000000001" customHeight="1">
      <c r="A6" s="240" t="s">
        <v>2</v>
      </c>
      <c r="B6" s="240"/>
      <c r="C6" s="240"/>
      <c r="D6" s="240"/>
      <c r="E6" s="240"/>
      <c r="F6" s="240"/>
      <c r="G6" s="240"/>
      <c r="H6" s="240"/>
      <c r="I6" s="240"/>
      <c r="J6" s="240"/>
      <c r="K6" s="240"/>
      <c r="L6" s="240"/>
    </row>
    <row r="7" spans="1:23" s="22" customFormat="1" ht="17.100000000000001" customHeight="1">
      <c r="A7" s="240" t="s">
        <v>3</v>
      </c>
      <c r="B7" s="240"/>
      <c r="C7" s="240"/>
      <c r="D7" s="240"/>
      <c r="E7" s="240"/>
      <c r="F7" s="240"/>
      <c r="G7" s="240"/>
      <c r="H7" s="240"/>
      <c r="I7" s="240"/>
      <c r="J7" s="240"/>
      <c r="K7" s="240"/>
      <c r="L7" s="240"/>
    </row>
    <row r="8" spans="1:23" s="22" customFormat="1" ht="17.100000000000001" customHeight="1">
      <c r="A8" s="240" t="s">
        <v>934</v>
      </c>
      <c r="B8" s="240"/>
      <c r="C8" s="240"/>
      <c r="D8" s="240"/>
      <c r="E8" s="240"/>
      <c r="F8" s="240"/>
      <c r="G8" s="240"/>
      <c r="H8" s="240"/>
      <c r="I8" s="240"/>
      <c r="J8" s="240"/>
      <c r="K8" s="240"/>
      <c r="L8" s="240"/>
    </row>
    <row r="9" spans="1:23" ht="24">
      <c r="A9" s="342" t="s">
        <v>798</v>
      </c>
      <c r="B9" s="99" t="s">
        <v>929</v>
      </c>
      <c r="C9" s="99"/>
      <c r="D9" s="343" t="s">
        <v>799</v>
      </c>
      <c r="E9" s="343"/>
      <c r="F9" s="302"/>
      <c r="G9" s="302" t="s">
        <v>800</v>
      </c>
      <c r="H9" s="342" t="s">
        <v>930</v>
      </c>
      <c r="I9" s="342" t="s">
        <v>801</v>
      </c>
      <c r="J9" s="342" t="s">
        <v>931</v>
      </c>
      <c r="K9" s="342" t="s">
        <v>802</v>
      </c>
      <c r="L9" s="342"/>
      <c r="M9" s="68"/>
      <c r="N9" s="68"/>
      <c r="O9" s="68"/>
      <c r="P9" s="68"/>
      <c r="Q9" s="68"/>
      <c r="R9" s="68"/>
      <c r="S9" s="68"/>
      <c r="T9" s="68"/>
      <c r="U9" s="68"/>
      <c r="V9" s="68"/>
      <c r="W9" s="68"/>
    </row>
    <row r="10" spans="1:23" ht="15" customHeight="1">
      <c r="A10" s="342"/>
      <c r="B10" s="99"/>
      <c r="C10" s="99"/>
      <c r="D10" s="342" t="s">
        <v>803</v>
      </c>
      <c r="E10" s="342" t="s">
        <v>804</v>
      </c>
      <c r="F10" s="301"/>
      <c r="G10" s="342" t="s">
        <v>804</v>
      </c>
      <c r="H10" s="342"/>
      <c r="I10" s="342"/>
      <c r="J10" s="342"/>
      <c r="K10" s="343"/>
      <c r="L10" s="343"/>
    </row>
    <row r="11" spans="1:23" ht="60" customHeight="1" thickBot="1">
      <c r="A11" s="343"/>
      <c r="B11" s="300"/>
      <c r="C11" s="300"/>
      <c r="D11" s="343"/>
      <c r="E11" s="343"/>
      <c r="F11" s="302"/>
      <c r="G11" s="343"/>
      <c r="H11" s="343"/>
      <c r="I11" s="343"/>
      <c r="J11" s="343"/>
      <c r="K11" s="303" t="s">
        <v>805</v>
      </c>
      <c r="L11" s="303" t="s">
        <v>806</v>
      </c>
    </row>
    <row r="12" spans="1:23" ht="4.5" customHeight="1" thickBot="1">
      <c r="A12" s="350"/>
      <c r="B12" s="351"/>
      <c r="C12" s="351"/>
      <c r="D12" s="350"/>
      <c r="E12" s="350"/>
      <c r="F12" s="350"/>
      <c r="G12" s="350"/>
      <c r="H12" s="350"/>
      <c r="I12" s="350"/>
      <c r="J12" s="350"/>
      <c r="K12" s="351"/>
      <c r="L12" s="351"/>
    </row>
    <row r="13" spans="1:23">
      <c r="A13" s="247"/>
      <c r="B13" s="247"/>
      <c r="C13" s="248" t="s">
        <v>880</v>
      </c>
      <c r="D13" s="250">
        <f>D14+D16+D29+D35+D38+D41+D43+D46+D48+D50+D53+D56+D59+D62</f>
        <v>627395.96904615138</v>
      </c>
      <c r="E13" s="250">
        <f>E14+E16+E29+E35+E38+E41+E43+E46+E48+E50+E53+E56+E59+E62</f>
        <v>627395.96904615138</v>
      </c>
      <c r="F13" s="250"/>
      <c r="G13" s="250">
        <f>G14+G16+G29+G35+G38+G41+G43+G46+G48+G50+G53+G56+G59+G62</f>
        <v>627395.96904615138</v>
      </c>
      <c r="H13" s="372"/>
      <c r="I13" s="373"/>
      <c r="J13" s="373"/>
      <c r="K13" s="373"/>
      <c r="L13" s="373"/>
      <c r="N13" s="79"/>
    </row>
    <row r="14" spans="1:23" ht="17.100000000000001" customHeight="1">
      <c r="A14" s="364" t="s">
        <v>932</v>
      </c>
      <c r="B14" s="283"/>
      <c r="C14" s="252"/>
      <c r="D14" s="134">
        <f>SUM(D15)</f>
        <v>2692.4667335385006</v>
      </c>
      <c r="E14" s="134">
        <f>SUM(E15)</f>
        <v>2692.4667335385006</v>
      </c>
      <c r="F14" s="134"/>
      <c r="G14" s="134">
        <f>SUM(G15)</f>
        <v>2692.4667335385006</v>
      </c>
      <c r="H14" s="287"/>
      <c r="I14" s="287"/>
      <c r="J14" s="287"/>
      <c r="K14" s="287"/>
      <c r="L14" s="287"/>
    </row>
    <row r="15" spans="1:23" ht="17.100000000000001" customHeight="1">
      <c r="A15" s="374">
        <v>1</v>
      </c>
      <c r="B15" s="287" t="s">
        <v>762</v>
      </c>
      <c r="C15" s="252" t="s">
        <v>763</v>
      </c>
      <c r="D15" s="135">
        <v>2692.4667335385006</v>
      </c>
      <c r="E15" s="135">
        <v>2692.4667335385006</v>
      </c>
      <c r="F15" s="135"/>
      <c r="G15" s="135">
        <v>2692.4667335385006</v>
      </c>
      <c r="H15" s="360">
        <v>36274</v>
      </c>
      <c r="I15" s="360">
        <v>36274</v>
      </c>
      <c r="J15" s="360">
        <v>47446</v>
      </c>
      <c r="K15" s="375">
        <v>30</v>
      </c>
      <c r="L15" s="375">
        <v>6</v>
      </c>
    </row>
    <row r="16" spans="1:23" ht="17.100000000000001" customHeight="1">
      <c r="A16" s="364" t="s">
        <v>809</v>
      </c>
      <c r="B16" s="283"/>
      <c r="C16" s="252"/>
      <c r="D16" s="134">
        <f>SUM(D17:D28)</f>
        <v>158091.85596934712</v>
      </c>
      <c r="E16" s="134">
        <f>SUM(E17:E28)</f>
        <v>158091.85596934712</v>
      </c>
      <c r="F16" s="134"/>
      <c r="G16" s="134">
        <f>SUM(G17:G28)</f>
        <v>158091.85596934712</v>
      </c>
      <c r="H16" s="131"/>
      <c r="I16" s="131"/>
      <c r="J16" s="131"/>
      <c r="K16" s="131"/>
      <c r="L16" s="131"/>
    </row>
    <row r="17" spans="1:13" ht="17.100000000000001" customHeight="1">
      <c r="A17" s="374">
        <v>2</v>
      </c>
      <c r="B17" s="287" t="s">
        <v>127</v>
      </c>
      <c r="C17" s="283" t="s">
        <v>764</v>
      </c>
      <c r="D17" s="135">
        <v>19069.0253627524</v>
      </c>
      <c r="E17" s="135">
        <v>19069.0253627524</v>
      </c>
      <c r="F17" s="135"/>
      <c r="G17" s="135">
        <v>19069.0253627524</v>
      </c>
      <c r="H17" s="360">
        <v>37390</v>
      </c>
      <c r="I17" s="360">
        <v>37390</v>
      </c>
      <c r="J17" s="360">
        <v>46552</v>
      </c>
      <c r="K17" s="375">
        <v>25</v>
      </c>
      <c r="L17" s="375">
        <v>0</v>
      </c>
    </row>
    <row r="18" spans="1:13" ht="17.100000000000001" customHeight="1">
      <c r="A18" s="374">
        <v>3</v>
      </c>
      <c r="B18" s="287" t="s">
        <v>127</v>
      </c>
      <c r="C18" s="283" t="s">
        <v>765</v>
      </c>
      <c r="D18" s="135">
        <v>22158.599226536498</v>
      </c>
      <c r="E18" s="135">
        <v>22158.599226536498</v>
      </c>
      <c r="F18" s="135"/>
      <c r="G18" s="135">
        <v>22158.599226536498</v>
      </c>
      <c r="H18" s="360">
        <v>37324</v>
      </c>
      <c r="I18" s="360">
        <v>37324</v>
      </c>
      <c r="J18" s="360">
        <v>46486</v>
      </c>
      <c r="K18" s="375">
        <v>25</v>
      </c>
      <c r="L18" s="375">
        <v>0</v>
      </c>
    </row>
    <row r="19" spans="1:13" ht="17.100000000000001" customHeight="1">
      <c r="A19" s="374">
        <v>4</v>
      </c>
      <c r="B19" s="287" t="s">
        <v>127</v>
      </c>
      <c r="C19" s="283" t="s">
        <v>766</v>
      </c>
      <c r="D19" s="135">
        <v>6833.6523554316009</v>
      </c>
      <c r="E19" s="135">
        <v>6833.6523554316009</v>
      </c>
      <c r="F19" s="135"/>
      <c r="G19" s="135">
        <v>6833.6523554316009</v>
      </c>
      <c r="H19" s="360">
        <v>37799</v>
      </c>
      <c r="I19" s="360">
        <v>37769</v>
      </c>
      <c r="J19" s="360">
        <v>46932</v>
      </c>
      <c r="K19" s="375">
        <v>25</v>
      </c>
      <c r="L19" s="375">
        <v>0</v>
      </c>
    </row>
    <row r="20" spans="1:13" ht="17.100000000000001" customHeight="1">
      <c r="A20" s="374">
        <v>5</v>
      </c>
      <c r="B20" s="287" t="s">
        <v>127</v>
      </c>
      <c r="C20" s="283" t="s">
        <v>881</v>
      </c>
      <c r="D20" s="135">
        <v>8630.3749425772003</v>
      </c>
      <c r="E20" s="135">
        <v>8630.3749425772003</v>
      </c>
      <c r="F20" s="135"/>
      <c r="G20" s="135">
        <v>8630.3749425772003</v>
      </c>
      <c r="H20" s="360">
        <v>37165</v>
      </c>
      <c r="I20" s="360">
        <v>37165</v>
      </c>
      <c r="J20" s="360">
        <v>46328</v>
      </c>
      <c r="K20" s="375">
        <v>25</v>
      </c>
      <c r="L20" s="375">
        <v>0</v>
      </c>
      <c r="M20" s="79"/>
    </row>
    <row r="21" spans="1:13" ht="17.100000000000001" customHeight="1">
      <c r="A21" s="374">
        <v>6</v>
      </c>
      <c r="B21" s="287" t="s">
        <v>135</v>
      </c>
      <c r="C21" s="283" t="s">
        <v>768</v>
      </c>
      <c r="D21" s="135">
        <v>11857.793342754501</v>
      </c>
      <c r="E21" s="135">
        <v>11857.793342754501</v>
      </c>
      <c r="F21" s="135"/>
      <c r="G21" s="135">
        <v>11857.793342754501</v>
      </c>
      <c r="H21" s="360">
        <v>36686</v>
      </c>
      <c r="I21" s="360">
        <v>36686</v>
      </c>
      <c r="J21" s="360">
        <v>45992</v>
      </c>
      <c r="K21" s="375">
        <v>25</v>
      </c>
      <c r="L21" s="375">
        <v>0</v>
      </c>
    </row>
    <row r="22" spans="1:13" ht="17.100000000000001" customHeight="1">
      <c r="A22" s="374">
        <v>7</v>
      </c>
      <c r="B22" s="287" t="s">
        <v>127</v>
      </c>
      <c r="C22" s="283" t="s">
        <v>882</v>
      </c>
      <c r="D22" s="135">
        <v>19991.269564095201</v>
      </c>
      <c r="E22" s="135">
        <v>19991.269564095201</v>
      </c>
      <c r="F22" s="135"/>
      <c r="G22" s="135">
        <v>19991.269564095201</v>
      </c>
      <c r="H22" s="360">
        <v>37342</v>
      </c>
      <c r="I22" s="360">
        <v>37342</v>
      </c>
      <c r="J22" s="360">
        <v>46504</v>
      </c>
      <c r="K22" s="375">
        <v>25</v>
      </c>
      <c r="L22" s="375">
        <v>0</v>
      </c>
    </row>
    <row r="23" spans="1:13" ht="17.100000000000001" customHeight="1">
      <c r="A23" s="374">
        <v>8</v>
      </c>
      <c r="B23" s="287" t="s">
        <v>127</v>
      </c>
      <c r="C23" s="283" t="s">
        <v>883</v>
      </c>
      <c r="D23" s="135">
        <v>11548.462275718301</v>
      </c>
      <c r="E23" s="135">
        <v>11548.462275718301</v>
      </c>
      <c r="F23" s="135"/>
      <c r="G23" s="135">
        <v>11548.462275718301</v>
      </c>
      <c r="H23" s="360">
        <v>37898</v>
      </c>
      <c r="I23" s="360">
        <v>37898</v>
      </c>
      <c r="J23" s="360">
        <v>47063</v>
      </c>
      <c r="K23" s="375">
        <v>25</v>
      </c>
      <c r="L23" s="375">
        <v>0</v>
      </c>
    </row>
    <row r="24" spans="1:13" ht="17.100000000000001" customHeight="1">
      <c r="A24" s="374">
        <v>9</v>
      </c>
      <c r="B24" s="287" t="s">
        <v>127</v>
      </c>
      <c r="C24" s="283" t="s">
        <v>884</v>
      </c>
      <c r="D24" s="135">
        <v>15406.199857178901</v>
      </c>
      <c r="E24" s="135">
        <v>15406.199857178901</v>
      </c>
      <c r="F24" s="135"/>
      <c r="G24" s="135">
        <v>15406.199857178901</v>
      </c>
      <c r="H24" s="360">
        <v>37274</v>
      </c>
      <c r="I24" s="360">
        <v>37274</v>
      </c>
      <c r="J24" s="360">
        <v>46405</v>
      </c>
      <c r="K24" s="375">
        <v>24</v>
      </c>
      <c r="L24" s="375">
        <v>11</v>
      </c>
    </row>
    <row r="25" spans="1:13" ht="17.100000000000001" customHeight="1">
      <c r="A25" s="374">
        <v>10</v>
      </c>
      <c r="B25" s="287" t="s">
        <v>127</v>
      </c>
      <c r="C25" s="283" t="s">
        <v>885</v>
      </c>
      <c r="D25" s="135">
        <v>8658.8246348457997</v>
      </c>
      <c r="E25" s="135">
        <v>8658.8246348457997</v>
      </c>
      <c r="F25" s="135"/>
      <c r="G25" s="135">
        <v>8658.8246348457997</v>
      </c>
      <c r="H25" s="360">
        <v>37822</v>
      </c>
      <c r="I25" s="360">
        <v>37822</v>
      </c>
      <c r="J25" s="360">
        <v>46954</v>
      </c>
      <c r="K25" s="375">
        <v>24</v>
      </c>
      <c r="L25" s="375">
        <v>11</v>
      </c>
    </row>
    <row r="26" spans="1:13" ht="17.100000000000001" customHeight="1">
      <c r="A26" s="374">
        <v>11</v>
      </c>
      <c r="B26" s="287" t="s">
        <v>127</v>
      </c>
      <c r="C26" s="283" t="s">
        <v>773</v>
      </c>
      <c r="D26" s="135">
        <v>8684.3594832289</v>
      </c>
      <c r="E26" s="135">
        <v>8684.3594832289</v>
      </c>
      <c r="F26" s="135"/>
      <c r="G26" s="135">
        <v>8684.3594832289</v>
      </c>
      <c r="H26" s="360">
        <v>37214</v>
      </c>
      <c r="I26" s="360">
        <v>37214</v>
      </c>
      <c r="J26" s="360">
        <v>46345</v>
      </c>
      <c r="K26" s="375">
        <v>24</v>
      </c>
      <c r="L26" s="375">
        <v>11</v>
      </c>
    </row>
    <row r="27" spans="1:13" ht="17.100000000000001" customHeight="1">
      <c r="A27" s="374">
        <v>12</v>
      </c>
      <c r="B27" s="287" t="s">
        <v>127</v>
      </c>
      <c r="C27" s="283" t="s">
        <v>774</v>
      </c>
      <c r="D27" s="135">
        <v>22846.878501708299</v>
      </c>
      <c r="E27" s="135">
        <v>22846.878501708299</v>
      </c>
      <c r="F27" s="135"/>
      <c r="G27" s="135">
        <v>22846.878501708299</v>
      </c>
      <c r="H27" s="360">
        <v>37240</v>
      </c>
      <c r="I27" s="360">
        <v>37240</v>
      </c>
      <c r="J27" s="360">
        <v>46371</v>
      </c>
      <c r="K27" s="375">
        <v>25</v>
      </c>
      <c r="L27" s="375">
        <v>0</v>
      </c>
    </row>
    <row r="28" spans="1:13" ht="17.100000000000001" customHeight="1">
      <c r="A28" s="374">
        <v>13</v>
      </c>
      <c r="B28" s="287" t="s">
        <v>762</v>
      </c>
      <c r="C28" s="283" t="s">
        <v>886</v>
      </c>
      <c r="D28" s="135">
        <v>2406.4164225195004</v>
      </c>
      <c r="E28" s="135">
        <v>2406.4164225195004</v>
      </c>
      <c r="F28" s="135"/>
      <c r="G28" s="135">
        <v>2406.4164225195004</v>
      </c>
      <c r="H28" s="360">
        <v>36433</v>
      </c>
      <c r="I28" s="360">
        <v>36433</v>
      </c>
      <c r="J28" s="360">
        <v>45756</v>
      </c>
      <c r="K28" s="375">
        <v>25</v>
      </c>
      <c r="L28" s="375">
        <v>7</v>
      </c>
    </row>
    <row r="29" spans="1:13" ht="17.100000000000001" customHeight="1">
      <c r="A29" s="364" t="s">
        <v>810</v>
      </c>
      <c r="B29" s="283"/>
      <c r="C29" s="252"/>
      <c r="D29" s="134">
        <f>SUM(D30:D34)</f>
        <v>122413.66840373882</v>
      </c>
      <c r="E29" s="134">
        <f>SUM(E30:E34)</f>
        <v>122413.66840373882</v>
      </c>
      <c r="F29" s="134"/>
      <c r="G29" s="134">
        <f>SUM(G30:G34)</f>
        <v>122413.66840373882</v>
      </c>
      <c r="H29" s="131"/>
      <c r="I29" s="131"/>
      <c r="J29" s="131"/>
      <c r="K29" s="131"/>
      <c r="L29" s="131"/>
    </row>
    <row r="30" spans="1:13" ht="17.100000000000001" customHeight="1">
      <c r="A30" s="374">
        <v>15</v>
      </c>
      <c r="B30" s="287" t="s">
        <v>127</v>
      </c>
      <c r="C30" s="252" t="s">
        <v>776</v>
      </c>
      <c r="D30" s="135">
        <v>42608.838400712906</v>
      </c>
      <c r="E30" s="135">
        <v>42608.838400712906</v>
      </c>
      <c r="F30" s="135"/>
      <c r="G30" s="135">
        <v>42608.838400712906</v>
      </c>
      <c r="H30" s="360">
        <v>37979</v>
      </c>
      <c r="I30" s="360">
        <v>37979</v>
      </c>
      <c r="J30" s="360">
        <v>47116</v>
      </c>
      <c r="K30" s="375">
        <v>24</v>
      </c>
      <c r="L30" s="375">
        <v>11</v>
      </c>
    </row>
    <row r="31" spans="1:13" ht="17.100000000000001" customHeight="1">
      <c r="A31" s="374">
        <v>16</v>
      </c>
      <c r="B31" s="287" t="s">
        <v>127</v>
      </c>
      <c r="C31" s="252" t="s">
        <v>887</v>
      </c>
      <c r="D31" s="135">
        <v>9396.5869418603015</v>
      </c>
      <c r="E31" s="135">
        <v>9396.5869418603015</v>
      </c>
      <c r="F31" s="135"/>
      <c r="G31" s="135">
        <v>9396.5869418603015</v>
      </c>
      <c r="H31" s="360">
        <v>37873</v>
      </c>
      <c r="I31" s="360">
        <v>37873</v>
      </c>
      <c r="J31" s="360">
        <v>47035</v>
      </c>
      <c r="K31" s="375">
        <v>25</v>
      </c>
      <c r="L31" s="375">
        <v>0</v>
      </c>
    </row>
    <row r="32" spans="1:13" ht="17.100000000000001" customHeight="1">
      <c r="A32" s="374">
        <v>17</v>
      </c>
      <c r="B32" s="287" t="s">
        <v>127</v>
      </c>
      <c r="C32" s="252" t="s">
        <v>778</v>
      </c>
      <c r="D32" s="135">
        <v>19499.172603356103</v>
      </c>
      <c r="E32" s="135">
        <v>19499.172603356103</v>
      </c>
      <c r="F32" s="135"/>
      <c r="G32" s="135">
        <v>19499.172603356103</v>
      </c>
      <c r="H32" s="360">
        <v>38464</v>
      </c>
      <c r="I32" s="360">
        <v>38464</v>
      </c>
      <c r="J32" s="360">
        <v>47625</v>
      </c>
      <c r="K32" s="375">
        <v>25</v>
      </c>
      <c r="L32" s="375">
        <v>0</v>
      </c>
    </row>
    <row r="33" spans="1:12" ht="17.100000000000001" customHeight="1">
      <c r="A33" s="374">
        <v>18</v>
      </c>
      <c r="B33" s="287" t="s">
        <v>127</v>
      </c>
      <c r="C33" s="252" t="s">
        <v>779</v>
      </c>
      <c r="D33" s="135">
        <v>14855.630240034101</v>
      </c>
      <c r="E33" s="135">
        <v>14855.630240034101</v>
      </c>
      <c r="F33" s="135"/>
      <c r="G33" s="135">
        <v>14855.630240034101</v>
      </c>
      <c r="H33" s="360">
        <v>38078</v>
      </c>
      <c r="I33" s="360">
        <v>38078</v>
      </c>
      <c r="J33" s="360">
        <v>47239</v>
      </c>
      <c r="K33" s="375">
        <v>25</v>
      </c>
      <c r="L33" s="375">
        <v>0</v>
      </c>
    </row>
    <row r="34" spans="1:12" ht="17.100000000000001" customHeight="1">
      <c r="A34" s="374">
        <v>19</v>
      </c>
      <c r="B34" s="287" t="s">
        <v>127</v>
      </c>
      <c r="C34" s="252" t="s">
        <v>888</v>
      </c>
      <c r="D34" s="135">
        <v>36053.440217775402</v>
      </c>
      <c r="E34" s="135">
        <v>36053.440217775402</v>
      </c>
      <c r="F34" s="135"/>
      <c r="G34" s="135">
        <v>36053.440217775402</v>
      </c>
      <c r="H34" s="360">
        <v>37764</v>
      </c>
      <c r="I34" s="360">
        <v>37764</v>
      </c>
      <c r="J34" s="360">
        <v>46927</v>
      </c>
      <c r="K34" s="375">
        <v>25</v>
      </c>
      <c r="L34" s="375">
        <v>0</v>
      </c>
    </row>
    <row r="35" spans="1:12" ht="17.100000000000001" customHeight="1">
      <c r="A35" s="364" t="s">
        <v>811</v>
      </c>
      <c r="B35" s="283"/>
      <c r="C35" s="252"/>
      <c r="D35" s="134">
        <f>SUM(D36:D37)</f>
        <v>89615.328794543704</v>
      </c>
      <c r="E35" s="134">
        <f>SUM(E36:E37)</f>
        <v>89615.328794543704</v>
      </c>
      <c r="F35" s="134"/>
      <c r="G35" s="134">
        <f>SUM(G36:G37)</f>
        <v>89615.328794543704</v>
      </c>
      <c r="H35" s="131"/>
      <c r="I35" s="131"/>
      <c r="J35" s="131"/>
      <c r="K35" s="131"/>
      <c r="L35" s="131"/>
    </row>
    <row r="36" spans="1:12" ht="17.100000000000001" customHeight="1">
      <c r="A36" s="374">
        <v>20</v>
      </c>
      <c r="B36" s="287" t="s">
        <v>127</v>
      </c>
      <c r="C36" s="252" t="s">
        <v>781</v>
      </c>
      <c r="D36" s="135">
        <v>33808.066318586403</v>
      </c>
      <c r="E36" s="135">
        <v>33808.066318586403</v>
      </c>
      <c r="F36" s="135"/>
      <c r="G36" s="135">
        <v>33808.066318586403</v>
      </c>
      <c r="H36" s="360">
        <v>39022</v>
      </c>
      <c r="I36" s="360">
        <v>39022</v>
      </c>
      <c r="J36" s="360">
        <v>48182</v>
      </c>
      <c r="K36" s="375">
        <v>25</v>
      </c>
      <c r="L36" s="375">
        <v>0</v>
      </c>
    </row>
    <row r="37" spans="1:12" ht="17.100000000000001" customHeight="1">
      <c r="A37" s="374">
        <v>21</v>
      </c>
      <c r="B37" s="287" t="s">
        <v>127</v>
      </c>
      <c r="C37" s="252" t="s">
        <v>782</v>
      </c>
      <c r="D37" s="135">
        <v>55807.262475957301</v>
      </c>
      <c r="E37" s="135">
        <v>55807.262475957301</v>
      </c>
      <c r="F37" s="135"/>
      <c r="G37" s="135">
        <v>55807.262475957301</v>
      </c>
      <c r="H37" s="360">
        <v>39234</v>
      </c>
      <c r="I37" s="360">
        <v>39234</v>
      </c>
      <c r="J37" s="360">
        <v>48396</v>
      </c>
      <c r="K37" s="375">
        <v>25</v>
      </c>
      <c r="L37" s="375">
        <v>0</v>
      </c>
    </row>
    <row r="38" spans="1:12" ht="17.100000000000001" customHeight="1">
      <c r="A38" s="364" t="s">
        <v>812</v>
      </c>
      <c r="B38" s="283"/>
      <c r="C38" s="252"/>
      <c r="D38" s="134">
        <f>SUM(D39:D40)</f>
        <v>42903.3979789238</v>
      </c>
      <c r="E38" s="134">
        <f>SUM(E39:E40)</f>
        <v>42903.3979789238</v>
      </c>
      <c r="F38" s="134"/>
      <c r="G38" s="134">
        <f>SUM(G39:G40)</f>
        <v>42903.3979789238</v>
      </c>
      <c r="H38" s="131"/>
      <c r="I38" s="131"/>
      <c r="J38" s="131"/>
      <c r="K38" s="131"/>
      <c r="L38" s="131"/>
    </row>
    <row r="39" spans="1:12" ht="17.100000000000001" customHeight="1">
      <c r="A39" s="374">
        <v>24</v>
      </c>
      <c r="B39" s="287" t="s">
        <v>127</v>
      </c>
      <c r="C39" s="252" t="s">
        <v>783</v>
      </c>
      <c r="D39" s="135">
        <v>17465.5513928535</v>
      </c>
      <c r="E39" s="135">
        <v>17465.5513928535</v>
      </c>
      <c r="F39" s="135"/>
      <c r="G39" s="135">
        <v>17465.5513928535</v>
      </c>
      <c r="H39" s="360">
        <v>38443</v>
      </c>
      <c r="I39" s="360">
        <v>38443</v>
      </c>
      <c r="J39" s="360">
        <v>47604</v>
      </c>
      <c r="K39" s="375">
        <v>25</v>
      </c>
      <c r="L39" s="375">
        <v>0</v>
      </c>
    </row>
    <row r="40" spans="1:12" ht="17.100000000000001" customHeight="1">
      <c r="A40" s="374">
        <v>25</v>
      </c>
      <c r="B40" s="287" t="s">
        <v>127</v>
      </c>
      <c r="C40" s="252" t="s">
        <v>889</v>
      </c>
      <c r="D40" s="135">
        <v>25437.8465860703</v>
      </c>
      <c r="E40" s="135">
        <v>25437.8465860703</v>
      </c>
      <c r="F40" s="135"/>
      <c r="G40" s="135">
        <v>25437.8465860703</v>
      </c>
      <c r="H40" s="360">
        <v>38961</v>
      </c>
      <c r="I40" s="360">
        <v>38961</v>
      </c>
      <c r="J40" s="360">
        <v>48122</v>
      </c>
      <c r="K40" s="375">
        <v>25</v>
      </c>
      <c r="L40" s="375">
        <v>0</v>
      </c>
    </row>
    <row r="41" spans="1:12" ht="17.100000000000001" customHeight="1">
      <c r="A41" s="364" t="s">
        <v>814</v>
      </c>
      <c r="B41" s="283"/>
      <c r="C41" s="252"/>
      <c r="D41" s="134">
        <f>SUM(D42)</f>
        <v>24252.813275865403</v>
      </c>
      <c r="E41" s="134">
        <f>SUM(E42)</f>
        <v>24252.813275865403</v>
      </c>
      <c r="F41" s="134"/>
      <c r="G41" s="134">
        <f>SUM(G42)</f>
        <v>24252.813275865403</v>
      </c>
      <c r="H41" s="131"/>
      <c r="I41" s="131"/>
      <c r="J41" s="131"/>
      <c r="K41" s="131"/>
      <c r="L41" s="131"/>
    </row>
    <row r="42" spans="1:12" ht="17.100000000000001" customHeight="1">
      <c r="A42" s="374">
        <v>26</v>
      </c>
      <c r="B42" s="287" t="s">
        <v>127</v>
      </c>
      <c r="C42" s="252" t="s">
        <v>890</v>
      </c>
      <c r="D42" s="135">
        <v>24252.813275865403</v>
      </c>
      <c r="E42" s="135">
        <v>24252.813275865403</v>
      </c>
      <c r="F42" s="135"/>
      <c r="G42" s="135">
        <v>24252.813275865403</v>
      </c>
      <c r="H42" s="360">
        <v>38869</v>
      </c>
      <c r="I42" s="360">
        <v>38869</v>
      </c>
      <c r="J42" s="360">
        <v>48030</v>
      </c>
      <c r="K42" s="375">
        <v>25</v>
      </c>
      <c r="L42" s="375">
        <v>0</v>
      </c>
    </row>
    <row r="43" spans="1:12" ht="17.100000000000001" customHeight="1">
      <c r="A43" s="364" t="s">
        <v>819</v>
      </c>
      <c r="B43" s="252"/>
      <c r="C43" s="252"/>
      <c r="D43" s="289">
        <f>SUM(D44:D45)</f>
        <v>37815.110625003203</v>
      </c>
      <c r="E43" s="289">
        <f>SUM(E44:E45)</f>
        <v>37815.110625003203</v>
      </c>
      <c r="F43" s="289"/>
      <c r="G43" s="289">
        <f>SUM(G44:G45)</f>
        <v>37815.110625003203</v>
      </c>
      <c r="H43" s="131"/>
      <c r="I43" s="131"/>
      <c r="J43" s="131"/>
      <c r="K43" s="131"/>
      <c r="L43" s="131"/>
    </row>
    <row r="44" spans="1:12" ht="17.100000000000001" customHeight="1">
      <c r="A44" s="374">
        <v>28</v>
      </c>
      <c r="B44" s="287" t="s">
        <v>193</v>
      </c>
      <c r="C44" s="252" t="s">
        <v>891</v>
      </c>
      <c r="D44" s="135">
        <v>10981.757571306902</v>
      </c>
      <c r="E44" s="135">
        <v>10981.757571306902</v>
      </c>
      <c r="F44" s="135"/>
      <c r="G44" s="135">
        <v>10981.757571306902</v>
      </c>
      <c r="H44" s="360">
        <v>41487</v>
      </c>
      <c r="I44" s="360">
        <v>41486</v>
      </c>
      <c r="J44" s="360">
        <v>50587</v>
      </c>
      <c r="K44" s="375">
        <v>24</v>
      </c>
      <c r="L44" s="375">
        <v>11</v>
      </c>
    </row>
    <row r="45" spans="1:12" ht="17.100000000000001" customHeight="1">
      <c r="A45" s="374">
        <v>29</v>
      </c>
      <c r="B45" s="287" t="s">
        <v>193</v>
      </c>
      <c r="C45" s="252" t="s">
        <v>226</v>
      </c>
      <c r="D45" s="135">
        <v>26833.353053696301</v>
      </c>
      <c r="E45" s="135">
        <v>26833.353053696301</v>
      </c>
      <c r="F45" s="135"/>
      <c r="G45" s="135">
        <v>26833.353053696301</v>
      </c>
      <c r="H45" s="360">
        <v>40392</v>
      </c>
      <c r="I45" s="360">
        <v>40389</v>
      </c>
      <c r="J45" s="360">
        <v>49151</v>
      </c>
      <c r="K45" s="375">
        <v>23</v>
      </c>
      <c r="L45" s="375">
        <v>10</v>
      </c>
    </row>
    <row r="46" spans="1:12" ht="17.100000000000001" customHeight="1">
      <c r="A46" s="364" t="s">
        <v>825</v>
      </c>
      <c r="B46" s="252"/>
      <c r="C46" s="252"/>
      <c r="D46" s="376">
        <f>SUM(D47)</f>
        <v>1367.7394090683999</v>
      </c>
      <c r="E46" s="376">
        <f>SUM(E47)</f>
        <v>1367.7394090683999</v>
      </c>
      <c r="F46" s="376"/>
      <c r="G46" s="376">
        <f>SUM(G47)</f>
        <v>1367.7394090683999</v>
      </c>
      <c r="H46" s="131"/>
      <c r="I46" s="131"/>
      <c r="J46" s="131"/>
      <c r="K46" s="131"/>
      <c r="L46" s="131"/>
    </row>
    <row r="47" spans="1:12" ht="17.100000000000001" customHeight="1">
      <c r="A47" s="374">
        <v>31</v>
      </c>
      <c r="B47" s="287" t="s">
        <v>787</v>
      </c>
      <c r="C47" s="252" t="s">
        <v>892</v>
      </c>
      <c r="D47" s="135">
        <v>1367.7394090683999</v>
      </c>
      <c r="E47" s="135">
        <v>1367.7394090683999</v>
      </c>
      <c r="F47" s="135"/>
      <c r="G47" s="135">
        <v>1367.7394090683999</v>
      </c>
      <c r="H47" s="360">
        <v>41186</v>
      </c>
      <c r="I47" s="360">
        <v>41185</v>
      </c>
      <c r="J47" s="360">
        <v>50041</v>
      </c>
      <c r="K47" s="375">
        <v>24</v>
      </c>
      <c r="L47" s="375">
        <v>2</v>
      </c>
    </row>
    <row r="48" spans="1:12" ht="17.100000000000001" customHeight="1">
      <c r="A48" s="364" t="s">
        <v>826</v>
      </c>
      <c r="B48" s="252"/>
      <c r="C48" s="252"/>
      <c r="D48" s="376">
        <f>SUM(D49)</f>
        <v>2110.3617466719002</v>
      </c>
      <c r="E48" s="376">
        <f>SUM(E49)</f>
        <v>2110.3617466719002</v>
      </c>
      <c r="F48" s="376"/>
      <c r="G48" s="376">
        <f>SUM(G49)</f>
        <v>2110.3617466719002</v>
      </c>
      <c r="H48" s="131"/>
      <c r="I48" s="131"/>
      <c r="J48" s="131"/>
      <c r="K48" s="131"/>
      <c r="L48" s="131"/>
    </row>
    <row r="49" spans="1:12" ht="17.100000000000001" customHeight="1">
      <c r="A49" s="374">
        <v>33</v>
      </c>
      <c r="B49" s="287" t="s">
        <v>787</v>
      </c>
      <c r="C49" s="283" t="s">
        <v>893</v>
      </c>
      <c r="D49" s="135">
        <v>2110.3617466719002</v>
      </c>
      <c r="E49" s="135">
        <v>2110.3617466719002</v>
      </c>
      <c r="F49" s="135"/>
      <c r="G49" s="135">
        <v>2110.3617466719002</v>
      </c>
      <c r="H49" s="360">
        <v>41179</v>
      </c>
      <c r="I49" s="360">
        <v>41178</v>
      </c>
      <c r="J49" s="360">
        <v>47774</v>
      </c>
      <c r="K49" s="375">
        <v>18</v>
      </c>
      <c r="L49" s="375">
        <v>0</v>
      </c>
    </row>
    <row r="50" spans="1:12" ht="17.100000000000001" customHeight="1">
      <c r="A50" s="364" t="s">
        <v>829</v>
      </c>
      <c r="B50" s="252"/>
      <c r="C50" s="252"/>
      <c r="D50" s="289">
        <f>SUM(D51:D52)</f>
        <v>9071.8744868787999</v>
      </c>
      <c r="E50" s="289">
        <f>SUM(E51:E52)</f>
        <v>9071.8744868787999</v>
      </c>
      <c r="F50" s="289"/>
      <c r="G50" s="289">
        <f>SUM(G51:G52)</f>
        <v>9071.8744868787999</v>
      </c>
      <c r="H50" s="131"/>
      <c r="I50" s="131"/>
      <c r="J50" s="131"/>
      <c r="K50" s="131"/>
      <c r="L50" s="131"/>
    </row>
    <row r="51" spans="1:12" ht="17.100000000000001" customHeight="1">
      <c r="A51" s="374">
        <v>34</v>
      </c>
      <c r="B51" s="287" t="s">
        <v>787</v>
      </c>
      <c r="C51" s="252" t="s">
        <v>894</v>
      </c>
      <c r="D51" s="135">
        <v>4703.2524143814999</v>
      </c>
      <c r="E51" s="135">
        <v>4703.2524143814999</v>
      </c>
      <c r="F51" s="135"/>
      <c r="G51" s="135">
        <v>4703.2524143814999</v>
      </c>
      <c r="H51" s="360">
        <v>40939</v>
      </c>
      <c r="I51" s="360">
        <v>40938</v>
      </c>
      <c r="J51" s="360">
        <v>48579</v>
      </c>
      <c r="K51" s="375">
        <v>20</v>
      </c>
      <c r="L51" s="375">
        <v>10</v>
      </c>
    </row>
    <row r="52" spans="1:12" ht="17.100000000000001" customHeight="1">
      <c r="A52" s="374">
        <v>36</v>
      </c>
      <c r="B52" s="287" t="s">
        <v>127</v>
      </c>
      <c r="C52" s="252" t="s">
        <v>895</v>
      </c>
      <c r="D52" s="135">
        <v>4368.6220724973</v>
      </c>
      <c r="E52" s="135">
        <v>4368.6220724973</v>
      </c>
      <c r="F52" s="135"/>
      <c r="G52" s="135">
        <v>4368.6220724973</v>
      </c>
      <c r="H52" s="360">
        <v>42751</v>
      </c>
      <c r="I52" s="360">
        <v>42749</v>
      </c>
      <c r="J52" s="360">
        <v>51517</v>
      </c>
      <c r="K52" s="375">
        <v>24</v>
      </c>
      <c r="L52" s="375">
        <v>0</v>
      </c>
    </row>
    <row r="53" spans="1:12" ht="17.100000000000001" customHeight="1">
      <c r="A53" s="364" t="s">
        <v>841</v>
      </c>
      <c r="B53" s="252"/>
      <c r="C53" s="252"/>
      <c r="D53" s="289">
        <f>SUM(D54:D55)</f>
        <v>20866.421455726901</v>
      </c>
      <c r="E53" s="289">
        <f>SUM(E54:E55)</f>
        <v>20866.421455726901</v>
      </c>
      <c r="F53" s="289"/>
      <c r="G53" s="289">
        <f>SUM(G54:G55)</f>
        <v>20866.421455726901</v>
      </c>
      <c r="H53" s="131"/>
      <c r="I53" s="131"/>
      <c r="J53" s="131"/>
      <c r="K53" s="131"/>
      <c r="L53" s="131"/>
    </row>
    <row r="54" spans="1:12" ht="17.100000000000001" customHeight="1">
      <c r="A54" s="374">
        <v>38</v>
      </c>
      <c r="B54" s="287" t="s">
        <v>127</v>
      </c>
      <c r="C54" s="252" t="s">
        <v>896</v>
      </c>
      <c r="D54" s="135">
        <v>17504.9443031062</v>
      </c>
      <c r="E54" s="135">
        <v>17504.9443031062</v>
      </c>
      <c r="F54" s="135"/>
      <c r="G54" s="135">
        <v>17504.9443031062</v>
      </c>
      <c r="H54" s="360">
        <v>44166</v>
      </c>
      <c r="I54" s="360">
        <v>44165</v>
      </c>
      <c r="J54" s="360">
        <v>54056</v>
      </c>
      <c r="K54" s="375">
        <v>27</v>
      </c>
      <c r="L54" s="375">
        <v>0</v>
      </c>
    </row>
    <row r="55" spans="1:12" ht="17.100000000000001" customHeight="1">
      <c r="A55" s="374">
        <v>40</v>
      </c>
      <c r="B55" s="287" t="s">
        <v>787</v>
      </c>
      <c r="C55" s="252" t="s">
        <v>897</v>
      </c>
      <c r="D55" s="135">
        <v>3361.4771526207001</v>
      </c>
      <c r="E55" s="135">
        <v>3361.4771526207001</v>
      </c>
      <c r="F55" s="135"/>
      <c r="G55" s="135">
        <v>3361.4771526207001</v>
      </c>
      <c r="H55" s="360">
        <v>43099</v>
      </c>
      <c r="I55" s="360">
        <v>43069</v>
      </c>
      <c r="J55" s="360">
        <v>50769</v>
      </c>
      <c r="K55" s="375">
        <v>21</v>
      </c>
      <c r="L55" s="375">
        <v>0</v>
      </c>
    </row>
    <row r="56" spans="1:12" ht="17.100000000000001" customHeight="1">
      <c r="A56" s="364" t="s">
        <v>842</v>
      </c>
      <c r="B56" s="252"/>
      <c r="C56" s="252"/>
      <c r="D56" s="289">
        <f>SUM(D57:D58)</f>
        <v>30513.918299363002</v>
      </c>
      <c r="E56" s="289">
        <f>SUM(E57:E58)</f>
        <v>30513.918299363002</v>
      </c>
      <c r="F56" s="289"/>
      <c r="G56" s="289">
        <f>SUM(G57:G58)</f>
        <v>30513.918299363002</v>
      </c>
      <c r="H56" s="131"/>
      <c r="I56" s="131"/>
      <c r="J56" s="131"/>
      <c r="K56" s="131"/>
      <c r="L56" s="131"/>
    </row>
    <row r="57" spans="1:12" ht="17.100000000000001" customHeight="1">
      <c r="A57" s="374">
        <v>42</v>
      </c>
      <c r="B57" s="287" t="s">
        <v>127</v>
      </c>
      <c r="C57" s="252" t="s">
        <v>794</v>
      </c>
      <c r="D57" s="135">
        <v>17532.694980927299</v>
      </c>
      <c r="E57" s="135">
        <v>17532.694980927299</v>
      </c>
      <c r="F57" s="135"/>
      <c r="G57" s="135">
        <v>17532.694980927299</v>
      </c>
      <c r="H57" s="360">
        <v>43861</v>
      </c>
      <c r="I57" s="360">
        <v>43832</v>
      </c>
      <c r="J57" s="360">
        <v>53695</v>
      </c>
      <c r="K57" s="375">
        <v>27</v>
      </c>
      <c r="L57" s="375">
        <v>0</v>
      </c>
    </row>
    <row r="58" spans="1:12" ht="17.100000000000001" customHeight="1">
      <c r="A58" s="374">
        <v>43</v>
      </c>
      <c r="B58" s="287" t="s">
        <v>127</v>
      </c>
      <c r="C58" s="252" t="s">
        <v>795</v>
      </c>
      <c r="D58" s="135">
        <v>12981.223318435701</v>
      </c>
      <c r="E58" s="135">
        <v>12981.223318435701</v>
      </c>
      <c r="F58" s="135"/>
      <c r="G58" s="135">
        <v>12981.223318435701</v>
      </c>
      <c r="H58" s="360">
        <v>43922</v>
      </c>
      <c r="I58" s="360">
        <v>43920</v>
      </c>
      <c r="J58" s="360">
        <v>53812</v>
      </c>
      <c r="K58" s="375">
        <v>27</v>
      </c>
      <c r="L58" s="375">
        <v>0</v>
      </c>
    </row>
    <row r="59" spans="1:12" ht="17.100000000000001" customHeight="1">
      <c r="A59" s="364" t="s">
        <v>843</v>
      </c>
      <c r="B59" s="283"/>
      <c r="C59" s="252"/>
      <c r="D59" s="134">
        <f>SUM(D60:D61)</f>
        <v>81134.302157207305</v>
      </c>
      <c r="E59" s="134">
        <f>SUM(E60:E61)</f>
        <v>81134.302157207305</v>
      </c>
      <c r="F59" s="134"/>
      <c r="G59" s="134">
        <f>SUM(G60:G61)</f>
        <v>81134.302157207305</v>
      </c>
      <c r="H59" s="131"/>
      <c r="I59" s="131"/>
      <c r="J59" s="131"/>
      <c r="K59" s="131"/>
      <c r="L59" s="131"/>
    </row>
    <row r="60" spans="1:12" ht="17.100000000000001" customHeight="1">
      <c r="A60" s="374">
        <v>45</v>
      </c>
      <c r="B60" s="287" t="s">
        <v>127</v>
      </c>
      <c r="C60" s="283" t="s">
        <v>796</v>
      </c>
      <c r="D60" s="135">
        <v>8625.0569931354003</v>
      </c>
      <c r="E60" s="135">
        <v>8625.0569931354003</v>
      </c>
      <c r="F60" s="135"/>
      <c r="G60" s="135">
        <v>8625.0569931354003</v>
      </c>
      <c r="H60" s="360">
        <v>44075</v>
      </c>
      <c r="I60" s="360">
        <v>44073</v>
      </c>
      <c r="J60" s="360">
        <v>53571</v>
      </c>
      <c r="K60" s="375">
        <v>26</v>
      </c>
      <c r="L60" s="375">
        <v>0</v>
      </c>
    </row>
    <row r="61" spans="1:12" ht="17.100000000000001" customHeight="1">
      <c r="A61" s="287">
        <v>303</v>
      </c>
      <c r="B61" s="287" t="s">
        <v>846</v>
      </c>
      <c r="C61" s="377" t="s">
        <v>898</v>
      </c>
      <c r="D61" s="135">
        <v>72509.245164071908</v>
      </c>
      <c r="E61" s="135">
        <v>72509.245164071908</v>
      </c>
      <c r="F61" s="135"/>
      <c r="G61" s="135">
        <v>72509.245164071908</v>
      </c>
      <c r="H61" s="360">
        <v>44710</v>
      </c>
      <c r="I61" s="360">
        <v>44709</v>
      </c>
      <c r="J61" s="360">
        <v>53841</v>
      </c>
      <c r="K61" s="375">
        <v>25</v>
      </c>
      <c r="L61" s="375">
        <v>0</v>
      </c>
    </row>
    <row r="62" spans="1:12" ht="17.100000000000001" customHeight="1">
      <c r="A62" s="364" t="s">
        <v>855</v>
      </c>
      <c r="B62" s="283"/>
      <c r="C62" s="252"/>
      <c r="D62" s="134">
        <f>SUM(D63:D63)</f>
        <v>4546.7097102746002</v>
      </c>
      <c r="E62" s="134">
        <f>SUM(E63:E63)</f>
        <v>4546.7097102746002</v>
      </c>
      <c r="F62" s="134"/>
      <c r="G62" s="134">
        <f>SUM(G63:G63)</f>
        <v>4546.7097102746002</v>
      </c>
      <c r="H62" s="131"/>
      <c r="I62" s="131"/>
      <c r="J62" s="131"/>
      <c r="K62" s="131"/>
      <c r="L62" s="131"/>
    </row>
    <row r="63" spans="1:12" ht="17.100000000000001" customHeight="1" thickBot="1">
      <c r="A63" s="378">
        <v>49</v>
      </c>
      <c r="B63" s="378" t="s">
        <v>787</v>
      </c>
      <c r="C63" s="379" t="s">
        <v>899</v>
      </c>
      <c r="D63" s="152">
        <v>4546.7097102746002</v>
      </c>
      <c r="E63" s="152">
        <v>4546.7097102746002</v>
      </c>
      <c r="F63" s="152"/>
      <c r="G63" s="152">
        <v>4546.7097102746002</v>
      </c>
      <c r="H63" s="366">
        <v>44287</v>
      </c>
      <c r="I63" s="366">
        <v>44285</v>
      </c>
      <c r="J63" s="366">
        <v>51622</v>
      </c>
      <c r="K63" s="380">
        <v>20</v>
      </c>
      <c r="L63" s="380">
        <v>0</v>
      </c>
    </row>
    <row r="64" spans="1:12" ht="13.5" customHeight="1">
      <c r="A64" s="260" t="s">
        <v>907</v>
      </c>
      <c r="B64" s="218"/>
      <c r="C64" s="218"/>
      <c r="D64" s="368"/>
      <c r="E64" s="368"/>
      <c r="F64" s="368"/>
      <c r="G64" s="368"/>
      <c r="H64" s="344"/>
      <c r="I64" s="344"/>
      <c r="J64" s="369"/>
      <c r="K64" s="370"/>
      <c r="L64" s="370"/>
    </row>
    <row r="65" spans="1:12" s="24" customFormat="1" ht="12.95" customHeight="1">
      <c r="A65" s="345" t="s">
        <v>900</v>
      </c>
      <c r="B65" s="345"/>
      <c r="C65" s="345"/>
      <c r="D65" s="345"/>
      <c r="E65" s="345"/>
      <c r="F65" s="345"/>
      <c r="G65" s="345"/>
      <c r="H65" s="345"/>
      <c r="I65" s="345"/>
      <c r="J65" s="345"/>
      <c r="K65" s="345"/>
      <c r="L65" s="345"/>
    </row>
    <row r="66" spans="1:12" s="24" customFormat="1" ht="12.95" customHeight="1">
      <c r="A66" s="346" t="s">
        <v>901</v>
      </c>
      <c r="B66" s="346"/>
      <c r="C66" s="346"/>
      <c r="D66" s="346"/>
      <c r="E66" s="346"/>
      <c r="F66" s="346"/>
      <c r="G66" s="346"/>
      <c r="H66" s="346"/>
      <c r="I66" s="346"/>
      <c r="J66" s="346"/>
      <c r="K66" s="346"/>
      <c r="L66" s="106"/>
    </row>
    <row r="67" spans="1:12" s="24" customFormat="1" ht="12.95" customHeight="1">
      <c r="A67" s="218" t="s">
        <v>902</v>
      </c>
      <c r="B67" s="218"/>
      <c r="C67" s="218"/>
      <c r="D67" s="218"/>
      <c r="E67" s="218"/>
      <c r="F67" s="218"/>
      <c r="G67" s="218"/>
      <c r="H67" s="218"/>
      <c r="I67" s="218"/>
      <c r="J67" s="218"/>
      <c r="K67" s="106"/>
      <c r="L67" s="106"/>
    </row>
    <row r="68" spans="1:12" s="24" customFormat="1" ht="12.95" customHeight="1">
      <c r="A68" s="345" t="s">
        <v>903</v>
      </c>
      <c r="B68" s="345"/>
      <c r="C68" s="345"/>
      <c r="D68" s="345"/>
      <c r="E68" s="345"/>
      <c r="F68" s="345"/>
      <c r="G68" s="345"/>
      <c r="H68" s="345"/>
      <c r="I68" s="345"/>
      <c r="J68" s="345"/>
      <c r="K68" s="345"/>
      <c r="L68" s="345"/>
    </row>
    <row r="69" spans="1:12" s="24" customFormat="1" ht="12.95" customHeight="1">
      <c r="A69" s="346" t="s">
        <v>411</v>
      </c>
      <c r="B69" s="346"/>
      <c r="C69" s="346"/>
      <c r="D69" s="346"/>
      <c r="E69" s="346"/>
      <c r="F69" s="346"/>
      <c r="G69" s="346"/>
      <c r="H69" s="346"/>
      <c r="I69" s="346"/>
      <c r="J69" s="346"/>
      <c r="K69" s="346"/>
      <c r="L69" s="106"/>
    </row>
    <row r="70" spans="1:12" ht="12.75" customHeight="1">
      <c r="A70" s="218"/>
      <c r="B70" s="218"/>
      <c r="C70" s="218"/>
      <c r="D70" s="371"/>
      <c r="E70" s="344"/>
      <c r="F70" s="344"/>
      <c r="G70" s="344"/>
      <c r="H70" s="344"/>
      <c r="I70" s="344"/>
      <c r="J70" s="264"/>
      <c r="K70" s="264"/>
      <c r="L70" s="106"/>
    </row>
    <row r="71" spans="1:12" ht="12.75" customHeight="1">
      <c r="A71" s="80"/>
      <c r="E71" s="70"/>
      <c r="F71" s="70"/>
      <c r="G71" s="70"/>
      <c r="H71" s="70"/>
      <c r="I71" s="70"/>
      <c r="J71" s="82"/>
      <c r="K71" s="82"/>
    </row>
    <row r="72" spans="1:12" ht="12.75" customHeight="1">
      <c r="A72" s="80"/>
      <c r="E72" s="70"/>
      <c r="F72" s="70"/>
      <c r="G72" s="70"/>
      <c r="H72" s="70"/>
      <c r="I72" s="70"/>
      <c r="J72" s="82"/>
      <c r="K72" s="82"/>
    </row>
    <row r="73" spans="1:12" ht="12.75" customHeight="1">
      <c r="A73" s="80"/>
      <c r="E73" s="70"/>
      <c r="F73" s="70"/>
      <c r="G73" s="70"/>
      <c r="H73" s="70"/>
      <c r="I73" s="70"/>
      <c r="J73" s="82"/>
      <c r="K73" s="82"/>
    </row>
    <row r="74" spans="1:12" ht="12.75" customHeight="1">
      <c r="A74" s="80"/>
      <c r="E74" s="70"/>
      <c r="F74" s="70"/>
      <c r="G74" s="70"/>
      <c r="H74" s="70"/>
      <c r="I74" s="70"/>
      <c r="J74" s="82"/>
      <c r="K74" s="82"/>
    </row>
    <row r="75" spans="1:12" ht="12.75" customHeight="1">
      <c r="A75" s="80"/>
      <c r="E75" s="70"/>
      <c r="F75" s="70"/>
      <c r="G75" s="70"/>
      <c r="H75" s="70"/>
      <c r="I75" s="70"/>
      <c r="J75" s="82"/>
      <c r="K75" s="82"/>
    </row>
    <row r="76" spans="1:12">
      <c r="A76" s="80"/>
      <c r="E76" s="70"/>
      <c r="F76" s="70"/>
      <c r="G76" s="70"/>
      <c r="H76" s="70"/>
      <c r="I76" s="70"/>
      <c r="J76" s="82"/>
      <c r="K76" s="82"/>
    </row>
    <row r="77" spans="1:12">
      <c r="A77" s="80"/>
      <c r="B77" s="80"/>
      <c r="E77" s="73"/>
      <c r="F77" s="73"/>
      <c r="G77" s="73"/>
      <c r="H77" s="73"/>
      <c r="I77" s="73"/>
      <c r="J77" s="73"/>
      <c r="K77" s="71"/>
    </row>
    <row r="78" spans="1:12">
      <c r="A78" s="83"/>
      <c r="B78" s="83"/>
      <c r="C78" s="84"/>
      <c r="D78" s="84"/>
      <c r="E78" s="84"/>
      <c r="F78" s="84"/>
      <c r="G78" s="84"/>
      <c r="H78" s="84"/>
      <c r="I78" s="84"/>
      <c r="J78" s="84"/>
      <c r="K78" s="84"/>
    </row>
    <row r="86" spans="1:12" ht="12.75" customHeight="1"/>
    <row r="87" spans="1:12" ht="12.75" customHeight="1"/>
    <row r="88" spans="1:12" ht="12.75" customHeight="1"/>
    <row r="89" spans="1:12" ht="12.75" customHeight="1"/>
    <row r="90" spans="1:12" ht="12.75" customHeight="1">
      <c r="A90" s="35"/>
      <c r="B90" s="35"/>
      <c r="C90" s="35"/>
      <c r="D90" s="85"/>
      <c r="E90" s="35"/>
      <c r="F90" s="35"/>
      <c r="G90" s="35"/>
      <c r="H90" s="35"/>
      <c r="I90" s="35"/>
      <c r="J90" s="35"/>
      <c r="K90" s="55"/>
      <c r="L90" s="55"/>
    </row>
    <row r="91" spans="1:12" ht="12.75" customHeight="1">
      <c r="A91" s="35"/>
      <c r="B91" s="35"/>
      <c r="C91" s="35"/>
      <c r="D91" s="85"/>
      <c r="E91" s="35"/>
      <c r="F91" s="35"/>
      <c r="G91" s="35"/>
      <c r="H91" s="35"/>
      <c r="I91" s="35"/>
      <c r="J91" s="35"/>
      <c r="K91" s="55"/>
      <c r="L91" s="55"/>
    </row>
    <row r="92" spans="1:12" ht="12.75" customHeight="1">
      <c r="A92" s="35"/>
      <c r="B92" s="24"/>
      <c r="C92" s="24"/>
      <c r="D92" s="85"/>
      <c r="E92" s="35"/>
      <c r="F92" s="35"/>
      <c r="G92" s="35"/>
      <c r="H92" s="35"/>
      <c r="I92" s="35"/>
      <c r="J92" s="35"/>
      <c r="K92" s="55"/>
      <c r="L92" s="55"/>
    </row>
    <row r="93" spans="1:12" ht="12.75" customHeight="1">
      <c r="A93" s="35"/>
      <c r="B93" s="24"/>
      <c r="C93" s="24"/>
      <c r="D93" s="85"/>
      <c r="E93" s="35"/>
      <c r="F93" s="35"/>
      <c r="G93" s="35"/>
      <c r="H93" s="35"/>
      <c r="I93" s="35"/>
      <c r="J93" s="35"/>
      <c r="K93" s="55"/>
      <c r="L93" s="55"/>
    </row>
    <row r="94" spans="1:12" ht="12.75" customHeight="1">
      <c r="A94" s="35"/>
      <c r="B94" s="24"/>
      <c r="C94" s="24"/>
      <c r="D94" s="85"/>
      <c r="E94" s="35"/>
      <c r="F94" s="35"/>
      <c r="G94" s="35"/>
      <c r="H94" s="35"/>
      <c r="I94" s="35"/>
      <c r="J94" s="35"/>
      <c r="K94" s="55"/>
      <c r="L94" s="55"/>
    </row>
    <row r="95" spans="1:12" ht="12.75" customHeight="1">
      <c r="A95" s="35"/>
      <c r="B95" s="24"/>
      <c r="C95" s="24"/>
      <c r="D95" s="85"/>
      <c r="E95" s="35"/>
      <c r="F95" s="35"/>
      <c r="G95" s="35"/>
      <c r="H95" s="35"/>
      <c r="I95" s="35"/>
      <c r="J95" s="35"/>
      <c r="K95" s="55"/>
      <c r="L95" s="55"/>
    </row>
    <row r="96" spans="1:12" ht="12.75" customHeight="1">
      <c r="A96" s="35"/>
      <c r="B96" s="24"/>
      <c r="C96" s="24"/>
      <c r="D96" s="85"/>
      <c r="E96" s="35"/>
      <c r="F96" s="35"/>
      <c r="G96" s="35"/>
      <c r="H96" s="35"/>
      <c r="I96" s="35"/>
      <c r="J96" s="35"/>
      <c r="K96" s="55"/>
      <c r="L96" s="55"/>
    </row>
    <row r="97" spans="1:12" ht="12.75" customHeight="1">
      <c r="A97" s="35"/>
      <c r="B97" s="24"/>
      <c r="C97" s="24"/>
      <c r="D97" s="85"/>
      <c r="E97" s="35"/>
      <c r="F97" s="35"/>
      <c r="G97" s="35"/>
      <c r="H97" s="35"/>
      <c r="I97" s="35"/>
      <c r="J97" s="35"/>
      <c r="K97" s="55"/>
      <c r="L97" s="55"/>
    </row>
    <row r="98" spans="1:12" ht="12.75" customHeight="1">
      <c r="A98" s="35"/>
      <c r="B98" s="24"/>
      <c r="C98" s="24"/>
      <c r="D98" s="85"/>
      <c r="E98" s="35"/>
      <c r="F98" s="35"/>
      <c r="G98" s="35"/>
      <c r="H98" s="35"/>
      <c r="I98" s="35"/>
      <c r="J98" s="35"/>
      <c r="K98" s="55"/>
      <c r="L98" s="55"/>
    </row>
    <row r="99" spans="1:12" ht="12.75" customHeight="1">
      <c r="A99" s="35"/>
      <c r="B99" s="24"/>
      <c r="C99" s="24"/>
      <c r="D99" s="85"/>
      <c r="E99" s="35"/>
      <c r="F99" s="35"/>
      <c r="G99" s="35"/>
      <c r="H99" s="35"/>
      <c r="I99" s="35"/>
      <c r="J99" s="35"/>
      <c r="K99" s="55"/>
      <c r="L99" s="55"/>
    </row>
    <row r="100" spans="1:12" ht="12.75" customHeight="1">
      <c r="A100" s="35"/>
      <c r="B100" s="24"/>
      <c r="C100" s="24"/>
      <c r="D100" s="85"/>
      <c r="E100" s="35"/>
      <c r="F100" s="35"/>
      <c r="G100" s="35"/>
      <c r="H100" s="35"/>
      <c r="I100" s="35"/>
      <c r="J100" s="35"/>
      <c r="K100" s="55"/>
      <c r="L100" s="55"/>
    </row>
    <row r="101" spans="1:12" ht="12.75" customHeight="1">
      <c r="A101" s="35"/>
      <c r="B101" s="24"/>
      <c r="C101" s="24"/>
      <c r="D101" s="85"/>
      <c r="E101" s="35"/>
      <c r="F101" s="35"/>
      <c r="G101" s="35"/>
      <c r="H101" s="35"/>
      <c r="I101" s="35"/>
      <c r="J101" s="35"/>
      <c r="K101" s="55"/>
      <c r="L101" s="55"/>
    </row>
    <row r="102" spans="1:12" ht="12.75" customHeight="1">
      <c r="A102" s="35"/>
      <c r="B102" s="24"/>
      <c r="C102" s="24"/>
      <c r="D102" s="85"/>
      <c r="E102" s="35"/>
      <c r="F102" s="35"/>
      <c r="G102" s="35"/>
      <c r="H102" s="35"/>
      <c r="I102" s="35"/>
      <c r="J102" s="35"/>
      <c r="K102" s="55"/>
      <c r="L102" s="55"/>
    </row>
    <row r="103" spans="1:12" ht="12.75" customHeight="1">
      <c r="A103" s="35"/>
      <c r="B103" s="24"/>
      <c r="C103" s="24"/>
      <c r="D103" s="85"/>
      <c r="E103" s="35"/>
      <c r="F103" s="35"/>
      <c r="G103" s="35"/>
      <c r="H103" s="35"/>
      <c r="I103" s="35"/>
      <c r="J103" s="35"/>
      <c r="K103" s="55"/>
      <c r="L103" s="55"/>
    </row>
    <row r="104" spans="1:12" ht="12.75" customHeight="1">
      <c r="A104" s="35"/>
      <c r="B104" s="24"/>
      <c r="C104" s="24"/>
      <c r="D104" s="85"/>
      <c r="E104" s="35"/>
      <c r="F104" s="35"/>
      <c r="G104" s="35"/>
      <c r="H104" s="35"/>
      <c r="I104" s="35"/>
      <c r="J104" s="35"/>
      <c r="K104" s="55"/>
      <c r="L104" s="55"/>
    </row>
    <row r="105" spans="1:12" ht="12.75" customHeight="1">
      <c r="A105" s="35"/>
      <c r="B105" s="24"/>
      <c r="C105" s="24"/>
      <c r="D105" s="85"/>
      <c r="E105" s="35"/>
      <c r="F105" s="35"/>
      <c r="G105" s="35"/>
      <c r="H105" s="35"/>
      <c r="I105" s="35"/>
      <c r="J105" s="35"/>
      <c r="K105" s="55"/>
      <c r="L105" s="55"/>
    </row>
    <row r="106" spans="1:12" ht="12.75" customHeight="1">
      <c r="A106" s="35"/>
      <c r="B106" s="24"/>
      <c r="C106" s="24"/>
      <c r="D106" s="85"/>
      <c r="E106" s="35"/>
      <c r="F106" s="35"/>
      <c r="G106" s="35"/>
      <c r="H106" s="35"/>
      <c r="I106" s="35"/>
      <c r="J106" s="35"/>
      <c r="K106" s="55"/>
      <c r="L106" s="55"/>
    </row>
    <row r="107" spans="1:12" ht="12.75" customHeight="1">
      <c r="A107" s="35"/>
      <c r="B107" s="24"/>
      <c r="C107" s="24"/>
      <c r="D107" s="85"/>
      <c r="E107" s="35"/>
      <c r="F107" s="35"/>
      <c r="G107" s="35"/>
      <c r="H107" s="35"/>
      <c r="I107" s="35"/>
      <c r="J107" s="35"/>
      <c r="K107" s="55"/>
      <c r="L107" s="55"/>
    </row>
    <row r="108" spans="1:12" ht="12.75" customHeight="1">
      <c r="A108" s="35"/>
      <c r="B108" s="24"/>
      <c r="C108" s="24"/>
      <c r="D108" s="85"/>
      <c r="E108" s="35"/>
      <c r="F108" s="35"/>
      <c r="G108" s="35"/>
      <c r="H108" s="35"/>
      <c r="I108" s="35"/>
      <c r="J108" s="35"/>
      <c r="K108" s="55"/>
      <c r="L108" s="55"/>
    </row>
    <row r="109" spans="1:12" ht="12.75" customHeight="1">
      <c r="A109" s="35"/>
      <c r="B109" s="24"/>
      <c r="C109" s="24"/>
      <c r="D109" s="85"/>
      <c r="E109" s="35"/>
      <c r="F109" s="35"/>
      <c r="G109" s="35"/>
      <c r="H109" s="35"/>
      <c r="I109" s="35"/>
      <c r="J109" s="35"/>
      <c r="K109" s="55"/>
      <c r="L109" s="55"/>
    </row>
    <row r="110" spans="1:12" ht="12.75" customHeight="1">
      <c r="A110" s="35"/>
      <c r="B110" s="24"/>
      <c r="C110" s="24"/>
      <c r="D110" s="85"/>
      <c r="E110" s="35"/>
      <c r="F110" s="35"/>
      <c r="G110" s="35"/>
      <c r="H110" s="35"/>
      <c r="I110" s="35"/>
      <c r="J110" s="35"/>
      <c r="K110" s="55"/>
      <c r="L110" s="55"/>
    </row>
    <row r="111" spans="1:12" ht="12.75" customHeight="1">
      <c r="A111" s="35"/>
      <c r="B111" s="24"/>
      <c r="C111" s="24"/>
      <c r="D111" s="85"/>
      <c r="E111" s="35"/>
      <c r="F111" s="35"/>
      <c r="G111" s="35"/>
      <c r="H111" s="35"/>
      <c r="I111" s="35"/>
      <c r="J111" s="35"/>
      <c r="K111" s="55"/>
      <c r="L111" s="55"/>
    </row>
    <row r="112" spans="1:12" ht="12.75" customHeight="1">
      <c r="A112" s="35"/>
      <c r="B112" s="24"/>
      <c r="C112" s="24"/>
      <c r="D112" s="85"/>
      <c r="E112" s="35"/>
      <c r="F112" s="35"/>
      <c r="G112" s="35"/>
      <c r="H112" s="35"/>
      <c r="I112" s="35"/>
      <c r="J112" s="35"/>
      <c r="K112" s="55"/>
      <c r="L112" s="55"/>
    </row>
    <row r="113" spans="1:12" ht="12.75" customHeight="1">
      <c r="A113" s="35"/>
      <c r="B113" s="24"/>
      <c r="C113" s="24"/>
      <c r="D113" s="85"/>
      <c r="E113" s="35"/>
      <c r="F113" s="35"/>
      <c r="G113" s="35"/>
      <c r="H113" s="35"/>
      <c r="I113" s="35"/>
      <c r="J113" s="35"/>
      <c r="K113" s="55"/>
      <c r="L113" s="55"/>
    </row>
    <row r="114" spans="1:12" ht="12.75" customHeight="1">
      <c r="A114" s="35"/>
      <c r="B114" s="24"/>
      <c r="C114" s="24"/>
      <c r="D114" s="85"/>
      <c r="E114" s="35"/>
      <c r="F114" s="35"/>
      <c r="G114" s="35"/>
      <c r="H114" s="35"/>
      <c r="I114" s="35"/>
      <c r="J114" s="35"/>
      <c r="K114" s="55"/>
      <c r="L114" s="55"/>
    </row>
    <row r="115" spans="1:12" ht="12.75" customHeight="1">
      <c r="A115" s="35"/>
      <c r="B115" s="24"/>
      <c r="C115" s="24"/>
      <c r="D115" s="85"/>
      <c r="E115" s="35"/>
      <c r="F115" s="35"/>
      <c r="G115" s="35"/>
      <c r="H115" s="35"/>
      <c r="I115" s="35"/>
      <c r="J115" s="35"/>
      <c r="K115" s="55"/>
      <c r="L115" s="55"/>
    </row>
    <row r="116" spans="1:12" ht="12.75" customHeight="1">
      <c r="A116" s="35"/>
      <c r="B116" s="24"/>
      <c r="C116" s="24"/>
      <c r="D116" s="85"/>
      <c r="E116" s="35"/>
      <c r="F116" s="35"/>
      <c r="G116" s="35"/>
      <c r="H116" s="35"/>
      <c r="I116" s="35"/>
      <c r="J116" s="35"/>
      <c r="K116" s="55"/>
      <c r="L116" s="55"/>
    </row>
    <row r="117" spans="1:12" ht="12.75" customHeight="1">
      <c r="A117" s="35"/>
      <c r="B117" s="24"/>
      <c r="C117" s="24"/>
      <c r="D117" s="85"/>
      <c r="E117" s="35"/>
      <c r="F117" s="35"/>
      <c r="G117" s="35"/>
      <c r="H117" s="35"/>
      <c r="I117" s="35"/>
      <c r="J117" s="35"/>
      <c r="K117" s="55"/>
      <c r="L117" s="55"/>
    </row>
    <row r="118" spans="1:12" ht="12.75" customHeight="1">
      <c r="A118" s="35"/>
      <c r="B118" s="24"/>
      <c r="C118" s="24"/>
      <c r="D118" s="85"/>
      <c r="E118" s="35"/>
      <c r="F118" s="35"/>
      <c r="G118" s="35"/>
      <c r="H118" s="35"/>
      <c r="I118" s="35"/>
      <c r="J118" s="35"/>
      <c r="K118" s="55"/>
      <c r="L118" s="55"/>
    </row>
    <row r="119" spans="1:12" ht="12.75" customHeight="1">
      <c r="A119" s="35"/>
      <c r="B119" s="24"/>
      <c r="C119" s="24"/>
      <c r="D119" s="85"/>
      <c r="E119" s="35"/>
      <c r="F119" s="35"/>
      <c r="G119" s="35"/>
      <c r="H119" s="35"/>
      <c r="I119" s="35"/>
      <c r="J119" s="35"/>
      <c r="K119" s="55"/>
      <c r="L119" s="55"/>
    </row>
    <row r="120" spans="1:12" ht="12.75" customHeight="1">
      <c r="A120" s="35"/>
      <c r="B120" s="24"/>
      <c r="C120" s="24"/>
      <c r="D120" s="85"/>
      <c r="E120" s="35"/>
      <c r="F120" s="35"/>
      <c r="G120" s="35"/>
      <c r="H120" s="35"/>
      <c r="I120" s="35"/>
      <c r="J120" s="35"/>
      <c r="K120" s="55"/>
      <c r="L120" s="55"/>
    </row>
    <row r="121" spans="1:12" ht="12.75" customHeight="1">
      <c r="A121" s="35"/>
      <c r="B121" s="24"/>
      <c r="C121" s="24"/>
      <c r="D121" s="85"/>
      <c r="E121" s="35"/>
      <c r="F121" s="35"/>
      <c r="G121" s="35"/>
      <c r="H121" s="35"/>
      <c r="I121" s="35"/>
      <c r="J121" s="35"/>
      <c r="K121" s="55"/>
      <c r="L121" s="55"/>
    </row>
    <row r="122" spans="1:12" ht="12.75" customHeight="1">
      <c r="A122" s="35"/>
      <c r="B122" s="24"/>
      <c r="C122" s="24"/>
      <c r="D122" s="85"/>
      <c r="E122" s="35"/>
      <c r="F122" s="35"/>
      <c r="G122" s="35"/>
      <c r="H122" s="35"/>
      <c r="I122" s="35"/>
      <c r="J122" s="35"/>
      <c r="K122" s="55"/>
      <c r="L122" s="55"/>
    </row>
    <row r="123" spans="1:12" ht="12.75" customHeight="1">
      <c r="A123" s="35"/>
      <c r="B123" s="24"/>
      <c r="C123" s="24"/>
      <c r="D123" s="85"/>
      <c r="E123" s="35"/>
      <c r="F123" s="35"/>
      <c r="G123" s="35"/>
      <c r="H123" s="35"/>
      <c r="I123" s="35"/>
      <c r="J123" s="35"/>
      <c r="K123" s="55"/>
      <c r="L123" s="55"/>
    </row>
    <row r="124" spans="1:12">
      <c r="A124" s="35"/>
      <c r="B124" s="24"/>
      <c r="C124" s="24"/>
      <c r="D124" s="85"/>
      <c r="E124" s="35"/>
      <c r="F124" s="35"/>
      <c r="G124" s="35"/>
      <c r="H124" s="35"/>
      <c r="I124" s="35"/>
      <c r="J124" s="35"/>
      <c r="K124" s="55"/>
      <c r="L124" s="55"/>
    </row>
    <row r="125" spans="1:12">
      <c r="A125" s="35"/>
      <c r="B125" s="24"/>
      <c r="C125" s="24"/>
      <c r="D125" s="85"/>
      <c r="E125" s="35"/>
      <c r="F125" s="35"/>
      <c r="G125" s="35"/>
      <c r="H125" s="35"/>
      <c r="I125" s="35"/>
      <c r="J125" s="35"/>
      <c r="K125" s="55"/>
      <c r="L125" s="55"/>
    </row>
    <row r="126" spans="1:12" ht="12.75" customHeight="1">
      <c r="A126" s="35"/>
      <c r="B126" s="24"/>
      <c r="C126" s="24"/>
      <c r="D126" s="85"/>
      <c r="E126" s="35"/>
      <c r="F126" s="35"/>
      <c r="G126" s="35"/>
      <c r="H126" s="35"/>
      <c r="I126" s="35"/>
      <c r="J126" s="35"/>
      <c r="K126" s="55"/>
      <c r="L126" s="55"/>
    </row>
    <row r="127" spans="1:12" ht="12.75" customHeight="1">
      <c r="A127" s="35"/>
      <c r="B127" s="24"/>
      <c r="C127" s="24"/>
      <c r="D127" s="85"/>
      <c r="E127" s="35"/>
      <c r="F127" s="35"/>
      <c r="G127" s="35"/>
      <c r="H127" s="35"/>
      <c r="I127" s="35"/>
      <c r="J127" s="35"/>
      <c r="K127" s="55"/>
      <c r="L127" s="55"/>
    </row>
    <row r="128" spans="1:12" ht="12.75" customHeight="1">
      <c r="A128" s="35"/>
      <c r="B128" s="24"/>
      <c r="C128" s="24"/>
      <c r="D128" s="85"/>
      <c r="E128" s="35"/>
      <c r="F128" s="35"/>
      <c r="G128" s="35"/>
      <c r="H128" s="35"/>
      <c r="I128" s="35"/>
      <c r="J128" s="35"/>
      <c r="K128" s="55"/>
      <c r="L128" s="55"/>
    </row>
    <row r="129" spans="1:12" ht="12.75" customHeight="1">
      <c r="A129" s="35"/>
      <c r="B129" s="24"/>
      <c r="C129" s="24"/>
      <c r="D129" s="85"/>
      <c r="E129" s="35"/>
      <c r="F129" s="35"/>
      <c r="G129" s="35"/>
      <c r="H129" s="35"/>
      <c r="I129" s="35"/>
      <c r="J129" s="35"/>
      <c r="K129" s="55"/>
      <c r="L129" s="55"/>
    </row>
    <row r="130" spans="1:12" ht="12.75" customHeight="1">
      <c r="A130" s="35"/>
      <c r="B130" s="35"/>
      <c r="C130" s="35"/>
      <c r="D130" s="85"/>
      <c r="E130" s="35"/>
      <c r="F130" s="35"/>
      <c r="G130" s="35"/>
      <c r="H130" s="35"/>
      <c r="I130" s="35"/>
      <c r="J130" s="35"/>
      <c r="K130" s="55"/>
      <c r="L130" s="55"/>
    </row>
    <row r="131" spans="1:12" ht="12.75" customHeight="1">
      <c r="A131" s="35"/>
      <c r="B131" s="35"/>
      <c r="C131" s="35"/>
      <c r="D131" s="85"/>
      <c r="E131" s="35"/>
      <c r="F131" s="35"/>
      <c r="G131" s="35"/>
      <c r="H131" s="35"/>
      <c r="I131" s="35"/>
      <c r="J131" s="35"/>
      <c r="K131" s="55"/>
      <c r="L131" s="55"/>
    </row>
    <row r="132" spans="1:12" ht="12.75" customHeight="1">
      <c r="A132" s="35"/>
      <c r="B132" s="24"/>
      <c r="C132" s="24"/>
      <c r="D132" s="85"/>
      <c r="E132" s="35"/>
      <c r="F132" s="35"/>
      <c r="G132" s="35"/>
      <c r="H132" s="35"/>
      <c r="I132" s="35"/>
      <c r="J132" s="35"/>
      <c r="K132" s="55"/>
      <c r="L132" s="55"/>
    </row>
    <row r="133" spans="1:12" ht="12.75" customHeight="1">
      <c r="A133" s="35"/>
      <c r="B133" s="24"/>
      <c r="C133" s="24"/>
      <c r="D133" s="85"/>
      <c r="E133" s="35"/>
      <c r="F133" s="35"/>
      <c r="G133" s="35"/>
      <c r="H133" s="35"/>
      <c r="I133" s="35"/>
      <c r="J133" s="35"/>
      <c r="K133" s="55"/>
      <c r="L133" s="55"/>
    </row>
    <row r="134" spans="1:12" ht="12.75" customHeight="1">
      <c r="A134" s="35"/>
      <c r="B134" s="24"/>
      <c r="C134" s="24"/>
      <c r="D134" s="85"/>
      <c r="E134" s="35"/>
      <c r="F134" s="35"/>
      <c r="G134" s="35"/>
      <c r="H134" s="35"/>
      <c r="I134" s="35"/>
      <c r="J134" s="35"/>
      <c r="K134" s="55"/>
      <c r="L134" s="55"/>
    </row>
    <row r="135" spans="1:12" ht="12.75" customHeight="1">
      <c r="A135" s="35"/>
      <c r="B135" s="24"/>
      <c r="C135" s="24"/>
      <c r="D135" s="85"/>
      <c r="E135" s="35"/>
      <c r="F135" s="35"/>
      <c r="G135" s="35"/>
      <c r="H135" s="35"/>
      <c r="I135" s="35"/>
      <c r="J135" s="35"/>
      <c r="K135" s="55"/>
      <c r="L135" s="55"/>
    </row>
    <row r="136" spans="1:12" ht="12.75" customHeight="1">
      <c r="A136" s="35"/>
      <c r="B136" s="24"/>
      <c r="C136" s="24"/>
      <c r="D136" s="85"/>
      <c r="E136" s="35"/>
      <c r="F136" s="35"/>
      <c r="G136" s="35"/>
      <c r="H136" s="35"/>
      <c r="I136" s="35"/>
      <c r="J136" s="35"/>
      <c r="K136" s="55"/>
      <c r="L136" s="55"/>
    </row>
    <row r="137" spans="1:12" ht="12.75" customHeight="1">
      <c r="A137" s="35"/>
      <c r="B137" s="24"/>
      <c r="C137" s="24"/>
      <c r="D137" s="85"/>
      <c r="E137" s="35"/>
      <c r="F137" s="35"/>
      <c r="G137" s="35"/>
      <c r="H137" s="35"/>
      <c r="I137" s="35"/>
      <c r="J137" s="35"/>
      <c r="K137" s="55"/>
      <c r="L137" s="55"/>
    </row>
    <row r="138" spans="1:12" ht="12.75" customHeight="1">
      <c r="A138" s="35"/>
      <c r="B138" s="24"/>
      <c r="C138" s="24"/>
      <c r="D138" s="85"/>
      <c r="E138" s="35"/>
      <c r="F138" s="35"/>
      <c r="G138" s="35"/>
      <c r="H138" s="35"/>
      <c r="I138" s="35"/>
      <c r="J138" s="35"/>
      <c r="K138" s="55"/>
      <c r="L138" s="55"/>
    </row>
    <row r="139" spans="1:12" ht="12.75" customHeight="1">
      <c r="A139" s="35"/>
      <c r="B139" s="24"/>
      <c r="C139" s="24"/>
      <c r="D139" s="85"/>
      <c r="E139" s="35"/>
      <c r="F139" s="35"/>
      <c r="G139" s="35"/>
      <c r="H139" s="35"/>
      <c r="I139" s="35"/>
      <c r="J139" s="35"/>
      <c r="K139" s="55"/>
      <c r="L139" s="55"/>
    </row>
    <row r="140" spans="1:12" ht="12.75" customHeight="1">
      <c r="A140" s="35"/>
      <c r="B140" s="24"/>
      <c r="C140" s="24"/>
      <c r="D140" s="85"/>
      <c r="E140" s="35"/>
      <c r="F140" s="35"/>
      <c r="G140" s="35"/>
      <c r="H140" s="35"/>
      <c r="I140" s="35"/>
      <c r="J140" s="35"/>
      <c r="K140" s="55"/>
      <c r="L140" s="55"/>
    </row>
    <row r="141" spans="1:12" ht="12.75" customHeight="1">
      <c r="A141" s="35"/>
      <c r="B141" s="24"/>
      <c r="C141" s="24"/>
      <c r="D141" s="85"/>
      <c r="E141" s="35"/>
      <c r="F141" s="35"/>
      <c r="G141" s="35"/>
      <c r="H141" s="35"/>
      <c r="I141" s="35"/>
      <c r="J141" s="35"/>
      <c r="K141" s="55"/>
      <c r="L141" s="55"/>
    </row>
    <row r="142" spans="1:12" ht="12.75" customHeight="1">
      <c r="A142" s="35"/>
      <c r="B142" s="24"/>
      <c r="C142" s="24"/>
      <c r="D142" s="85"/>
      <c r="E142" s="35"/>
      <c r="F142" s="35"/>
      <c r="G142" s="35"/>
      <c r="H142" s="35"/>
      <c r="I142" s="35"/>
      <c r="J142" s="35"/>
      <c r="K142" s="55"/>
      <c r="L142" s="55"/>
    </row>
    <row r="143" spans="1:12" ht="12.75" customHeight="1">
      <c r="A143" s="35"/>
      <c r="B143" s="24"/>
      <c r="C143" s="24"/>
      <c r="D143" s="85"/>
      <c r="E143" s="35"/>
      <c r="F143" s="35"/>
      <c r="G143" s="35"/>
      <c r="H143" s="35"/>
      <c r="I143" s="35"/>
      <c r="J143" s="35"/>
      <c r="K143" s="55"/>
      <c r="L143" s="55"/>
    </row>
    <row r="144" spans="1:12" ht="12.75" customHeight="1">
      <c r="A144" s="35"/>
      <c r="B144" s="24"/>
      <c r="C144" s="24"/>
      <c r="D144" s="85"/>
      <c r="E144" s="35"/>
      <c r="F144" s="35"/>
      <c r="G144" s="35"/>
      <c r="H144" s="35"/>
      <c r="I144" s="35"/>
      <c r="J144" s="35"/>
      <c r="K144" s="55"/>
      <c r="L144" s="55"/>
    </row>
    <row r="145" spans="1:12" ht="12.75" customHeight="1">
      <c r="A145" s="35"/>
      <c r="B145" s="24"/>
      <c r="C145" s="24"/>
      <c r="D145" s="85"/>
      <c r="E145" s="35"/>
      <c r="F145" s="35"/>
      <c r="G145" s="35"/>
      <c r="H145" s="35"/>
      <c r="I145" s="35"/>
      <c r="J145" s="35"/>
      <c r="K145" s="55"/>
      <c r="L145" s="55"/>
    </row>
    <row r="146" spans="1:12" ht="12.75" customHeight="1">
      <c r="A146" s="35"/>
      <c r="B146" s="24"/>
      <c r="C146" s="24"/>
      <c r="D146" s="85"/>
      <c r="E146" s="35"/>
      <c r="F146" s="35"/>
      <c r="G146" s="35"/>
      <c r="H146" s="35"/>
      <c r="I146" s="35"/>
      <c r="J146" s="35"/>
      <c r="K146" s="55"/>
      <c r="L146" s="55"/>
    </row>
    <row r="147" spans="1:12" ht="12.75" customHeight="1">
      <c r="A147" s="35"/>
      <c r="B147" s="24"/>
      <c r="C147" s="24"/>
      <c r="D147" s="85"/>
      <c r="E147" s="35"/>
      <c r="F147" s="35"/>
      <c r="G147" s="35"/>
      <c r="H147" s="35"/>
      <c r="I147" s="35"/>
      <c r="J147" s="35"/>
      <c r="K147" s="55"/>
      <c r="L147" s="55"/>
    </row>
    <row r="148" spans="1:12">
      <c r="A148" s="35"/>
      <c r="B148" s="24"/>
      <c r="C148" s="24"/>
      <c r="D148" s="85"/>
      <c r="E148" s="35"/>
      <c r="F148" s="35"/>
      <c r="G148" s="35"/>
      <c r="H148" s="35"/>
      <c r="I148" s="35"/>
      <c r="J148" s="35"/>
      <c r="K148" s="55"/>
      <c r="L148" s="55"/>
    </row>
    <row r="149" spans="1:12">
      <c r="A149" s="35"/>
      <c r="B149" s="24"/>
      <c r="C149" s="24"/>
      <c r="D149" s="85"/>
      <c r="E149" s="35"/>
      <c r="F149" s="35"/>
      <c r="G149" s="35"/>
      <c r="H149" s="35"/>
      <c r="I149" s="35"/>
      <c r="J149" s="35"/>
      <c r="K149" s="55"/>
      <c r="L149" s="55"/>
    </row>
    <row r="150" spans="1:12">
      <c r="A150" s="35"/>
      <c r="B150" s="24"/>
      <c r="C150" s="24"/>
      <c r="D150" s="85"/>
      <c r="E150" s="35"/>
      <c r="F150" s="35"/>
      <c r="G150" s="35"/>
      <c r="H150" s="35"/>
      <c r="I150" s="35"/>
      <c r="J150" s="35"/>
      <c r="K150" s="55"/>
      <c r="L150" s="55"/>
    </row>
    <row r="151" spans="1:12">
      <c r="A151" s="35" t="s">
        <v>904</v>
      </c>
      <c r="B151" s="24"/>
      <c r="C151" s="24"/>
      <c r="D151" s="85"/>
      <c r="E151" s="35"/>
      <c r="F151" s="35"/>
      <c r="G151" s="35"/>
      <c r="H151" s="35"/>
      <c r="I151" s="35"/>
      <c r="J151" s="35"/>
      <c r="K151" s="55"/>
      <c r="L151" s="55"/>
    </row>
    <row r="152" spans="1:12">
      <c r="A152" s="35"/>
      <c r="B152" s="24"/>
      <c r="C152" s="24"/>
      <c r="D152" s="85"/>
      <c r="E152" s="35"/>
      <c r="F152" s="35"/>
      <c r="G152" s="35"/>
      <c r="H152" s="35"/>
      <c r="I152" s="35"/>
      <c r="J152" s="35"/>
      <c r="K152" s="55"/>
      <c r="L152" s="55"/>
    </row>
    <row r="153" spans="1:12">
      <c r="A153" s="35"/>
      <c r="B153" s="24"/>
      <c r="C153" s="24"/>
      <c r="D153" s="85"/>
      <c r="E153" s="35"/>
      <c r="F153" s="35"/>
      <c r="G153" s="35"/>
      <c r="H153" s="35"/>
      <c r="I153" s="35"/>
      <c r="J153" s="35"/>
      <c r="K153" s="55"/>
      <c r="L153" s="55"/>
    </row>
    <row r="158" spans="1:12" ht="12.75" customHeight="1"/>
    <row r="159" spans="1:12" ht="12.75" customHeight="1"/>
    <row r="160" spans="1:12" ht="12.75" customHeight="1"/>
    <row r="161" spans="1:12" ht="12.75" customHeight="1"/>
    <row r="162" spans="1:12" ht="12.75" customHeight="1">
      <c r="A162" s="35"/>
      <c r="B162" s="35"/>
      <c r="C162" s="35"/>
      <c r="D162" s="85"/>
      <c r="E162" s="35"/>
      <c r="F162" s="35"/>
      <c r="G162" s="35"/>
      <c r="H162" s="35"/>
      <c r="I162" s="35"/>
      <c r="J162" s="35"/>
      <c r="K162" s="55"/>
      <c r="L162" s="55"/>
    </row>
    <row r="163" spans="1:12" ht="12.75" customHeight="1">
      <c r="A163" s="35"/>
      <c r="B163" s="35"/>
      <c r="C163" s="35"/>
      <c r="D163" s="85"/>
      <c r="E163" s="35"/>
      <c r="F163" s="35"/>
      <c r="G163" s="35"/>
      <c r="H163" s="35"/>
      <c r="I163" s="35"/>
      <c r="J163" s="35"/>
      <c r="K163" s="55"/>
      <c r="L163" s="55"/>
    </row>
    <row r="164" spans="1:12" ht="12.75" customHeight="1">
      <c r="A164" s="35"/>
      <c r="B164" s="24"/>
      <c r="C164" s="24"/>
      <c r="D164" s="85"/>
      <c r="E164" s="35"/>
      <c r="F164" s="35"/>
      <c r="G164" s="35"/>
      <c r="H164" s="35"/>
      <c r="I164" s="35"/>
      <c r="J164" s="35"/>
      <c r="K164" s="55"/>
      <c r="L164" s="55"/>
    </row>
    <row r="165" spans="1:12" ht="12.75" customHeight="1">
      <c r="A165" s="35"/>
      <c r="B165" s="24"/>
      <c r="C165" s="24"/>
      <c r="D165" s="85"/>
      <c r="E165" s="35"/>
      <c r="F165" s="35"/>
      <c r="G165" s="35"/>
      <c r="H165" s="35"/>
      <c r="I165" s="35"/>
      <c r="J165" s="35"/>
      <c r="K165" s="55"/>
      <c r="L165" s="55"/>
    </row>
    <row r="166" spans="1:12" ht="12.75" customHeight="1">
      <c r="A166" s="35"/>
      <c r="B166" s="24"/>
      <c r="C166" s="24"/>
      <c r="D166" s="85"/>
      <c r="E166" s="35"/>
      <c r="F166" s="35"/>
      <c r="G166" s="35"/>
      <c r="H166" s="35"/>
      <c r="I166" s="35"/>
      <c r="J166" s="35"/>
      <c r="K166" s="55"/>
      <c r="L166" s="55"/>
    </row>
    <row r="167" spans="1:12" ht="12.75" customHeight="1">
      <c r="A167" s="35"/>
      <c r="B167" s="24"/>
      <c r="C167" s="24"/>
      <c r="D167" s="85"/>
      <c r="E167" s="35"/>
      <c r="F167" s="35"/>
      <c r="G167" s="35"/>
      <c r="H167" s="35"/>
      <c r="I167" s="35"/>
      <c r="J167" s="35"/>
      <c r="K167" s="55"/>
      <c r="L167" s="55"/>
    </row>
    <row r="168" spans="1:12" ht="12.75" customHeight="1">
      <c r="A168" s="35"/>
      <c r="B168" s="24"/>
      <c r="C168" s="24"/>
      <c r="D168" s="85"/>
      <c r="E168" s="35"/>
      <c r="F168" s="35"/>
      <c r="G168" s="35"/>
      <c r="H168" s="35"/>
      <c r="I168" s="35"/>
      <c r="J168" s="35"/>
      <c r="K168" s="55"/>
      <c r="L168" s="55"/>
    </row>
    <row r="169" spans="1:12" ht="12.75" customHeight="1">
      <c r="A169" s="35"/>
      <c r="B169" s="24"/>
      <c r="C169" s="24"/>
      <c r="D169" s="85"/>
      <c r="E169" s="35"/>
      <c r="F169" s="35"/>
      <c r="G169" s="35"/>
      <c r="H169" s="35"/>
      <c r="I169" s="35"/>
      <c r="J169" s="35"/>
      <c r="K169" s="55"/>
      <c r="L169" s="55"/>
    </row>
    <row r="170" spans="1:12" ht="12.75" customHeight="1">
      <c r="A170" s="35"/>
      <c r="B170" s="24"/>
      <c r="C170" s="24"/>
      <c r="D170" s="85"/>
      <c r="E170" s="35"/>
      <c r="F170" s="35"/>
      <c r="G170" s="35"/>
      <c r="H170" s="35"/>
      <c r="I170" s="35"/>
      <c r="J170" s="35"/>
      <c r="K170" s="55"/>
      <c r="L170" s="55"/>
    </row>
    <row r="171" spans="1:12" ht="12.75" customHeight="1">
      <c r="A171" s="35"/>
      <c r="B171" s="24"/>
      <c r="C171" s="24"/>
      <c r="D171" s="85"/>
      <c r="E171" s="35"/>
      <c r="F171" s="35"/>
      <c r="G171" s="35"/>
      <c r="H171" s="35"/>
      <c r="I171" s="35"/>
      <c r="J171" s="35"/>
      <c r="K171" s="55"/>
      <c r="L171" s="55"/>
    </row>
    <row r="172" spans="1:12">
      <c r="A172" s="35"/>
      <c r="B172" s="24"/>
      <c r="C172" s="24"/>
      <c r="D172" s="85"/>
      <c r="E172" s="35"/>
      <c r="F172" s="35"/>
      <c r="G172" s="35"/>
      <c r="H172" s="35"/>
      <c r="I172" s="35"/>
      <c r="J172" s="35"/>
      <c r="K172" s="55"/>
      <c r="L172" s="55"/>
    </row>
    <row r="173" spans="1:12">
      <c r="A173" s="35"/>
      <c r="B173" s="24"/>
      <c r="C173" s="24"/>
      <c r="D173" s="85"/>
      <c r="E173" s="35"/>
      <c r="F173" s="35"/>
      <c r="G173" s="35"/>
      <c r="H173" s="35"/>
      <c r="I173" s="35"/>
      <c r="J173" s="35"/>
      <c r="K173" s="55"/>
      <c r="L173" s="55"/>
    </row>
    <row r="174" spans="1:12" ht="12.75" customHeight="1">
      <c r="A174" s="35"/>
      <c r="B174" s="24"/>
      <c r="C174" s="24"/>
      <c r="D174" s="85"/>
      <c r="E174" s="35"/>
      <c r="F174" s="35"/>
      <c r="G174" s="35"/>
      <c r="H174" s="35"/>
      <c r="I174" s="35"/>
      <c r="J174" s="35"/>
      <c r="K174" s="55"/>
      <c r="L174" s="55"/>
    </row>
    <row r="175" spans="1:12" ht="12.75" customHeight="1">
      <c r="A175" s="35"/>
      <c r="B175" s="24"/>
      <c r="C175" s="24"/>
      <c r="D175" s="85"/>
      <c r="E175" s="35"/>
      <c r="F175" s="35"/>
      <c r="G175" s="35"/>
      <c r="H175" s="35"/>
      <c r="I175" s="35"/>
      <c r="J175" s="35"/>
      <c r="K175" s="55"/>
      <c r="L175" s="55"/>
    </row>
    <row r="176" spans="1:12" ht="12.75" customHeight="1">
      <c r="A176" s="35"/>
      <c r="B176" s="24"/>
      <c r="C176" s="24"/>
      <c r="D176" s="85"/>
      <c r="E176" s="35"/>
      <c r="F176" s="35"/>
      <c r="G176" s="35"/>
      <c r="H176" s="35"/>
      <c r="I176" s="35"/>
      <c r="J176" s="35"/>
      <c r="K176" s="55"/>
      <c r="L176" s="55"/>
    </row>
    <row r="177" spans="1:12" ht="12.75" customHeight="1">
      <c r="A177" s="35"/>
      <c r="B177" s="24"/>
      <c r="C177" s="24"/>
      <c r="D177" s="85"/>
      <c r="E177" s="35"/>
      <c r="F177" s="35"/>
      <c r="G177" s="35"/>
      <c r="H177" s="35"/>
      <c r="I177" s="35"/>
      <c r="J177" s="35"/>
      <c r="K177" s="55"/>
      <c r="L177" s="55"/>
    </row>
    <row r="178" spans="1:12" ht="12.75" customHeight="1">
      <c r="A178" s="35"/>
      <c r="B178" s="35"/>
      <c r="C178" s="35"/>
      <c r="D178" s="85"/>
      <c r="E178" s="35"/>
      <c r="F178" s="35"/>
      <c r="G178" s="35"/>
      <c r="H178" s="35"/>
      <c r="I178" s="35"/>
      <c r="J178" s="35"/>
      <c r="K178" s="55"/>
      <c r="L178" s="55"/>
    </row>
    <row r="179" spans="1:12" ht="12.75" customHeight="1">
      <c r="A179" s="35"/>
      <c r="B179" s="35"/>
      <c r="C179" s="35"/>
      <c r="D179" s="85"/>
      <c r="E179" s="35"/>
      <c r="F179" s="35"/>
      <c r="G179" s="35"/>
      <c r="H179" s="35"/>
      <c r="I179" s="35"/>
      <c r="J179" s="35"/>
      <c r="K179" s="55"/>
      <c r="L179" s="55"/>
    </row>
    <row r="180" spans="1:12" ht="12.75" customHeight="1">
      <c r="A180" s="35"/>
      <c r="B180" s="24"/>
      <c r="C180" s="24"/>
      <c r="D180" s="85"/>
      <c r="E180" s="35"/>
      <c r="F180" s="35"/>
      <c r="G180" s="35"/>
      <c r="H180" s="35"/>
      <c r="I180" s="35"/>
      <c r="J180" s="35"/>
      <c r="K180" s="55"/>
      <c r="L180" s="55"/>
    </row>
    <row r="181" spans="1:12" ht="12.75" customHeight="1">
      <c r="A181" s="35"/>
      <c r="B181" s="24"/>
      <c r="C181" s="24"/>
      <c r="D181" s="85"/>
      <c r="E181" s="35"/>
      <c r="F181" s="35"/>
      <c r="G181" s="35"/>
      <c r="H181" s="35"/>
      <c r="I181" s="35"/>
      <c r="J181" s="35"/>
      <c r="K181" s="55"/>
      <c r="L181" s="55"/>
    </row>
    <row r="182" spans="1:12" ht="12.75" customHeight="1">
      <c r="A182" s="35"/>
      <c r="B182" s="24"/>
      <c r="C182" s="24"/>
      <c r="D182" s="85"/>
      <c r="E182" s="35"/>
      <c r="F182" s="35"/>
      <c r="G182" s="35"/>
      <c r="H182" s="35"/>
      <c r="I182" s="35"/>
      <c r="J182" s="35"/>
      <c r="K182" s="55"/>
      <c r="L182" s="55"/>
    </row>
    <row r="183" spans="1:12" ht="12.75" customHeight="1">
      <c r="A183" s="35"/>
      <c r="B183" s="24"/>
      <c r="C183" s="24"/>
      <c r="D183" s="85"/>
      <c r="E183" s="35"/>
      <c r="F183" s="35"/>
      <c r="G183" s="35"/>
      <c r="H183" s="35"/>
      <c r="I183" s="35"/>
      <c r="J183" s="35"/>
      <c r="K183" s="55"/>
      <c r="L183" s="55"/>
    </row>
    <row r="184" spans="1:12" ht="12.75" customHeight="1">
      <c r="A184" s="35"/>
      <c r="B184" s="24"/>
      <c r="C184" s="24"/>
      <c r="D184" s="85"/>
      <c r="E184" s="35"/>
      <c r="F184" s="35"/>
      <c r="G184" s="35"/>
      <c r="H184" s="35"/>
      <c r="I184" s="35"/>
      <c r="J184" s="35"/>
      <c r="K184" s="55"/>
      <c r="L184" s="55"/>
    </row>
    <row r="185" spans="1:12" ht="12.75" customHeight="1">
      <c r="A185" s="35"/>
      <c r="B185" s="24"/>
      <c r="C185" s="24"/>
      <c r="D185" s="85"/>
      <c r="E185" s="35"/>
      <c r="F185" s="35"/>
      <c r="G185" s="35"/>
      <c r="H185" s="35"/>
      <c r="I185" s="35"/>
      <c r="J185" s="35"/>
      <c r="K185" s="55"/>
      <c r="L185" s="55"/>
    </row>
    <row r="186" spans="1:12" ht="12.75" customHeight="1">
      <c r="A186" s="35"/>
      <c r="B186" s="24"/>
      <c r="C186" s="24"/>
      <c r="D186" s="85"/>
      <c r="E186" s="35"/>
      <c r="F186" s="35"/>
      <c r="G186" s="35"/>
      <c r="H186" s="35"/>
      <c r="I186" s="35"/>
      <c r="J186" s="35"/>
      <c r="K186" s="55"/>
      <c r="L186" s="55"/>
    </row>
    <row r="187" spans="1:12" ht="12.75" customHeight="1">
      <c r="A187" s="35"/>
      <c r="B187" s="24"/>
      <c r="C187" s="24"/>
      <c r="D187" s="85"/>
      <c r="E187" s="35"/>
      <c r="F187" s="35"/>
      <c r="G187" s="35"/>
      <c r="H187" s="35"/>
      <c r="I187" s="35"/>
      <c r="J187" s="35"/>
      <c r="K187" s="55"/>
      <c r="L187" s="55"/>
    </row>
    <row r="188" spans="1:12" ht="12.75" customHeight="1">
      <c r="A188" s="35"/>
      <c r="B188" s="24"/>
      <c r="C188" s="24"/>
      <c r="D188" s="85"/>
      <c r="E188" s="35"/>
      <c r="F188" s="35"/>
      <c r="G188" s="35"/>
      <c r="H188" s="35"/>
      <c r="I188" s="35"/>
      <c r="J188" s="35"/>
      <c r="K188" s="55"/>
      <c r="L188" s="55"/>
    </row>
    <row r="189" spans="1:12" ht="12.75" customHeight="1">
      <c r="A189" s="35"/>
      <c r="B189" s="24"/>
      <c r="C189" s="24"/>
      <c r="D189" s="85"/>
      <c r="E189" s="35"/>
      <c r="F189" s="35"/>
      <c r="G189" s="35"/>
      <c r="H189" s="35"/>
      <c r="I189" s="35"/>
      <c r="J189" s="35"/>
      <c r="K189" s="55"/>
      <c r="L189" s="55"/>
    </row>
    <row r="190" spans="1:12" ht="12.75" customHeight="1">
      <c r="A190" s="35"/>
      <c r="B190" s="24"/>
      <c r="C190" s="24"/>
      <c r="D190" s="85"/>
      <c r="E190" s="35"/>
      <c r="F190" s="35"/>
      <c r="G190" s="35"/>
      <c r="H190" s="35"/>
      <c r="I190" s="35"/>
      <c r="J190" s="35"/>
      <c r="K190" s="55"/>
      <c r="L190" s="55"/>
    </row>
    <row r="191" spans="1:12" ht="12.75" customHeight="1">
      <c r="A191" s="35"/>
      <c r="B191" s="24"/>
      <c r="C191" s="24"/>
      <c r="D191" s="85"/>
      <c r="E191" s="35"/>
      <c r="F191" s="35"/>
      <c r="G191" s="35"/>
      <c r="H191" s="35"/>
      <c r="I191" s="35"/>
      <c r="J191" s="35"/>
      <c r="K191" s="55"/>
      <c r="L191" s="55"/>
    </row>
    <row r="192" spans="1:12" ht="12.75" customHeight="1">
      <c r="A192" s="35"/>
      <c r="B192" s="24"/>
      <c r="C192" s="24"/>
      <c r="D192" s="85"/>
      <c r="E192" s="35"/>
      <c r="F192" s="35"/>
      <c r="G192" s="35"/>
      <c r="H192" s="35"/>
      <c r="I192" s="35"/>
      <c r="J192" s="35"/>
      <c r="K192" s="55"/>
      <c r="L192" s="55"/>
    </row>
    <row r="193" spans="1:12" ht="12.75" customHeight="1">
      <c r="A193" s="35"/>
      <c r="B193" s="24"/>
      <c r="C193" s="24"/>
      <c r="D193" s="85"/>
      <c r="E193" s="35"/>
      <c r="F193" s="35"/>
      <c r="G193" s="35"/>
      <c r="H193" s="35"/>
      <c r="I193" s="35"/>
      <c r="J193" s="35"/>
      <c r="K193" s="55"/>
      <c r="L193" s="55"/>
    </row>
    <row r="194" spans="1:12" ht="12.75" customHeight="1">
      <c r="A194" s="35"/>
      <c r="B194" s="24"/>
      <c r="C194" s="24"/>
      <c r="D194" s="85"/>
      <c r="E194" s="35"/>
      <c r="F194" s="35"/>
      <c r="G194" s="35"/>
      <c r="H194" s="35"/>
      <c r="I194" s="35"/>
      <c r="J194" s="35"/>
      <c r="K194" s="55"/>
      <c r="L194" s="55"/>
    </row>
    <row r="195" spans="1:12" ht="12.75" customHeight="1">
      <c r="A195" s="35"/>
      <c r="B195" s="24"/>
      <c r="C195" s="24"/>
      <c r="D195" s="85"/>
      <c r="E195" s="35"/>
      <c r="F195" s="35"/>
      <c r="G195" s="35"/>
      <c r="H195" s="35"/>
      <c r="I195" s="35"/>
      <c r="J195" s="35"/>
      <c r="K195" s="55"/>
      <c r="L195" s="55"/>
    </row>
    <row r="196" spans="1:12" ht="12.75" customHeight="1">
      <c r="A196" s="35"/>
      <c r="B196" s="24"/>
      <c r="C196" s="24"/>
      <c r="D196" s="85"/>
      <c r="E196" s="35"/>
      <c r="F196" s="35"/>
      <c r="G196" s="35"/>
      <c r="H196" s="35"/>
      <c r="I196" s="35"/>
      <c r="J196" s="35"/>
      <c r="K196" s="55"/>
      <c r="L196" s="55"/>
    </row>
    <row r="197" spans="1:12" ht="12.75" customHeight="1">
      <c r="A197" s="35"/>
      <c r="B197" s="24"/>
      <c r="C197" s="24"/>
      <c r="D197" s="85"/>
      <c r="E197" s="35"/>
      <c r="F197" s="35"/>
      <c r="G197" s="35"/>
      <c r="H197" s="35"/>
      <c r="I197" s="35"/>
      <c r="J197" s="35"/>
      <c r="K197" s="55"/>
      <c r="L197" s="55"/>
    </row>
    <row r="198" spans="1:12">
      <c r="A198" s="35"/>
      <c r="B198" s="24"/>
      <c r="C198" s="24"/>
      <c r="D198" s="85"/>
      <c r="E198" s="35"/>
      <c r="F198" s="35"/>
      <c r="G198" s="35"/>
      <c r="H198" s="35"/>
      <c r="I198" s="35"/>
      <c r="J198" s="35"/>
      <c r="K198" s="55"/>
      <c r="L198" s="55"/>
    </row>
    <row r="199" spans="1:12">
      <c r="A199" s="35"/>
      <c r="B199" s="24"/>
      <c r="C199" s="24"/>
      <c r="D199" s="85"/>
      <c r="E199" s="35"/>
      <c r="F199" s="35"/>
      <c r="G199" s="35"/>
      <c r="H199" s="35"/>
      <c r="I199" s="35"/>
      <c r="J199" s="35"/>
      <c r="K199" s="55"/>
      <c r="L199" s="55"/>
    </row>
    <row r="200" spans="1:12" ht="12.75" customHeight="1">
      <c r="A200" s="35"/>
      <c r="B200" s="24"/>
      <c r="C200" s="24"/>
      <c r="D200" s="85"/>
      <c r="E200" s="35"/>
      <c r="F200" s="35"/>
      <c r="G200" s="35"/>
      <c r="H200" s="35"/>
      <c r="I200" s="35"/>
      <c r="J200" s="35"/>
      <c r="K200" s="55"/>
      <c r="L200" s="55"/>
    </row>
    <row r="201" spans="1:12" ht="12.75" customHeight="1">
      <c r="A201" s="35"/>
      <c r="B201" s="24"/>
      <c r="C201" s="24"/>
      <c r="D201" s="85"/>
      <c r="E201" s="35"/>
      <c r="F201" s="35"/>
      <c r="G201" s="35"/>
      <c r="H201" s="35"/>
      <c r="I201" s="35"/>
      <c r="J201" s="35"/>
      <c r="K201" s="55"/>
      <c r="L201" s="55"/>
    </row>
    <row r="202" spans="1:12" ht="12.75" customHeight="1">
      <c r="A202" s="35"/>
      <c r="B202" s="24"/>
      <c r="C202" s="24"/>
      <c r="D202" s="85"/>
      <c r="E202" s="35"/>
      <c r="F202" s="35"/>
      <c r="G202" s="35"/>
      <c r="H202" s="35"/>
      <c r="I202" s="35"/>
      <c r="J202" s="35"/>
      <c r="K202" s="55"/>
      <c r="L202" s="55"/>
    </row>
    <row r="203" spans="1:12" ht="12.75" customHeight="1">
      <c r="A203" s="35"/>
      <c r="B203" s="24"/>
      <c r="C203" s="24"/>
      <c r="D203" s="85"/>
      <c r="E203" s="35"/>
      <c r="F203" s="35"/>
      <c r="G203" s="35"/>
      <c r="H203" s="35"/>
      <c r="I203" s="35"/>
      <c r="J203" s="35"/>
      <c r="K203" s="55"/>
      <c r="L203" s="55"/>
    </row>
    <row r="204" spans="1:12" ht="12.75" customHeight="1">
      <c r="A204" s="35"/>
      <c r="B204" s="35"/>
      <c r="C204" s="35"/>
      <c r="D204" s="85"/>
      <c r="E204" s="35"/>
      <c r="F204" s="35"/>
      <c r="G204" s="35"/>
      <c r="H204" s="35"/>
      <c r="I204" s="35"/>
      <c r="J204" s="35"/>
      <c r="K204" s="55"/>
      <c r="L204" s="55"/>
    </row>
    <row r="205" spans="1:12" ht="12.75" customHeight="1">
      <c r="A205" s="35"/>
      <c r="B205" s="35"/>
      <c r="C205" s="35"/>
      <c r="D205" s="85"/>
      <c r="E205" s="35"/>
      <c r="F205" s="35"/>
      <c r="G205" s="35"/>
      <c r="H205" s="35"/>
      <c r="I205" s="35"/>
      <c r="J205" s="35"/>
      <c r="K205" s="55"/>
      <c r="L205" s="55"/>
    </row>
    <row r="206" spans="1:12" ht="12.75" customHeight="1">
      <c r="A206" s="35"/>
      <c r="B206" s="24"/>
      <c r="C206" s="24"/>
      <c r="D206" s="85"/>
      <c r="E206" s="35"/>
      <c r="F206" s="35"/>
      <c r="G206" s="35"/>
      <c r="H206" s="35"/>
      <c r="I206" s="35"/>
      <c r="J206" s="35"/>
      <c r="K206" s="55"/>
      <c r="L206" s="55"/>
    </row>
    <row r="207" spans="1:12" ht="12.75" customHeight="1">
      <c r="A207" s="35"/>
      <c r="B207" s="24"/>
      <c r="C207" s="24"/>
      <c r="D207" s="85"/>
      <c r="E207" s="35"/>
      <c r="F207" s="35"/>
      <c r="G207" s="35"/>
      <c r="H207" s="35"/>
      <c r="I207" s="35"/>
      <c r="J207" s="35"/>
      <c r="K207" s="55"/>
      <c r="L207" s="55"/>
    </row>
    <row r="208" spans="1:12" ht="12.75" customHeight="1">
      <c r="A208" s="35"/>
      <c r="B208" s="24"/>
      <c r="C208" s="24"/>
      <c r="D208" s="85"/>
      <c r="E208" s="35"/>
      <c r="F208" s="35"/>
      <c r="G208" s="35"/>
      <c r="H208" s="35"/>
      <c r="I208" s="35"/>
      <c r="J208" s="35"/>
      <c r="K208" s="55"/>
      <c r="L208" s="55"/>
    </row>
    <row r="209" spans="1:12" ht="12.75" customHeight="1">
      <c r="A209" s="35"/>
      <c r="B209" s="24"/>
      <c r="C209" s="24"/>
      <c r="D209" s="85"/>
      <c r="E209" s="35"/>
      <c r="F209" s="35"/>
      <c r="G209" s="35"/>
      <c r="H209" s="35"/>
      <c r="I209" s="35"/>
      <c r="J209" s="35"/>
      <c r="K209" s="55"/>
      <c r="L209" s="55"/>
    </row>
    <row r="210" spans="1:12" ht="12.75" customHeight="1">
      <c r="A210" s="35"/>
      <c r="B210" s="24"/>
      <c r="C210" s="24"/>
      <c r="D210" s="85"/>
      <c r="E210" s="35"/>
      <c r="F210" s="35"/>
      <c r="G210" s="35"/>
      <c r="H210" s="35"/>
      <c r="I210" s="35"/>
      <c r="J210" s="35"/>
      <c r="K210" s="55"/>
      <c r="L210" s="55"/>
    </row>
    <row r="211" spans="1:12" ht="12.75" customHeight="1">
      <c r="A211" s="35"/>
      <c r="B211" s="24"/>
      <c r="C211" s="24"/>
      <c r="D211" s="85"/>
      <c r="E211" s="35"/>
      <c r="F211" s="35"/>
      <c r="G211" s="35"/>
      <c r="H211" s="35"/>
      <c r="I211" s="35"/>
      <c r="J211" s="35"/>
      <c r="K211" s="55"/>
      <c r="L211" s="55"/>
    </row>
    <row r="212" spans="1:12" ht="12.75" customHeight="1">
      <c r="A212" s="35"/>
      <c r="B212" s="24"/>
      <c r="C212" s="24"/>
      <c r="D212" s="85"/>
      <c r="E212" s="35"/>
      <c r="F212" s="35"/>
      <c r="G212" s="35"/>
      <c r="H212" s="35"/>
      <c r="I212" s="35"/>
      <c r="J212" s="35"/>
      <c r="K212" s="55"/>
      <c r="L212" s="55"/>
    </row>
    <row r="213" spans="1:12" ht="12.75" customHeight="1">
      <c r="A213" s="35"/>
      <c r="B213" s="24"/>
      <c r="C213" s="24"/>
      <c r="D213" s="85"/>
      <c r="E213" s="35"/>
      <c r="F213" s="35"/>
      <c r="G213" s="35"/>
      <c r="H213" s="35"/>
      <c r="I213" s="35"/>
      <c r="J213" s="35"/>
      <c r="K213" s="55"/>
      <c r="L213" s="55"/>
    </row>
    <row r="214" spans="1:12" ht="12.75" customHeight="1">
      <c r="A214" s="35"/>
      <c r="B214" s="24"/>
      <c r="C214" s="24"/>
      <c r="D214" s="85"/>
      <c r="E214" s="35"/>
      <c r="F214" s="35"/>
      <c r="G214" s="35"/>
      <c r="H214" s="35"/>
      <c r="I214" s="35"/>
      <c r="J214" s="35"/>
      <c r="K214" s="55"/>
      <c r="L214" s="55"/>
    </row>
    <row r="215" spans="1:12" ht="12.75" customHeight="1">
      <c r="A215" s="35"/>
      <c r="B215" s="24"/>
      <c r="C215" s="24"/>
      <c r="D215" s="85"/>
      <c r="E215" s="35"/>
      <c r="F215" s="35"/>
      <c r="G215" s="35"/>
      <c r="H215" s="35"/>
      <c r="I215" s="35"/>
      <c r="J215" s="35"/>
      <c r="K215" s="55"/>
      <c r="L215" s="55"/>
    </row>
    <row r="216" spans="1:12" ht="12.75" customHeight="1">
      <c r="A216" s="35"/>
      <c r="B216" s="24"/>
      <c r="C216" s="24"/>
      <c r="D216" s="85"/>
      <c r="E216" s="35"/>
      <c r="F216" s="35"/>
      <c r="G216" s="35"/>
      <c r="H216" s="35"/>
      <c r="I216" s="35"/>
      <c r="J216" s="35"/>
      <c r="K216" s="55"/>
      <c r="L216" s="55"/>
    </row>
    <row r="217" spans="1:12" ht="12.75" customHeight="1">
      <c r="A217" s="35"/>
      <c r="B217" s="24"/>
      <c r="C217" s="24"/>
      <c r="D217" s="85"/>
      <c r="E217" s="35"/>
      <c r="F217" s="35"/>
      <c r="G217" s="35"/>
      <c r="H217" s="35"/>
      <c r="I217" s="35"/>
      <c r="J217" s="35"/>
      <c r="K217" s="55"/>
      <c r="L217" s="55"/>
    </row>
    <row r="218" spans="1:12" ht="12.75" customHeight="1">
      <c r="A218" s="35"/>
      <c r="B218" s="24"/>
      <c r="C218" s="24"/>
      <c r="D218" s="85"/>
      <c r="E218" s="35"/>
      <c r="F218" s="35"/>
      <c r="G218" s="35"/>
      <c r="H218" s="35"/>
      <c r="I218" s="35"/>
      <c r="J218" s="35"/>
      <c r="K218" s="55"/>
      <c r="L218" s="55"/>
    </row>
    <row r="219" spans="1:12" ht="12.75" customHeight="1">
      <c r="A219" s="35"/>
      <c r="B219" s="24"/>
      <c r="C219" s="24"/>
      <c r="D219" s="85"/>
      <c r="E219" s="35"/>
      <c r="F219" s="35"/>
      <c r="G219" s="35"/>
      <c r="H219" s="35"/>
      <c r="I219" s="35"/>
      <c r="J219" s="35"/>
      <c r="K219" s="55"/>
      <c r="L219" s="55"/>
    </row>
    <row r="220" spans="1:12" ht="12.75" customHeight="1">
      <c r="A220" s="35"/>
      <c r="B220" s="24"/>
      <c r="C220" s="24"/>
      <c r="D220" s="85"/>
      <c r="E220" s="35"/>
      <c r="F220" s="35"/>
      <c r="G220" s="35"/>
      <c r="H220" s="35"/>
      <c r="I220" s="35"/>
      <c r="J220" s="35"/>
      <c r="K220" s="55"/>
      <c r="L220" s="55"/>
    </row>
    <row r="221" spans="1:12" ht="12.75" customHeight="1">
      <c r="A221" s="35"/>
      <c r="B221" s="24"/>
      <c r="C221" s="24"/>
      <c r="D221" s="85"/>
      <c r="E221" s="35"/>
      <c r="F221" s="35"/>
      <c r="G221" s="35"/>
      <c r="H221" s="35"/>
      <c r="I221" s="35"/>
      <c r="J221" s="35"/>
      <c r="K221" s="55"/>
      <c r="L221" s="55"/>
    </row>
    <row r="222" spans="1:12" ht="12.75" customHeight="1">
      <c r="A222" s="35"/>
      <c r="B222" s="24"/>
      <c r="C222" s="24"/>
      <c r="D222" s="85"/>
      <c r="E222" s="35"/>
      <c r="F222" s="35"/>
      <c r="G222" s="35"/>
      <c r="H222" s="35"/>
      <c r="I222" s="35"/>
      <c r="J222" s="35"/>
      <c r="K222" s="55"/>
      <c r="L222" s="55"/>
    </row>
    <row r="223" spans="1:12" ht="12.75" customHeight="1">
      <c r="A223" s="35"/>
      <c r="B223" s="24"/>
      <c r="C223" s="24"/>
      <c r="D223" s="85"/>
      <c r="E223" s="35"/>
      <c r="F223" s="35"/>
      <c r="G223" s="35"/>
      <c r="H223" s="35"/>
      <c r="I223" s="35"/>
      <c r="J223" s="35"/>
      <c r="K223" s="55"/>
      <c r="L223" s="55"/>
    </row>
    <row r="224" spans="1:12" ht="12.75" customHeight="1">
      <c r="A224" s="35"/>
      <c r="B224" s="24"/>
      <c r="C224" s="24"/>
      <c r="D224" s="85"/>
      <c r="E224" s="35"/>
      <c r="F224" s="35"/>
      <c r="G224" s="35"/>
      <c r="H224" s="35"/>
      <c r="I224" s="35"/>
      <c r="J224" s="35"/>
      <c r="K224" s="55"/>
      <c r="L224" s="55"/>
    </row>
    <row r="225" spans="1:12" ht="12.75" customHeight="1">
      <c r="A225" s="35"/>
      <c r="B225" s="24"/>
      <c r="C225" s="24"/>
      <c r="D225" s="85"/>
      <c r="E225" s="35"/>
      <c r="F225" s="35"/>
      <c r="G225" s="35"/>
      <c r="H225" s="35"/>
      <c r="I225" s="35"/>
      <c r="J225" s="35"/>
      <c r="K225" s="55"/>
      <c r="L225" s="55"/>
    </row>
    <row r="226" spans="1:12" ht="12.75" customHeight="1">
      <c r="A226" s="35"/>
      <c r="B226" s="24"/>
      <c r="C226" s="24"/>
      <c r="D226" s="85"/>
      <c r="E226" s="35"/>
      <c r="F226" s="35"/>
      <c r="G226" s="35"/>
      <c r="H226" s="35"/>
      <c r="I226" s="35"/>
      <c r="J226" s="35"/>
      <c r="K226" s="55"/>
      <c r="L226" s="55"/>
    </row>
    <row r="227" spans="1:12" ht="12.75" customHeight="1">
      <c r="A227" s="35"/>
      <c r="B227" s="24"/>
      <c r="C227" s="24"/>
      <c r="D227" s="85"/>
      <c r="E227" s="35"/>
      <c r="F227" s="35"/>
      <c r="G227" s="35"/>
      <c r="H227" s="35"/>
      <c r="I227" s="35"/>
      <c r="J227" s="35"/>
      <c r="K227" s="55"/>
      <c r="L227" s="55"/>
    </row>
    <row r="228" spans="1:12" ht="12.75" customHeight="1">
      <c r="A228" s="35"/>
      <c r="B228" s="24"/>
      <c r="C228" s="24"/>
      <c r="D228" s="85"/>
      <c r="E228" s="35"/>
      <c r="F228" s="35"/>
      <c r="G228" s="35"/>
      <c r="H228" s="35"/>
      <c r="I228" s="35"/>
      <c r="J228" s="35"/>
      <c r="K228" s="55"/>
      <c r="L228" s="55"/>
    </row>
    <row r="229" spans="1:12" ht="12.75" customHeight="1">
      <c r="A229" s="35"/>
      <c r="B229" s="24"/>
      <c r="C229" s="24"/>
      <c r="D229" s="85"/>
      <c r="E229" s="35"/>
      <c r="F229" s="35"/>
      <c r="G229" s="35"/>
      <c r="H229" s="35"/>
      <c r="I229" s="35"/>
      <c r="J229" s="35"/>
      <c r="K229" s="55"/>
      <c r="L229" s="55"/>
    </row>
    <row r="230" spans="1:12" ht="12.75" customHeight="1">
      <c r="A230" s="35"/>
      <c r="B230" s="24"/>
      <c r="C230" s="24"/>
      <c r="D230" s="85"/>
      <c r="E230" s="35"/>
      <c r="F230" s="35"/>
      <c r="G230" s="35"/>
      <c r="H230" s="35"/>
      <c r="I230" s="35"/>
      <c r="J230" s="35"/>
      <c r="K230" s="55"/>
      <c r="L230" s="55"/>
    </row>
    <row r="231" spans="1:12" ht="12.75" customHeight="1">
      <c r="A231" s="35"/>
      <c r="B231" s="24"/>
      <c r="C231" s="24"/>
      <c r="D231" s="85"/>
      <c r="E231" s="35"/>
      <c r="F231" s="35"/>
      <c r="G231" s="35"/>
      <c r="H231" s="35"/>
      <c r="I231" s="35"/>
      <c r="J231" s="35"/>
      <c r="K231" s="55"/>
      <c r="L231" s="55"/>
    </row>
    <row r="232" spans="1:12" ht="12.75" customHeight="1">
      <c r="A232" s="35"/>
      <c r="B232" s="24"/>
      <c r="C232" s="24"/>
      <c r="D232" s="85"/>
      <c r="E232" s="35"/>
      <c r="F232" s="35"/>
      <c r="G232" s="35"/>
      <c r="H232" s="35"/>
      <c r="I232" s="35"/>
      <c r="J232" s="35"/>
      <c r="K232" s="55"/>
      <c r="L232" s="55"/>
    </row>
    <row r="233" spans="1:12" ht="12.75" customHeight="1">
      <c r="A233" s="35"/>
      <c r="B233" s="24"/>
      <c r="C233" s="24"/>
      <c r="D233" s="85"/>
      <c r="E233" s="35"/>
      <c r="F233" s="35"/>
      <c r="G233" s="35"/>
      <c r="H233" s="35"/>
      <c r="I233" s="35"/>
      <c r="J233" s="35"/>
      <c r="K233" s="55"/>
      <c r="L233" s="55"/>
    </row>
    <row r="234" spans="1:12">
      <c r="A234" s="35"/>
      <c r="B234" s="24"/>
      <c r="C234" s="24"/>
      <c r="D234" s="85"/>
      <c r="E234" s="35"/>
      <c r="F234" s="35"/>
      <c r="G234" s="35"/>
      <c r="H234" s="35"/>
      <c r="I234" s="35"/>
      <c r="J234" s="35"/>
      <c r="K234" s="55"/>
      <c r="L234" s="55"/>
    </row>
    <row r="235" spans="1:12">
      <c r="A235" s="35"/>
      <c r="B235" s="24"/>
      <c r="C235" s="24"/>
      <c r="D235" s="85"/>
      <c r="E235" s="35"/>
      <c r="F235" s="35"/>
      <c r="G235" s="35"/>
      <c r="H235" s="35"/>
      <c r="I235" s="35"/>
      <c r="J235" s="35"/>
      <c r="K235" s="55"/>
      <c r="L235" s="55"/>
    </row>
    <row r="236" spans="1:12">
      <c r="A236" s="35"/>
      <c r="B236" s="24"/>
      <c r="C236" s="24"/>
      <c r="D236" s="85"/>
      <c r="E236" s="35"/>
      <c r="F236" s="35"/>
      <c r="G236" s="35"/>
      <c r="H236" s="35"/>
      <c r="I236" s="35"/>
      <c r="J236" s="35"/>
      <c r="K236" s="55"/>
      <c r="L236" s="55"/>
    </row>
    <row r="237" spans="1:12">
      <c r="A237" s="35"/>
      <c r="B237" s="24"/>
      <c r="C237" s="24"/>
      <c r="D237" s="85"/>
      <c r="E237" s="35"/>
      <c r="F237" s="35"/>
      <c r="G237" s="35"/>
      <c r="H237" s="35"/>
      <c r="I237" s="35"/>
      <c r="J237" s="35"/>
      <c r="K237" s="55"/>
      <c r="L237" s="55"/>
    </row>
    <row r="238" spans="1:12">
      <c r="A238" s="35"/>
      <c r="B238" s="24"/>
      <c r="C238" s="24"/>
      <c r="D238" s="85"/>
      <c r="E238" s="35"/>
      <c r="F238" s="35"/>
      <c r="G238" s="35"/>
      <c r="H238" s="35"/>
      <c r="I238" s="35"/>
      <c r="J238" s="35"/>
      <c r="K238" s="55"/>
      <c r="L238" s="55"/>
    </row>
    <row r="239" spans="1:12">
      <c r="A239" s="35"/>
      <c r="B239" s="24"/>
      <c r="C239" s="24"/>
      <c r="D239" s="85"/>
      <c r="E239" s="35"/>
      <c r="F239" s="35"/>
      <c r="G239" s="35"/>
      <c r="H239" s="35"/>
      <c r="I239" s="35"/>
      <c r="J239" s="35"/>
      <c r="K239" s="55"/>
      <c r="L239" s="55"/>
    </row>
    <row r="240" spans="1:12">
      <c r="A240" s="35"/>
      <c r="B240" s="35"/>
      <c r="C240" s="35"/>
      <c r="D240" s="85"/>
      <c r="E240" s="35"/>
      <c r="F240" s="35"/>
      <c r="G240" s="35"/>
      <c r="H240" s="35"/>
      <c r="I240" s="35"/>
      <c r="J240" s="35"/>
      <c r="K240" s="55"/>
      <c r="L240" s="55"/>
    </row>
    <row r="245" spans="1:12" ht="12.75" customHeight="1"/>
    <row r="246" spans="1:12" ht="12.75" customHeight="1"/>
    <row r="247" spans="1:12" ht="12.75" customHeight="1"/>
    <row r="248" spans="1:12" ht="12.75" customHeight="1"/>
    <row r="249" spans="1:12" ht="12.75" customHeight="1">
      <c r="A249" s="35"/>
      <c r="B249" s="35"/>
      <c r="C249" s="35"/>
      <c r="D249" s="85"/>
      <c r="E249" s="35"/>
      <c r="F249" s="35"/>
      <c r="G249" s="35"/>
      <c r="H249" s="35"/>
      <c r="I249" s="35"/>
      <c r="J249" s="35"/>
      <c r="K249" s="55"/>
      <c r="L249" s="55"/>
    </row>
    <row r="250" spans="1:12" ht="12.75" customHeight="1">
      <c r="A250" s="35"/>
      <c r="B250" s="35"/>
      <c r="C250" s="35"/>
      <c r="D250" s="85"/>
      <c r="E250" s="35"/>
      <c r="F250" s="35"/>
      <c r="G250" s="35"/>
      <c r="H250" s="35"/>
      <c r="I250" s="35"/>
      <c r="J250" s="35"/>
      <c r="K250" s="55"/>
      <c r="L250" s="55"/>
    </row>
    <row r="251" spans="1:12" ht="12.75" customHeight="1">
      <c r="A251" s="55"/>
      <c r="B251" s="24"/>
      <c r="C251" s="24"/>
      <c r="D251" s="85"/>
      <c r="E251" s="35"/>
      <c r="F251" s="35"/>
      <c r="G251" s="35"/>
      <c r="H251" s="35"/>
      <c r="I251" s="35"/>
      <c r="J251" s="35"/>
      <c r="K251" s="55"/>
      <c r="L251" s="55"/>
    </row>
    <row r="252" spans="1:12" ht="12.75" customHeight="1">
      <c r="A252" s="55"/>
      <c r="B252" s="24"/>
      <c r="C252" s="24"/>
      <c r="D252" s="85"/>
      <c r="E252" s="35"/>
      <c r="F252" s="35"/>
      <c r="G252" s="35"/>
      <c r="H252" s="35"/>
      <c r="I252" s="35"/>
      <c r="J252" s="35"/>
      <c r="K252" s="55"/>
      <c r="L252" s="55"/>
    </row>
    <row r="253" spans="1:12" ht="12.75" customHeight="1">
      <c r="A253" s="55"/>
      <c r="B253" s="24"/>
      <c r="C253" s="24"/>
      <c r="D253" s="85"/>
      <c r="E253" s="35"/>
      <c r="F253" s="35"/>
      <c r="G253" s="35"/>
      <c r="H253" s="35"/>
      <c r="I253" s="35"/>
      <c r="J253" s="35"/>
      <c r="K253" s="55"/>
      <c r="L253" s="55"/>
    </row>
    <row r="254" spans="1:12" ht="12.75" customHeight="1">
      <c r="A254" s="55"/>
      <c r="B254" s="24"/>
      <c r="C254" s="24"/>
      <c r="D254" s="85"/>
      <c r="E254" s="35"/>
      <c r="F254" s="35"/>
      <c r="G254" s="35"/>
      <c r="H254" s="35"/>
      <c r="I254" s="35"/>
      <c r="J254" s="35"/>
      <c r="K254" s="55"/>
      <c r="L254" s="55"/>
    </row>
    <row r="255" spans="1:12" ht="12.75" customHeight="1">
      <c r="A255" s="55"/>
      <c r="B255" s="24"/>
      <c r="C255" s="24"/>
      <c r="D255" s="85"/>
      <c r="E255" s="35"/>
      <c r="F255" s="35"/>
      <c r="G255" s="35"/>
      <c r="H255" s="35"/>
      <c r="I255" s="35"/>
      <c r="J255" s="35"/>
      <c r="K255" s="55"/>
      <c r="L255" s="55"/>
    </row>
    <row r="256" spans="1:12" ht="12.75" customHeight="1">
      <c r="A256" s="55"/>
      <c r="B256" s="24"/>
      <c r="C256" s="24"/>
      <c r="D256" s="85"/>
      <c r="E256" s="35"/>
      <c r="F256" s="35"/>
      <c r="G256" s="35"/>
      <c r="H256" s="35"/>
      <c r="I256" s="35"/>
      <c r="J256" s="35"/>
      <c r="K256" s="55"/>
      <c r="L256" s="55"/>
    </row>
    <row r="257" spans="1:12" ht="12.75" customHeight="1">
      <c r="A257" s="55"/>
      <c r="B257" s="24"/>
      <c r="C257" s="24"/>
      <c r="D257" s="85"/>
      <c r="E257" s="35"/>
      <c r="F257" s="35"/>
      <c r="G257" s="35"/>
      <c r="H257" s="35"/>
      <c r="I257" s="35"/>
      <c r="J257" s="35"/>
      <c r="K257" s="55"/>
      <c r="L257" s="55"/>
    </row>
    <row r="258" spans="1:12" ht="12.75" customHeight="1">
      <c r="A258" s="55"/>
      <c r="B258" s="24"/>
      <c r="C258" s="24"/>
      <c r="D258" s="85"/>
      <c r="E258" s="35"/>
      <c r="F258" s="35"/>
      <c r="G258" s="35"/>
      <c r="H258" s="35"/>
      <c r="I258" s="35"/>
      <c r="J258" s="35"/>
      <c r="K258" s="55"/>
      <c r="L258" s="55"/>
    </row>
    <row r="259" spans="1:12" ht="12.75" customHeight="1">
      <c r="A259" s="55"/>
      <c r="B259" s="24"/>
      <c r="C259" s="24"/>
      <c r="D259" s="85"/>
      <c r="E259" s="35"/>
      <c r="F259" s="35"/>
      <c r="G259" s="35"/>
      <c r="H259" s="35"/>
      <c r="I259" s="35"/>
      <c r="J259" s="35"/>
      <c r="K259" s="55"/>
      <c r="L259" s="55"/>
    </row>
    <row r="260" spans="1:12" ht="12.75" customHeight="1">
      <c r="A260" s="55"/>
      <c r="B260" s="24"/>
      <c r="C260" s="24"/>
      <c r="D260" s="85"/>
      <c r="E260" s="35"/>
      <c r="F260" s="35"/>
      <c r="G260" s="35"/>
      <c r="H260" s="35"/>
      <c r="I260" s="35"/>
      <c r="J260" s="35"/>
      <c r="K260" s="55"/>
      <c r="L260" s="55"/>
    </row>
    <row r="261" spans="1:12" ht="12.75" customHeight="1">
      <c r="A261" s="55"/>
      <c r="B261" s="24"/>
      <c r="C261" s="24"/>
      <c r="D261" s="85"/>
      <c r="E261" s="35"/>
      <c r="F261" s="35"/>
      <c r="G261" s="35"/>
      <c r="H261" s="35"/>
      <c r="I261" s="35"/>
      <c r="J261" s="35"/>
      <c r="K261" s="55"/>
      <c r="L261" s="55"/>
    </row>
    <row r="262" spans="1:12" ht="12.75" customHeight="1">
      <c r="A262" s="55"/>
      <c r="B262" s="24"/>
      <c r="C262" s="24"/>
      <c r="D262" s="85"/>
      <c r="E262" s="35"/>
      <c r="F262" s="35"/>
      <c r="G262" s="35"/>
      <c r="H262" s="35"/>
      <c r="I262" s="35"/>
      <c r="J262" s="35"/>
      <c r="K262" s="55"/>
      <c r="L262" s="55"/>
    </row>
    <row r="263" spans="1:12" ht="12.75" customHeight="1">
      <c r="A263" s="55"/>
      <c r="B263" s="24"/>
      <c r="C263" s="24"/>
      <c r="D263" s="85"/>
      <c r="E263" s="35"/>
      <c r="F263" s="35"/>
      <c r="G263" s="35"/>
      <c r="H263" s="35"/>
      <c r="I263" s="35"/>
      <c r="J263" s="35"/>
      <c r="K263" s="55"/>
      <c r="L263" s="55"/>
    </row>
    <row r="264" spans="1:12" ht="12.75" customHeight="1">
      <c r="A264" s="55"/>
      <c r="B264" s="24"/>
      <c r="C264" s="24"/>
      <c r="D264" s="85"/>
      <c r="E264" s="35"/>
      <c r="F264" s="35"/>
      <c r="G264" s="35"/>
      <c r="H264" s="35"/>
      <c r="I264" s="35"/>
      <c r="J264" s="35"/>
      <c r="K264" s="55"/>
      <c r="L264" s="55"/>
    </row>
    <row r="265" spans="1:12" ht="12.75" customHeight="1">
      <c r="A265" s="55"/>
      <c r="B265" s="24"/>
      <c r="C265" s="24"/>
      <c r="D265" s="85"/>
      <c r="E265" s="35"/>
      <c r="F265" s="35"/>
      <c r="G265" s="35"/>
      <c r="H265" s="35"/>
      <c r="I265" s="35"/>
      <c r="J265" s="35"/>
      <c r="K265" s="55"/>
      <c r="L265" s="55"/>
    </row>
    <row r="266" spans="1:12" ht="12.75" customHeight="1">
      <c r="A266" s="55"/>
      <c r="B266" s="24"/>
      <c r="C266" s="24"/>
      <c r="D266" s="85"/>
      <c r="E266" s="35"/>
      <c r="F266" s="35"/>
      <c r="G266" s="35"/>
      <c r="H266" s="35"/>
      <c r="I266" s="35"/>
      <c r="J266" s="35"/>
      <c r="K266" s="55"/>
      <c r="L266" s="55"/>
    </row>
    <row r="267" spans="1:12" ht="12.75" customHeight="1">
      <c r="A267" s="55"/>
      <c r="B267" s="24"/>
      <c r="C267" s="24"/>
      <c r="D267" s="85"/>
      <c r="E267" s="35"/>
      <c r="F267" s="35"/>
      <c r="G267" s="35"/>
      <c r="H267" s="35"/>
      <c r="I267" s="35"/>
      <c r="J267" s="35"/>
      <c r="K267" s="55"/>
      <c r="L267" s="55"/>
    </row>
    <row r="268" spans="1:12" ht="12.75" customHeight="1">
      <c r="A268" s="55"/>
      <c r="B268" s="24"/>
      <c r="C268" s="24"/>
      <c r="D268" s="85"/>
      <c r="E268" s="35"/>
      <c r="F268" s="35"/>
      <c r="G268" s="35"/>
      <c r="H268" s="35"/>
      <c r="I268" s="35"/>
      <c r="J268" s="35"/>
      <c r="K268" s="55"/>
      <c r="L268" s="55"/>
    </row>
    <row r="269" spans="1:12">
      <c r="A269" s="55"/>
      <c r="B269" s="24"/>
      <c r="C269" s="24"/>
      <c r="D269" s="85"/>
      <c r="E269" s="35"/>
      <c r="F269" s="35"/>
      <c r="G269" s="35"/>
      <c r="H269" s="35"/>
      <c r="I269" s="35"/>
      <c r="J269" s="35"/>
      <c r="K269" s="55"/>
      <c r="L269" s="55"/>
    </row>
    <row r="270" spans="1:12">
      <c r="A270" s="55"/>
      <c r="B270" s="24"/>
      <c r="C270" s="24"/>
      <c r="D270" s="85"/>
      <c r="E270" s="35"/>
      <c r="F270" s="35"/>
      <c r="G270" s="35"/>
      <c r="H270" s="35"/>
      <c r="I270" s="35"/>
      <c r="J270" s="35"/>
      <c r="K270" s="55"/>
      <c r="L270" s="55"/>
    </row>
    <row r="271" spans="1:12">
      <c r="A271" s="55"/>
      <c r="B271" s="24"/>
      <c r="C271" s="24"/>
      <c r="D271" s="85"/>
      <c r="E271" s="35"/>
      <c r="F271" s="35"/>
      <c r="G271" s="35"/>
      <c r="H271" s="35"/>
      <c r="I271" s="35"/>
      <c r="J271" s="35"/>
      <c r="K271" s="55"/>
      <c r="L271" s="55"/>
    </row>
    <row r="272" spans="1:12">
      <c r="A272" s="55"/>
      <c r="B272" s="24"/>
      <c r="C272" s="24"/>
      <c r="D272" s="85"/>
      <c r="E272" s="35"/>
      <c r="F272" s="35"/>
      <c r="G272" s="35"/>
      <c r="H272" s="35"/>
      <c r="I272" s="35"/>
      <c r="J272" s="35"/>
      <c r="K272" s="55"/>
      <c r="L272" s="55"/>
    </row>
    <row r="273" spans="1:12">
      <c r="A273" s="55"/>
      <c r="B273" s="24"/>
      <c r="C273" s="24"/>
      <c r="D273" s="85"/>
      <c r="E273" s="35"/>
      <c r="F273" s="35"/>
      <c r="G273" s="35"/>
      <c r="H273" s="35"/>
      <c r="I273" s="35"/>
      <c r="J273" s="35"/>
      <c r="K273" s="55"/>
      <c r="L273" s="55"/>
    </row>
    <row r="274" spans="1:12">
      <c r="A274" s="55"/>
      <c r="B274" s="24"/>
      <c r="C274" s="24"/>
      <c r="D274" s="85"/>
      <c r="E274" s="35"/>
      <c r="F274" s="35"/>
      <c r="G274" s="35"/>
      <c r="H274" s="35"/>
      <c r="I274" s="35"/>
      <c r="J274" s="35"/>
      <c r="K274" s="55"/>
      <c r="L274" s="55"/>
    </row>
  </sheetData>
  <mergeCells count="20">
    <mergeCell ref="M3:O3"/>
    <mergeCell ref="A66:K66"/>
    <mergeCell ref="A68:L68"/>
    <mergeCell ref="A69:K69"/>
    <mergeCell ref="A78:K78"/>
    <mergeCell ref="A1:C1"/>
    <mergeCell ref="A2:L2"/>
    <mergeCell ref="A3:G3"/>
    <mergeCell ref="H3:L3"/>
    <mergeCell ref="K9:L10"/>
    <mergeCell ref="D10:D11"/>
    <mergeCell ref="E10:E11"/>
    <mergeCell ref="G10:G11"/>
    <mergeCell ref="A65:L65"/>
    <mergeCell ref="A9:A11"/>
    <mergeCell ref="B9:C11"/>
    <mergeCell ref="D9:E9"/>
    <mergeCell ref="H9:H11"/>
    <mergeCell ref="I9:I11"/>
    <mergeCell ref="J9:J11"/>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Av Fís-Fin</vt:lpstr>
      <vt:lpstr>FN Inv Dir Op</vt:lpstr>
      <vt:lpstr>FN Inv Con Op</vt:lpstr>
      <vt:lpstr>Comp Inv Dir Op</vt:lpstr>
      <vt:lpstr>Comp Cost Tot </vt:lpstr>
      <vt:lpstr>VPN Inv Fin Dir </vt:lpstr>
      <vt:lpstr>VPN Inv Fin Cond</vt:lpstr>
      <vt:lpstr>'Comp Cost Tot '!Área_de_impresión</vt:lpstr>
      <vt:lpstr>'Comp Inv Dir Op'!Área_de_impresión</vt:lpstr>
      <vt:lpstr>'FN Inv Dir Op'!Área_de_impresión</vt:lpstr>
      <vt:lpstr>'VPN Inv Fin Cond'!Área_de_impresión</vt:lpstr>
      <vt:lpstr>'VPN Inv Fin Dir '!Área_de_impresión</vt:lpstr>
      <vt:lpstr>'Av Fís-Fin'!Títulos_a_imprimir</vt:lpstr>
      <vt:lpstr>'Comp Cost Tot '!Títulos_a_imprimir</vt:lpstr>
      <vt:lpstr>'Comp Inv Dir Op'!Títulos_a_imprimir</vt:lpstr>
      <vt:lpstr>'FN Inv Dir Op'!Títulos_a_imprimir</vt:lpstr>
      <vt:lpstr>'VPN Inv Fin Cond'!Títulos_a_imprimir</vt:lpstr>
      <vt:lpstr>'VPN Inv Fin Dir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2021-04-26T17:52:35Z</dcterms:created>
  <dcterms:modified xsi:type="dcterms:W3CDTF">2021-04-27T06:56:44Z</dcterms:modified>
</cp:coreProperties>
</file>