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G:\SIRENIA TRABAJO\Informes Trimestrales 2021\Enero-junio\Pidiregas\"/>
    </mc:Choice>
  </mc:AlternateContent>
  <xr:revisionPtr revIDLastSave="0" documentId="13_ncr:1_{9E581153-5E63-48E0-8315-F58A3BB66AF3}" xr6:coauthVersionLast="47" xr6:coauthVersionMax="47" xr10:uidLastSave="{00000000-0000-0000-0000-000000000000}"/>
  <bookViews>
    <workbookView xWindow="-120" yWindow="-120" windowWidth="25440" windowHeight="15390" xr2:uid="{308271BF-F485-4D56-8773-BBA404CC421F}"/>
  </bookViews>
  <sheets>
    <sheet name="AV Fís-Fin " sheetId="8" r:id="rId1"/>
    <sheet name="FN Inv Dir Oper " sheetId="9" r:id="rId2"/>
    <sheet name="FN Inv Con Oper" sheetId="10" r:id="rId3"/>
    <sheet name="Comp Inv Dir Oper" sheetId="11" r:id="rId4"/>
    <sheet name="Comp Cond Cost Tot" sheetId="12" r:id="rId5"/>
    <sheet name="VPN Inv Fin Dir" sheetId="13" r:id="rId6"/>
    <sheet name="VPN Inv Fin Cond"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4">[1]FORMATO!#REF!</definedName>
    <definedName name="\A" localSheetId="3">[1]FORMATO!#REF!</definedName>
    <definedName name="\A">[1]FORMATO!#REF!</definedName>
    <definedName name="\B" localSheetId="4">#REF!</definedName>
    <definedName name="\B" localSheetId="3">#REF!</definedName>
    <definedName name="\B">#REF!</definedName>
    <definedName name="\C" localSheetId="4">#REF!</definedName>
    <definedName name="\C" localSheetId="3">#REF!</definedName>
    <definedName name="\C">#REF!</definedName>
    <definedName name="\G">#REF!</definedName>
    <definedName name="___TDC2001">'[2]Tipos de Cambio'!$C$4</definedName>
    <definedName name="___tdc20012">'[2]Tipos de Cambio'!$C$4</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 Fís-Fin '!$C$17:$O$73</definedName>
    <definedName name="_xlnm._FilterDatabase" localSheetId="4" hidden="1">'Comp Cond Cost Tot'!$A$15:$L$246</definedName>
    <definedName name="_xlnm._FilterDatabase" localSheetId="3">#REF!</definedName>
    <definedName name="_xlnm._FilterDatabase" localSheetId="1" hidden="1">'FN Inv Dir Oper '!$A$4:$O$289</definedName>
    <definedName name="_xlnm._FilterDatabase">#REF!</definedName>
    <definedName name="_Key1" localSheetId="4" hidden="1">#REF!</definedName>
    <definedName name="_Key1" localSheetId="3" hidden="1">#REF!</definedName>
    <definedName name="_Key1" hidden="1">#REF!</definedName>
    <definedName name="_Key2" localSheetId="4" hidden="1">#REF!</definedName>
    <definedName name="_Key2" localSheetId="3"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'[3]Tipos de Cambio'!$C$4</definedName>
    <definedName name="_TDC2001" localSheetId="3">'[3]Tipos de Cambio'!$C$4</definedName>
    <definedName name="_TDC2001" localSheetId="6">'[4]Tipos de Cambio'!$C$4</definedName>
    <definedName name="_TDC2001" localSheetId="5">'[4]Tipos de Cambio'!$C$4</definedName>
    <definedName name="_TDC2001">'[2]Tipos de Cambio'!$C$4</definedName>
    <definedName name="_tdc20012" localSheetId="4">'[3]Tipos de Cambio'!$C$4</definedName>
    <definedName name="_tdc20012" localSheetId="3">'[3]Tipos de Cambio'!$C$4</definedName>
    <definedName name="_tdc20012" localSheetId="6">'[3]Tipos de Cambio'!$C$4</definedName>
    <definedName name="_tdc20012" localSheetId="5">'[3]Tipos de Cambio'!$C$4</definedName>
    <definedName name="_tdc20012">'[2]Tipos de Cambio'!$C$4</definedName>
    <definedName name="a" localSheetId="4">#REF!</definedName>
    <definedName name="a" localSheetId="3">#REF!</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 localSheetId="4">#REF!</definedName>
    <definedName name="Acum_2014_Condicionada" localSheetId="3">#REF!</definedName>
    <definedName name="Acum_2014_Condicionada">#REF!</definedName>
    <definedName name="Acum_2014_Directa" localSheetId="4">#REF!</definedName>
    <definedName name="Acum_2014_Directa" localSheetId="3">#REF!</definedName>
    <definedName name="Acum_2014_Directa">#REF!</definedName>
    <definedName name="Acum_2014_Total" localSheetId="4">#REF!</definedName>
    <definedName name="Acum_2014_Total" localSheetId="3">#REF!</definedName>
    <definedName name="Acum_2014_Total">#REF!</definedName>
    <definedName name="Acum_2016_Total">#REF!</definedName>
    <definedName name="Ahorros_OP">'[6]EVA 00'!$F$14</definedName>
    <definedName name="Anyo_de_referencia">[7]Oculta!$B$8</definedName>
    <definedName name="Anyo_fin_PEM">'[6]EVA 00'!$A$54</definedName>
    <definedName name="Anyo_inicio_PEM">'[6]EVA 00'!$A$22</definedName>
    <definedName name="AREA_DE_IMPRESI" localSheetId="4">#REF!</definedName>
    <definedName name="AREA_DE_IMPRESI" localSheetId="3">#REF!</definedName>
    <definedName name="AREA_DE_IMPRESI">#REF!</definedName>
    <definedName name="_xlnm.Print_Area" localSheetId="4">'Comp Cond Cost Tot'!$A$4:$L$314</definedName>
    <definedName name="_xlnm.Print_Area" localSheetId="3">'Comp Inv Dir Oper'!$A$4:$M$276</definedName>
    <definedName name="_xlnm.Print_Area" localSheetId="1">'FN Inv Dir Oper '!$A$4:$O$290</definedName>
    <definedName name="_xlnm.Print_Area" localSheetId="6">'VPN Inv Fin Cond'!$A$4:$L$69</definedName>
    <definedName name="_xlnm.Print_Area" localSheetId="5">'VPN Inv Fin Dir'!$A$4:$L$327</definedName>
    <definedName name="asadasd" localSheetId="4">#REF!</definedName>
    <definedName name="asadasd" localSheetId="3">#REF!</definedName>
    <definedName name="asadasd">#REF!</definedName>
    <definedName name="B_01_SEN" localSheetId="4">'[5]DGBSEN 03'!#REF!</definedName>
    <definedName name="B_01_SEN" localSheetId="3">'[5]DGBSEN 03'!#REF!</definedName>
    <definedName name="B_01_SEN">'[5]DGBSEN 03'!#REF!</definedName>
    <definedName name="B_02_CFE" localSheetId="4">'[5]DGBSEN 03'!#REF!</definedName>
    <definedName name="B_02_CFE" localSheetId="3">'[5]DGBSEN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'[6]EVA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localSheetId="4" hidden="1">{"Bruto",#N/A,FALSE,"CONV3T.XLS";"Neto",#N/A,FALSE,"CONV3T.XLS";"UnoB",#N/A,FALSE,"CONV3T.XLS";"Bruto",#N/A,FALSE,"CONV4T.XLS";"Neto",#N/A,FALSE,"CONV4T.XLS";"UnoB",#N/A,FALSE,"CONV4T.XLS"}</definedName>
    <definedName name="can" localSheetId="3"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[6]PEM!$H$1</definedName>
    <definedName name="cccc" localSheetId="4">#REF!</definedName>
    <definedName name="cccc" localSheetId="3">#REF!</definedName>
    <definedName name="cccc">#REF!</definedName>
    <definedName name="CFLL_EVA">'[6]EVA 00'!$S$18</definedName>
    <definedName name="Clase_obra">[6]PEM!$L$1</definedName>
    <definedName name="CMAA_EVA">'[6]EVA 00'!$S$13</definedName>
    <definedName name="CMAB_EVA">'[6]EVA 00'!$S$14</definedName>
    <definedName name="CMGN_EVA">'[6]EVA 00'!$S$16</definedName>
    <definedName name="CMPE_EVA">'[6]EVA 00'!$S$15</definedName>
    <definedName name="CMPM_EVA">'[6]EVA 00'!$S$17</definedName>
    <definedName name="Col_duracion">[6]PEM!$F$1</definedName>
    <definedName name="compromisos" localSheetId="4">#REF!</definedName>
    <definedName name="compromisos" localSheetId="3">#REF!</definedName>
    <definedName name="compromisos">#REF!</definedName>
    <definedName name="CONTIN" localSheetId="4">#REF!</definedName>
    <definedName name="CONTIN" localSheetId="3">#REF!</definedName>
    <definedName name="CONTIN">#REF!</definedName>
    <definedName name="cor" localSheetId="4" hidden="1">{"Bruto",#N/A,FALSE,"CONV3T.XLS";"Neto",#N/A,FALSE,"CONV3T.XLS";"UnoB",#N/A,FALSE,"CONV3T.XLS";"Bruto",#N/A,FALSE,"CONV4T.XLS";"Neto",#N/A,FALSE,"CONV4T.XLS";"UnoB",#N/A,FALSE,"CONV4T.XLS"}</definedName>
    <definedName name="cor" localSheetId="3"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[6]PEM!$C$1</definedName>
    <definedName name="Costo_Total_Obra">[6]PEM!$D$1</definedName>
    <definedName name="cpnting" localSheetId="4">#REF!</definedName>
    <definedName name="cpnting" localSheetId="3">#REF!</definedName>
    <definedName name="cpnting">#REF!</definedName>
    <definedName name="CUADRO2" localSheetId="4">#REF!</definedName>
    <definedName name="CUADRO2" localSheetId="3">#REF!</definedName>
    <definedName name="CUADRO2">#REF!</definedName>
    <definedName name="cuah" localSheetId="4">#REF!</definedName>
    <definedName name="cuah" localSheetId="3">#REF!</definedName>
    <definedName name="cuah">#REF!</definedName>
    <definedName name="DAIN">#REF!</definedName>
    <definedName name="DAINA">#REF!</definedName>
    <definedName name="ddddd">#REF!</definedName>
    <definedName name="ddddde">#REF!</definedName>
    <definedName name="dec.fp.cp">'[8]Datos Base'!$E$34</definedName>
    <definedName name="dec.fp4">'[9]datos base'!$H$33</definedName>
    <definedName name="DGF" localSheetId="4">#REF!</definedName>
    <definedName name="DGF" localSheetId="3">#REF!</definedName>
    <definedName name="DGF">#REF!</definedName>
    <definedName name="DIFPROD" localSheetId="4">#REF!</definedName>
    <definedName name="DIFPROD" localSheetId="3">#REF!</definedName>
    <definedName name="DIFPROD">#REF!</definedName>
    <definedName name="DIFPRODAJE" localSheetId="4">#REF!</definedName>
    <definedName name="DIFPRODAJE" localSheetId="3">#REF!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localSheetId="3"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'[8]Datos Base'!$E$47</definedName>
    <definedName name="FEOF">[7]Oculta!$B$7</definedName>
    <definedName name="FORM" localSheetId="4">#REF!</definedName>
    <definedName name="FORM" localSheetId="3">#REF!</definedName>
    <definedName name="FORM">#REF!</definedName>
    <definedName name="FORMATO" localSheetId="4">#REF!</definedName>
    <definedName name="FORMATO" localSheetId="3">#REF!</definedName>
    <definedName name="FORMATO">#REF!</definedName>
    <definedName name="fp.1">'[10]datos base'!$E$22</definedName>
    <definedName name="fp.2">'[8]Datos Base'!$F$22</definedName>
    <definedName name="fp.4">'[8]Datos Base'!$H$22</definedName>
    <definedName name="fpr.2">'[11]datos base'!$F$23</definedName>
    <definedName name="fpr.4">'[8]Datos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 localSheetId="4">#REF!</definedName>
    <definedName name="Hasta_2015_Condicionada" localSheetId="3">#REF!</definedName>
    <definedName name="Hasta_2015_Condicionada">#REF!</definedName>
    <definedName name="Hasta_2015_Directa" localSheetId="4">#REF!</definedName>
    <definedName name="Hasta_2015_Directa" localSheetId="3">#REF!</definedName>
    <definedName name="Hasta_2015_Directa">#REF!</definedName>
    <definedName name="Hasta_2015_Total" localSheetId="4">#REF!</definedName>
    <definedName name="Hasta_2015_Total" localSheetId="3">#REF!</definedName>
    <definedName name="Hasta_2015_Total">#REF!</definedName>
    <definedName name="iiiiiiiiii">#REF!</definedName>
    <definedName name="Imprimir_área_IM">#REF!</definedName>
    <definedName name="Inv_anyo_ref">'[6]EVA 00'!$H$22</definedName>
    <definedName name="JSGT" localSheetId="4" xml:space="preserve"> salida6</definedName>
    <definedName name="JSGT" localSheetId="3" xml:space="preserve"> salida6</definedName>
    <definedName name="JSGT" xml:space="preserve"> salida6</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[6]PEM!$K$1</definedName>
    <definedName name="moneda.de">'[8]Datos Base'!$E$10</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[12]PEM!$C$1</definedName>
    <definedName name="nombre">'[13]datos base'!$I$2</definedName>
    <definedName name="Nombre_OP">[6]PEM!$A$1</definedName>
    <definedName name="Num_circuitos">[6]PEM!$J$1</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'[14]REPOMO 2007 4502 NOROESTE PCGA'!$B$1:$O$56,'[14]REPOMO 2007 4502 NOROESTE PCGA'!#REF!</definedName>
    <definedName name="RCA_ADC" localSheetId="4">'[5]DGBSEN 03'!#REF!</definedName>
    <definedName name="RCA_ADC" localSheetId="3">'[5]DGBSEN 03'!#REF!</definedName>
    <definedName name="RCA_ADC">'[5]DGBSEN 03'!#REF!</definedName>
    <definedName name="RCA_CFE">'[5]DGBSEN 03'!#REF!</definedName>
    <definedName name="RCA_LFC">'[5]DGBSEN 03'!#REF!</definedName>
    <definedName name="RCA_SEN">'[5]DGBSEN 03'!#REF!</definedName>
    <definedName name="Realizada_2015_Total" localSheetId="4">#REF!</definedName>
    <definedName name="Realizada_2015_Total" localSheetId="3">#REF!</definedName>
    <definedName name="Realizada_2015_Total">#REF!</definedName>
    <definedName name="Realizada_Condicionada_2015" localSheetId="4">#REF!</definedName>
    <definedName name="Realizada_Condicionada_2015" localSheetId="3">#REF!</definedName>
    <definedName name="Realizada_Condicionada_2015">#REF!</definedName>
    <definedName name="Realizada_Directa_2015" localSheetId="4">#REF!</definedName>
    <definedName name="Realizada_Directa_2015" localSheetId="3">#REF!</definedName>
    <definedName name="Realizada_Directa_2015">#REF!</definedName>
    <definedName name="Realizada_Total_2015">#REF!</definedName>
    <definedName name="Region_PEM">[7]Oculta!$B$5</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[6]PEM!$I$1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 localSheetId="4">#REF!</definedName>
    <definedName name="S" localSheetId="3">#REF!</definedName>
    <definedName name="S">#REF!</definedName>
    <definedName name="salida" localSheetId="4" xml:space="preserve"> salida6</definedName>
    <definedName name="salida" localSheetId="3" xml:space="preserve"> salida6</definedName>
    <definedName name="salida" xml:space="preserve"> salida6</definedName>
    <definedName name="sdesdewaad" localSheetId="4">#REF!</definedName>
    <definedName name="sdesdewaad" localSheetId="3">#REF!</definedName>
    <definedName name="sdesdewaad">#REF!</definedName>
    <definedName name="ssss">#REF!</definedName>
    <definedName name="TABLA">#REF!</definedName>
    <definedName name="tasa.real">'[8]Datos Base'!$E$12</definedName>
    <definedName name="Tension_Obra">[6]PEM!$E$1</definedName>
    <definedName name="Tipo_const_obra">[6]PEM!$G$1</definedName>
    <definedName name="Tipo_obra">[6]PEM!$M$1</definedName>
    <definedName name="TIR">'[6]EVA 00'!$M$11</definedName>
    <definedName name="_xlnm.Print_Titles" localSheetId="4">'Comp Cond Cost Tot'!$4:$11</definedName>
    <definedName name="_xlnm.Print_Titles" localSheetId="3">'Comp Inv Dir Oper'!$4:$11</definedName>
    <definedName name="_xlnm.Print_Titles" localSheetId="1">'FN Inv Dir Oper '!$4:$15</definedName>
    <definedName name="_xlnm.Print_Titles" localSheetId="6">'VPN Inv Fin Cond'!$4:$11</definedName>
    <definedName name="_xlnm.Print_Titles" localSheetId="5">'VPN Inv Fin Dir'!$4:$11</definedName>
    <definedName name="Total_PEM">[6]PEM!$D$11</definedName>
    <definedName name="Total_presup">[6]PEM!$C$11</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'[6]EVA 00'!$K$11</definedName>
    <definedName name="VVVV" localSheetId="4">#REF!</definedName>
    <definedName name="VVVV" localSheetId="3">#REF!</definedName>
    <definedName name="VVVV">#REF!</definedName>
    <definedName name="vvvvvvvv" localSheetId="4">#REF!</definedName>
    <definedName name="vvvvvvvv" localSheetId="3">#REF!</definedName>
    <definedName name="vvvvvvvv">#REF!</definedName>
    <definedName name="wrn.econv2s." localSheetId="4" hidden="1">{"Bruto",#N/A,FALSE,"CONV3T.XLS";"Neto",#N/A,FALSE,"CONV3T.XLS";"UnoB",#N/A,FALSE,"CONV3T.XLS";"Bruto",#N/A,FALSE,"CONV4T.XLS";"Neto",#N/A,FALSE,"CONV4T.XLS";"UnoB",#N/A,FALSE,"CONV4T.XLS"}</definedName>
    <definedName name="wrn.econv2s." localSheetId="3"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4" l="1"/>
  <c r="E14" i="14"/>
  <c r="G14" i="14"/>
  <c r="D16" i="14"/>
  <c r="E16" i="14"/>
  <c r="G16" i="14"/>
  <c r="D29" i="14"/>
  <c r="E29" i="14"/>
  <c r="G29" i="14"/>
  <c r="D35" i="14"/>
  <c r="E35" i="14"/>
  <c r="G35" i="14"/>
  <c r="D38" i="14"/>
  <c r="E38" i="14"/>
  <c r="G38" i="14"/>
  <c r="D41" i="14"/>
  <c r="E41" i="14"/>
  <c r="G41" i="14"/>
  <c r="D43" i="14"/>
  <c r="E43" i="14"/>
  <c r="G43" i="14"/>
  <c r="D46" i="14"/>
  <c r="E46" i="14"/>
  <c r="G46" i="14"/>
  <c r="D48" i="14"/>
  <c r="E48" i="14"/>
  <c r="G48" i="14"/>
  <c r="D50" i="14"/>
  <c r="E50" i="14"/>
  <c r="G50" i="14"/>
  <c r="D53" i="14"/>
  <c r="E53" i="14"/>
  <c r="G53" i="14"/>
  <c r="D56" i="14"/>
  <c r="E56" i="14"/>
  <c r="G56" i="14"/>
  <c r="D59" i="14"/>
  <c r="E59" i="14"/>
  <c r="G59" i="14"/>
  <c r="D62" i="14"/>
  <c r="E62" i="14"/>
  <c r="G62" i="14"/>
  <c r="D14" i="13"/>
  <c r="E14" i="13"/>
  <c r="G14" i="13"/>
  <c r="D30" i="13"/>
  <c r="E30" i="13"/>
  <c r="G30" i="13"/>
  <c r="D39" i="13"/>
  <c r="E39" i="13"/>
  <c r="G39" i="13"/>
  <c r="D53" i="13"/>
  <c r="E53" i="13"/>
  <c r="G53" i="13"/>
  <c r="D64" i="13"/>
  <c r="E64" i="13"/>
  <c r="G64" i="13"/>
  <c r="D77" i="13"/>
  <c r="E77" i="13"/>
  <c r="G77" i="13"/>
  <c r="D116" i="13"/>
  <c r="E116" i="13"/>
  <c r="G116" i="13"/>
  <c r="D134" i="13"/>
  <c r="E134" i="13"/>
  <c r="G134" i="13"/>
  <c r="D144" i="13"/>
  <c r="E144" i="13"/>
  <c r="G144" i="13"/>
  <c r="D166" i="13"/>
  <c r="E166" i="13"/>
  <c r="G166" i="13"/>
  <c r="D191" i="13"/>
  <c r="E191" i="13"/>
  <c r="G191" i="13"/>
  <c r="D213" i="13"/>
  <c r="E213" i="13"/>
  <c r="G213" i="13"/>
  <c r="D224" i="13"/>
  <c r="E224" i="13"/>
  <c r="G224" i="13"/>
  <c r="D234" i="13"/>
  <c r="E234" i="13"/>
  <c r="G234" i="13"/>
  <c r="D238" i="13"/>
  <c r="E238" i="13"/>
  <c r="G238" i="13"/>
  <c r="D248" i="13"/>
  <c r="E248" i="13"/>
  <c r="G248" i="13"/>
  <c r="D263" i="13"/>
  <c r="E263" i="13"/>
  <c r="G263" i="13"/>
  <c r="D277" i="13"/>
  <c r="E277" i="13"/>
  <c r="G277" i="13"/>
  <c r="D287" i="13"/>
  <c r="E287" i="13"/>
  <c r="G287" i="13"/>
  <c r="D301" i="13"/>
  <c r="E301" i="13"/>
  <c r="G301" i="13"/>
  <c r="D313" i="13"/>
  <c r="E313" i="13"/>
  <c r="G313" i="13"/>
  <c r="D315" i="13"/>
  <c r="E315" i="13"/>
  <c r="G315" i="13"/>
  <c r="D13" i="14" l="1"/>
  <c r="G13" i="14"/>
  <c r="E13" i="14"/>
  <c r="E13" i="13"/>
  <c r="D13" i="13"/>
  <c r="G13" i="13"/>
  <c r="D10" i="12"/>
  <c r="I10" i="12"/>
  <c r="D14" i="12"/>
  <c r="E14" i="12"/>
  <c r="G14" i="12"/>
  <c r="K14" i="12"/>
  <c r="L14" i="12"/>
  <c r="F15" i="12"/>
  <c r="H15" i="12"/>
  <c r="I15" i="12" s="1"/>
  <c r="P15" i="12"/>
  <c r="Q15" i="12"/>
  <c r="F16" i="12"/>
  <c r="H16" i="12"/>
  <c r="I16" i="12" s="1"/>
  <c r="F17" i="12"/>
  <c r="H17" i="12"/>
  <c r="I17" i="12" s="1"/>
  <c r="F18" i="12"/>
  <c r="H18" i="12"/>
  <c r="I18" i="12" s="1"/>
  <c r="F19" i="12"/>
  <c r="H19" i="12"/>
  <c r="I19" i="12" s="1"/>
  <c r="F20" i="12"/>
  <c r="H20" i="12"/>
  <c r="I20" i="12" s="1"/>
  <c r="F21" i="12"/>
  <c r="H21" i="12"/>
  <c r="I21" i="12" s="1"/>
  <c r="F22" i="12"/>
  <c r="H22" i="12"/>
  <c r="I22" i="12" s="1"/>
  <c r="F23" i="12"/>
  <c r="H23" i="12"/>
  <c r="I23" i="12" s="1"/>
  <c r="F24" i="12"/>
  <c r="H24" i="12"/>
  <c r="I24" i="12" s="1"/>
  <c r="F25" i="12"/>
  <c r="H25" i="12"/>
  <c r="I25" i="12" s="1"/>
  <c r="F26" i="12"/>
  <c r="H26" i="12"/>
  <c r="I26" i="12" s="1"/>
  <c r="F27" i="12"/>
  <c r="H27" i="12"/>
  <c r="I27" i="12" s="1"/>
  <c r="F28" i="12"/>
  <c r="H28" i="12"/>
  <c r="I28" i="12" s="1"/>
  <c r="F29" i="12"/>
  <c r="H29" i="12"/>
  <c r="I29" i="12" s="1"/>
  <c r="F30" i="12"/>
  <c r="H30" i="12"/>
  <c r="I30" i="12" s="1"/>
  <c r="F31" i="12"/>
  <c r="H31" i="12"/>
  <c r="I31" i="12" s="1"/>
  <c r="F32" i="12"/>
  <c r="H32" i="12"/>
  <c r="I32" i="12" s="1"/>
  <c r="F33" i="12"/>
  <c r="H33" i="12"/>
  <c r="I33" i="12" s="1"/>
  <c r="F34" i="12"/>
  <c r="H34" i="12"/>
  <c r="I34" i="12" s="1"/>
  <c r="F35" i="12"/>
  <c r="H35" i="12"/>
  <c r="I35" i="12" s="1"/>
  <c r="F36" i="12"/>
  <c r="H36" i="12"/>
  <c r="I36" i="12" s="1"/>
  <c r="F37" i="12"/>
  <c r="H37" i="12"/>
  <c r="I37" i="12" s="1"/>
  <c r="F38" i="12"/>
  <c r="H38" i="12"/>
  <c r="I38" i="12" s="1"/>
  <c r="F39" i="12"/>
  <c r="H39" i="12"/>
  <c r="I39" i="12" s="1"/>
  <c r="F40" i="12"/>
  <c r="H40" i="12"/>
  <c r="I40" i="12" s="1"/>
  <c r="F41" i="12"/>
  <c r="H41" i="12"/>
  <c r="I41" i="12" s="1"/>
  <c r="F42" i="12"/>
  <c r="H42" i="12"/>
  <c r="I42" i="12" s="1"/>
  <c r="F43" i="12"/>
  <c r="H43" i="12"/>
  <c r="I43" i="12" s="1"/>
  <c r="F44" i="12"/>
  <c r="H44" i="12"/>
  <c r="I44" i="12" s="1"/>
  <c r="F45" i="12"/>
  <c r="H45" i="12"/>
  <c r="I45" i="12" s="1"/>
  <c r="F46" i="12"/>
  <c r="H46" i="12"/>
  <c r="I46" i="12" s="1"/>
  <c r="F47" i="12"/>
  <c r="H47" i="12"/>
  <c r="I47" i="12" s="1"/>
  <c r="F48" i="12"/>
  <c r="H48" i="12"/>
  <c r="I48" i="12" s="1"/>
  <c r="F49" i="12"/>
  <c r="H49" i="12"/>
  <c r="I49" i="12" s="1"/>
  <c r="F50" i="12"/>
  <c r="H50" i="12"/>
  <c r="I50" i="12" s="1"/>
  <c r="F51" i="12"/>
  <c r="H51" i="12"/>
  <c r="I51" i="12" s="1"/>
  <c r="F52" i="12"/>
  <c r="H52" i="12"/>
  <c r="I52" i="12" s="1"/>
  <c r="F53" i="12"/>
  <c r="H53" i="12"/>
  <c r="I53" i="12" s="1"/>
  <c r="F54" i="12"/>
  <c r="H54" i="12"/>
  <c r="I54" i="12" s="1"/>
  <c r="F55" i="12"/>
  <c r="H55" i="12"/>
  <c r="I55" i="12" s="1"/>
  <c r="F56" i="12"/>
  <c r="H56" i="12"/>
  <c r="I56" i="12" s="1"/>
  <c r="F57" i="12"/>
  <c r="H57" i="12"/>
  <c r="I57" i="12" s="1"/>
  <c r="F58" i="12"/>
  <c r="H58" i="12"/>
  <c r="I58" i="12" s="1"/>
  <c r="F59" i="12"/>
  <c r="H59" i="12"/>
  <c r="I59" i="12" s="1"/>
  <c r="F60" i="12"/>
  <c r="H60" i="12"/>
  <c r="I60" i="12" s="1"/>
  <c r="F61" i="12"/>
  <c r="H61" i="12"/>
  <c r="I61" i="12" s="1"/>
  <c r="F62" i="12"/>
  <c r="H62" i="12"/>
  <c r="I62" i="12" s="1"/>
  <c r="F63" i="12"/>
  <c r="H63" i="12"/>
  <c r="I63" i="12" s="1"/>
  <c r="F64" i="12"/>
  <c r="H64" i="12"/>
  <c r="I64" i="12" s="1"/>
  <c r="F65" i="12"/>
  <c r="H65" i="12"/>
  <c r="I65" i="12" s="1"/>
  <c r="F66" i="12"/>
  <c r="H66" i="12"/>
  <c r="I66" i="12" s="1"/>
  <c r="F67" i="12"/>
  <c r="H67" i="12"/>
  <c r="I67" i="12" s="1"/>
  <c r="F68" i="12"/>
  <c r="H68" i="12"/>
  <c r="I68" i="12" s="1"/>
  <c r="F69" i="12"/>
  <c r="H69" i="12"/>
  <c r="I69" i="12" s="1"/>
  <c r="F70" i="12"/>
  <c r="H70" i="12"/>
  <c r="I70" i="12" s="1"/>
  <c r="F71" i="12"/>
  <c r="H71" i="12"/>
  <c r="I71" i="12" s="1"/>
  <c r="F72" i="12"/>
  <c r="H72" i="12"/>
  <c r="I72" i="12" s="1"/>
  <c r="F73" i="12"/>
  <c r="H73" i="12"/>
  <c r="I73" i="12" s="1"/>
  <c r="F74" i="12"/>
  <c r="H74" i="12"/>
  <c r="I74" i="12" s="1"/>
  <c r="F75" i="12"/>
  <c r="H75" i="12"/>
  <c r="I75" i="12" s="1"/>
  <c r="F76" i="12"/>
  <c r="H76" i="12"/>
  <c r="I76" i="12" s="1"/>
  <c r="F77" i="12"/>
  <c r="H77" i="12"/>
  <c r="I77" i="12" s="1"/>
  <c r="F78" i="12"/>
  <c r="H78" i="12"/>
  <c r="I78" i="12" s="1"/>
  <c r="F79" i="12"/>
  <c r="H79" i="12"/>
  <c r="I79" i="12" s="1"/>
  <c r="F80" i="12"/>
  <c r="H80" i="12"/>
  <c r="I80" i="12" s="1"/>
  <c r="F81" i="12"/>
  <c r="H81" i="12"/>
  <c r="I81" i="12" s="1"/>
  <c r="F82" i="12"/>
  <c r="H82" i="12"/>
  <c r="I82" i="12" s="1"/>
  <c r="F83" i="12"/>
  <c r="H83" i="12"/>
  <c r="I83" i="12" s="1"/>
  <c r="F84" i="12"/>
  <c r="H84" i="12"/>
  <c r="I84" i="12" s="1"/>
  <c r="F85" i="12"/>
  <c r="H85" i="12"/>
  <c r="I85" i="12" s="1"/>
  <c r="F86" i="12"/>
  <c r="H86" i="12"/>
  <c r="I86" i="12" s="1"/>
  <c r="F87" i="12"/>
  <c r="H87" i="12"/>
  <c r="I87" i="12" s="1"/>
  <c r="F88" i="12"/>
  <c r="H88" i="12"/>
  <c r="I88" i="12" s="1"/>
  <c r="F89" i="12"/>
  <c r="H89" i="12"/>
  <c r="I89" i="12" s="1"/>
  <c r="F90" i="12"/>
  <c r="H90" i="12"/>
  <c r="I90" i="12" s="1"/>
  <c r="F91" i="12"/>
  <c r="H91" i="12"/>
  <c r="I91" i="12" s="1"/>
  <c r="F92" i="12"/>
  <c r="H92" i="12"/>
  <c r="I92" i="12" s="1"/>
  <c r="F93" i="12"/>
  <c r="H93" i="12"/>
  <c r="I93" i="12" s="1"/>
  <c r="F94" i="12"/>
  <c r="H94" i="12"/>
  <c r="I94" i="12" s="1"/>
  <c r="F95" i="12"/>
  <c r="H95" i="12"/>
  <c r="I95" i="12" s="1"/>
  <c r="F96" i="12"/>
  <c r="H96" i="12"/>
  <c r="I96" i="12" s="1"/>
  <c r="F97" i="12"/>
  <c r="H97" i="12"/>
  <c r="I97" i="12" s="1"/>
  <c r="F98" i="12"/>
  <c r="H98" i="12"/>
  <c r="I98" i="12" s="1"/>
  <c r="F99" i="12"/>
  <c r="H99" i="12"/>
  <c r="I99" i="12" s="1"/>
  <c r="F100" i="12"/>
  <c r="H100" i="12"/>
  <c r="I100" i="12" s="1"/>
  <c r="F101" i="12"/>
  <c r="H101" i="12"/>
  <c r="I101" i="12" s="1"/>
  <c r="F102" i="12"/>
  <c r="H102" i="12"/>
  <c r="I102" i="12" s="1"/>
  <c r="F103" i="12"/>
  <c r="H103" i="12"/>
  <c r="I103" i="12" s="1"/>
  <c r="F104" i="12"/>
  <c r="H104" i="12"/>
  <c r="I104" i="12" s="1"/>
  <c r="F105" i="12"/>
  <c r="H105" i="12"/>
  <c r="I105" i="12" s="1"/>
  <c r="F106" i="12"/>
  <c r="H106" i="12"/>
  <c r="I106" i="12" s="1"/>
  <c r="F107" i="12"/>
  <c r="H107" i="12"/>
  <c r="I107" i="12" s="1"/>
  <c r="F108" i="12"/>
  <c r="H108" i="12"/>
  <c r="I108" i="12" s="1"/>
  <c r="F109" i="12"/>
  <c r="H109" i="12"/>
  <c r="I109" i="12" s="1"/>
  <c r="F110" i="12"/>
  <c r="H110" i="12"/>
  <c r="I110" i="12" s="1"/>
  <c r="F111" i="12"/>
  <c r="H111" i="12"/>
  <c r="I111" i="12" s="1"/>
  <c r="F112" i="12"/>
  <c r="H112" i="12"/>
  <c r="I112" i="12" s="1"/>
  <c r="F113" i="12"/>
  <c r="H113" i="12"/>
  <c r="I113" i="12" s="1"/>
  <c r="F114" i="12"/>
  <c r="H114" i="12"/>
  <c r="I114" i="12" s="1"/>
  <c r="F115" i="12"/>
  <c r="H115" i="12"/>
  <c r="I115" i="12" s="1"/>
  <c r="F116" i="12"/>
  <c r="H116" i="12"/>
  <c r="I116" i="12" s="1"/>
  <c r="F117" i="12"/>
  <c r="H117" i="12"/>
  <c r="I117" i="12" s="1"/>
  <c r="F118" i="12"/>
  <c r="H118" i="12"/>
  <c r="I118" i="12" s="1"/>
  <c r="F119" i="12"/>
  <c r="H119" i="12"/>
  <c r="I119" i="12" s="1"/>
  <c r="F120" i="12"/>
  <c r="H120" i="12"/>
  <c r="I120" i="12" s="1"/>
  <c r="F121" i="12"/>
  <c r="H121" i="12"/>
  <c r="I121" i="12" s="1"/>
  <c r="F122" i="12"/>
  <c r="H122" i="12"/>
  <c r="I122" i="12" s="1"/>
  <c r="F123" i="12"/>
  <c r="H123" i="12"/>
  <c r="I123" i="12" s="1"/>
  <c r="F124" i="12"/>
  <c r="H124" i="12"/>
  <c r="I124" i="12" s="1"/>
  <c r="F125" i="12"/>
  <c r="H125" i="12"/>
  <c r="I125" i="12" s="1"/>
  <c r="F126" i="12"/>
  <c r="H126" i="12"/>
  <c r="I126" i="12" s="1"/>
  <c r="F127" i="12"/>
  <c r="H127" i="12"/>
  <c r="I127" i="12" s="1"/>
  <c r="F128" i="12"/>
  <c r="H128" i="12"/>
  <c r="I128" i="12" s="1"/>
  <c r="F129" i="12"/>
  <c r="H129" i="12"/>
  <c r="I129" i="12" s="1"/>
  <c r="F130" i="12"/>
  <c r="H130" i="12"/>
  <c r="I130" i="12" s="1"/>
  <c r="F131" i="12"/>
  <c r="H131" i="12"/>
  <c r="I131" i="12" s="1"/>
  <c r="F132" i="12"/>
  <c r="H132" i="12"/>
  <c r="I132" i="12" s="1"/>
  <c r="F133" i="12"/>
  <c r="H133" i="12"/>
  <c r="I133" i="12" s="1"/>
  <c r="F134" i="12"/>
  <c r="H134" i="12"/>
  <c r="I134" i="12" s="1"/>
  <c r="F135" i="12"/>
  <c r="H135" i="12"/>
  <c r="I135" i="12" s="1"/>
  <c r="F136" i="12"/>
  <c r="H136" i="12"/>
  <c r="I136" i="12" s="1"/>
  <c r="F137" i="12"/>
  <c r="H137" i="12"/>
  <c r="I137" i="12" s="1"/>
  <c r="F138" i="12"/>
  <c r="H138" i="12"/>
  <c r="I138" i="12" s="1"/>
  <c r="F139" i="12"/>
  <c r="H139" i="12"/>
  <c r="I139" i="12" s="1"/>
  <c r="F140" i="12"/>
  <c r="H140" i="12"/>
  <c r="I140" i="12" s="1"/>
  <c r="F141" i="12"/>
  <c r="H141" i="12"/>
  <c r="I141" i="12" s="1"/>
  <c r="F142" i="12"/>
  <c r="H142" i="12"/>
  <c r="I142" i="12" s="1"/>
  <c r="F143" i="12"/>
  <c r="H143" i="12"/>
  <c r="I143" i="12" s="1"/>
  <c r="F144" i="12"/>
  <c r="H144" i="12"/>
  <c r="I144" i="12" s="1"/>
  <c r="F145" i="12"/>
  <c r="H145" i="12"/>
  <c r="I145" i="12" s="1"/>
  <c r="F146" i="12"/>
  <c r="H146" i="12"/>
  <c r="I146" i="12" s="1"/>
  <c r="F147" i="12"/>
  <c r="H147" i="12"/>
  <c r="I147" i="12" s="1"/>
  <c r="F148" i="12"/>
  <c r="H148" i="12"/>
  <c r="I148" i="12" s="1"/>
  <c r="F149" i="12"/>
  <c r="H149" i="12"/>
  <c r="I149" i="12" s="1"/>
  <c r="F150" i="12"/>
  <c r="H150" i="12"/>
  <c r="I150" i="12" s="1"/>
  <c r="F151" i="12"/>
  <c r="H151" i="12"/>
  <c r="I151" i="12" s="1"/>
  <c r="F152" i="12"/>
  <c r="H152" i="12"/>
  <c r="I152" i="12" s="1"/>
  <c r="F153" i="12"/>
  <c r="H153" i="12"/>
  <c r="I153" i="12" s="1"/>
  <c r="F154" i="12"/>
  <c r="H154" i="12"/>
  <c r="I154" i="12" s="1"/>
  <c r="F155" i="12"/>
  <c r="H155" i="12"/>
  <c r="I155" i="12" s="1"/>
  <c r="F156" i="12"/>
  <c r="H156" i="12"/>
  <c r="I156" i="12" s="1"/>
  <c r="F157" i="12"/>
  <c r="H157" i="12"/>
  <c r="I157" i="12" s="1"/>
  <c r="F158" i="12"/>
  <c r="H158" i="12"/>
  <c r="I158" i="12" s="1"/>
  <c r="F159" i="12"/>
  <c r="H159" i="12"/>
  <c r="I159" i="12" s="1"/>
  <c r="F160" i="12"/>
  <c r="H160" i="12"/>
  <c r="I160" i="12" s="1"/>
  <c r="F161" i="12"/>
  <c r="H161" i="12"/>
  <c r="I161" i="12" s="1"/>
  <c r="F162" i="12"/>
  <c r="H162" i="12"/>
  <c r="I162" i="12" s="1"/>
  <c r="F163" i="12"/>
  <c r="H163" i="12"/>
  <c r="I163" i="12" s="1"/>
  <c r="F164" i="12"/>
  <c r="H164" i="12"/>
  <c r="I164" i="12" s="1"/>
  <c r="F165" i="12"/>
  <c r="H165" i="12"/>
  <c r="I165" i="12" s="1"/>
  <c r="F166" i="12"/>
  <c r="H166" i="12"/>
  <c r="I166" i="12" s="1"/>
  <c r="F167" i="12"/>
  <c r="H167" i="12"/>
  <c r="I167" i="12" s="1"/>
  <c r="F168" i="12"/>
  <c r="H168" i="12"/>
  <c r="I168" i="12" s="1"/>
  <c r="F169" i="12"/>
  <c r="H169" i="12"/>
  <c r="I169" i="12" s="1"/>
  <c r="F170" i="12"/>
  <c r="H170" i="12"/>
  <c r="I170" i="12" s="1"/>
  <c r="F171" i="12"/>
  <c r="H171" i="12"/>
  <c r="I171" i="12" s="1"/>
  <c r="F172" i="12"/>
  <c r="H172" i="12"/>
  <c r="I172" i="12" s="1"/>
  <c r="F173" i="12"/>
  <c r="H173" i="12"/>
  <c r="I173" i="12" s="1"/>
  <c r="F174" i="12"/>
  <c r="H174" i="12"/>
  <c r="I174" i="12" s="1"/>
  <c r="F175" i="12"/>
  <c r="H175" i="12"/>
  <c r="I175" i="12" s="1"/>
  <c r="F176" i="12"/>
  <c r="H176" i="12"/>
  <c r="I176" i="12" s="1"/>
  <c r="F177" i="12"/>
  <c r="H177" i="12"/>
  <c r="I177" i="12" s="1"/>
  <c r="F178" i="12"/>
  <c r="H178" i="12"/>
  <c r="I178" i="12" s="1"/>
  <c r="F179" i="12"/>
  <c r="H179" i="12"/>
  <c r="I179" i="12" s="1"/>
  <c r="F180" i="12"/>
  <c r="H180" i="12"/>
  <c r="I180" i="12" s="1"/>
  <c r="F181" i="12"/>
  <c r="H181" i="12"/>
  <c r="I181" i="12" s="1"/>
  <c r="F182" i="12"/>
  <c r="H182" i="12"/>
  <c r="I182" i="12" s="1"/>
  <c r="F183" i="12"/>
  <c r="H183" i="12"/>
  <c r="I183" i="12" s="1"/>
  <c r="F184" i="12"/>
  <c r="H184" i="12"/>
  <c r="I184" i="12" s="1"/>
  <c r="F185" i="12"/>
  <c r="H185" i="12"/>
  <c r="I185" i="12" s="1"/>
  <c r="F186" i="12"/>
  <c r="H186" i="12"/>
  <c r="I186" i="12" s="1"/>
  <c r="F187" i="12"/>
  <c r="H187" i="12"/>
  <c r="I187" i="12" s="1"/>
  <c r="F188" i="12"/>
  <c r="H188" i="12"/>
  <c r="I188" i="12" s="1"/>
  <c r="F189" i="12"/>
  <c r="H189" i="12"/>
  <c r="I189" i="12" s="1"/>
  <c r="F190" i="12"/>
  <c r="H190" i="12"/>
  <c r="I190" i="12" s="1"/>
  <c r="F191" i="12"/>
  <c r="H191" i="12"/>
  <c r="I191" i="12" s="1"/>
  <c r="F192" i="12"/>
  <c r="H192" i="12"/>
  <c r="I192" i="12" s="1"/>
  <c r="F193" i="12"/>
  <c r="H193" i="12"/>
  <c r="I193" i="12" s="1"/>
  <c r="F194" i="12"/>
  <c r="H194" i="12"/>
  <c r="I194" i="12" s="1"/>
  <c r="F195" i="12"/>
  <c r="H195" i="12"/>
  <c r="I195" i="12" s="1"/>
  <c r="F196" i="12"/>
  <c r="H196" i="12"/>
  <c r="I196" i="12" s="1"/>
  <c r="F197" i="12"/>
  <c r="H197" i="12"/>
  <c r="I197" i="12" s="1"/>
  <c r="F198" i="12"/>
  <c r="H198" i="12"/>
  <c r="I198" i="12" s="1"/>
  <c r="F199" i="12"/>
  <c r="H199" i="12"/>
  <c r="I199" i="12" s="1"/>
  <c r="F200" i="12"/>
  <c r="H200" i="12"/>
  <c r="I200" i="12" s="1"/>
  <c r="F201" i="12"/>
  <c r="H201" i="12"/>
  <c r="I201" i="12" s="1"/>
  <c r="F202" i="12"/>
  <c r="H202" i="12"/>
  <c r="I202" i="12" s="1"/>
  <c r="F203" i="12"/>
  <c r="H203" i="12"/>
  <c r="I203" i="12" s="1"/>
  <c r="F204" i="12"/>
  <c r="H204" i="12"/>
  <c r="I204" i="12" s="1"/>
  <c r="F205" i="12"/>
  <c r="H205" i="12"/>
  <c r="I205" i="12" s="1"/>
  <c r="F206" i="12"/>
  <c r="H206" i="12"/>
  <c r="I206" i="12" s="1"/>
  <c r="F207" i="12"/>
  <c r="H207" i="12"/>
  <c r="I207" i="12" s="1"/>
  <c r="F208" i="12"/>
  <c r="H208" i="12"/>
  <c r="I208" i="12" s="1"/>
  <c r="F209" i="12"/>
  <c r="H209" i="12"/>
  <c r="I209" i="12" s="1"/>
  <c r="F210" i="12"/>
  <c r="H210" i="12"/>
  <c r="I210" i="12" s="1"/>
  <c r="F211" i="12"/>
  <c r="H211" i="12"/>
  <c r="I211" i="12" s="1"/>
  <c r="F212" i="12"/>
  <c r="H212" i="12"/>
  <c r="I212" i="12" s="1"/>
  <c r="F213" i="12"/>
  <c r="H213" i="12"/>
  <c r="I213" i="12" s="1"/>
  <c r="F214" i="12"/>
  <c r="H214" i="12"/>
  <c r="I214" i="12" s="1"/>
  <c r="F215" i="12"/>
  <c r="H215" i="12"/>
  <c r="I215" i="12" s="1"/>
  <c r="F216" i="12"/>
  <c r="H216" i="12"/>
  <c r="I216" i="12" s="1"/>
  <c r="F217" i="12"/>
  <c r="H217" i="12"/>
  <c r="I217" i="12" s="1"/>
  <c r="F218" i="12"/>
  <c r="H218" i="12"/>
  <c r="I218" i="12" s="1"/>
  <c r="F219" i="12"/>
  <c r="H219" i="12"/>
  <c r="I219" i="12" s="1"/>
  <c r="F220" i="12"/>
  <c r="H220" i="12"/>
  <c r="I220" i="12" s="1"/>
  <c r="F221" i="12"/>
  <c r="H221" i="12"/>
  <c r="I221" i="12" s="1"/>
  <c r="F222" i="12"/>
  <c r="H222" i="12"/>
  <c r="I222" i="12" s="1"/>
  <c r="F223" i="12"/>
  <c r="H223" i="12"/>
  <c r="I223" i="12" s="1"/>
  <c r="F224" i="12"/>
  <c r="H224" i="12"/>
  <c r="I224" i="12" s="1"/>
  <c r="F225" i="12"/>
  <c r="H225" i="12"/>
  <c r="I225" i="12" s="1"/>
  <c r="F226" i="12"/>
  <c r="H226" i="12"/>
  <c r="I226" i="12" s="1"/>
  <c r="F227" i="12"/>
  <c r="H227" i="12"/>
  <c r="I227" i="12" s="1"/>
  <c r="F228" i="12"/>
  <c r="H228" i="12"/>
  <c r="I228" i="12" s="1"/>
  <c r="F229" i="12"/>
  <c r="H229" i="12"/>
  <c r="I229" i="12" s="1"/>
  <c r="F230" i="12"/>
  <c r="H230" i="12"/>
  <c r="I230" i="12" s="1"/>
  <c r="F231" i="12"/>
  <c r="H231" i="12"/>
  <c r="I231" i="12" s="1"/>
  <c r="F232" i="12"/>
  <c r="H232" i="12"/>
  <c r="I232" i="12" s="1"/>
  <c r="F233" i="12"/>
  <c r="H233" i="12"/>
  <c r="I233" i="12" s="1"/>
  <c r="F234" i="12"/>
  <c r="H234" i="12"/>
  <c r="I234" i="12" s="1"/>
  <c r="F235" i="12"/>
  <c r="H235" i="12"/>
  <c r="I235" i="12" s="1"/>
  <c r="F236" i="12"/>
  <c r="H236" i="12"/>
  <c r="I236" i="12" s="1"/>
  <c r="F237" i="12"/>
  <c r="H237" i="12"/>
  <c r="I237" i="12" s="1"/>
  <c r="F238" i="12"/>
  <c r="H238" i="12"/>
  <c r="I238" i="12" s="1"/>
  <c r="F239" i="12"/>
  <c r="H239" i="12"/>
  <c r="I239" i="12" s="1"/>
  <c r="F240" i="12"/>
  <c r="H240" i="12"/>
  <c r="I240" i="12" s="1"/>
  <c r="F241" i="12"/>
  <c r="H241" i="12"/>
  <c r="I241" i="12" s="1"/>
  <c r="F242" i="12"/>
  <c r="H242" i="12"/>
  <c r="I242" i="12" s="1"/>
  <c r="F243" i="12"/>
  <c r="H243" i="12"/>
  <c r="I243" i="12" s="1"/>
  <c r="F244" i="12"/>
  <c r="H244" i="12"/>
  <c r="I244" i="12" s="1"/>
  <c r="F245" i="12"/>
  <c r="H245" i="12"/>
  <c r="I245" i="12" s="1"/>
  <c r="F246" i="12"/>
  <c r="H246" i="12"/>
  <c r="I246" i="12" s="1"/>
  <c r="F247" i="12"/>
  <c r="H247" i="12"/>
  <c r="I247" i="12" s="1"/>
  <c r="F248" i="12"/>
  <c r="H248" i="12"/>
  <c r="I248" i="12" s="1"/>
  <c r="F249" i="12"/>
  <c r="H249" i="12"/>
  <c r="I249" i="12" s="1"/>
  <c r="F250" i="12"/>
  <c r="H250" i="12"/>
  <c r="I250" i="12" s="1"/>
  <c r="F251" i="12"/>
  <c r="H251" i="12"/>
  <c r="I251" i="12" s="1"/>
  <c r="F252" i="12"/>
  <c r="H252" i="12"/>
  <c r="I252" i="12" s="1"/>
  <c r="F253" i="12"/>
  <c r="H253" i="12"/>
  <c r="I253" i="12" s="1"/>
  <c r="F254" i="12"/>
  <c r="H254" i="12"/>
  <c r="I254" i="12" s="1"/>
  <c r="F255" i="12"/>
  <c r="H255" i="12"/>
  <c r="I255" i="12" s="1"/>
  <c r="F256" i="12"/>
  <c r="H256" i="12"/>
  <c r="I256" i="12" s="1"/>
  <c r="F257" i="12"/>
  <c r="H257" i="12"/>
  <c r="I257" i="12" s="1"/>
  <c r="F258" i="12"/>
  <c r="H258" i="12"/>
  <c r="I258" i="12" s="1"/>
  <c r="F259" i="12"/>
  <c r="H259" i="12"/>
  <c r="I259" i="12" s="1"/>
  <c r="F260" i="12"/>
  <c r="H260" i="12"/>
  <c r="I260" i="12" s="1"/>
  <c r="F261" i="12"/>
  <c r="H261" i="12"/>
  <c r="I261" i="12" s="1"/>
  <c r="F262" i="12"/>
  <c r="H262" i="12"/>
  <c r="I262" i="12" s="1"/>
  <c r="F263" i="12"/>
  <c r="H263" i="12"/>
  <c r="I263" i="12" s="1"/>
  <c r="F264" i="12"/>
  <c r="H264" i="12"/>
  <c r="I264" i="12" s="1"/>
  <c r="F265" i="12"/>
  <c r="H265" i="12"/>
  <c r="I265" i="12" s="1"/>
  <c r="F266" i="12"/>
  <c r="H266" i="12"/>
  <c r="I266" i="12" s="1"/>
  <c r="F267" i="12"/>
  <c r="H267" i="12"/>
  <c r="I267" i="12" s="1"/>
  <c r="F268" i="12"/>
  <c r="H268" i="12"/>
  <c r="I268" i="12" s="1"/>
  <c r="F269" i="12"/>
  <c r="H269" i="12"/>
  <c r="I269" i="12" s="1"/>
  <c r="F270" i="12"/>
  <c r="H270" i="12"/>
  <c r="I270" i="12" s="1"/>
  <c r="F271" i="12"/>
  <c r="H271" i="12"/>
  <c r="I271" i="12" s="1"/>
  <c r="F272" i="12"/>
  <c r="H272" i="12"/>
  <c r="I272" i="12" s="1"/>
  <c r="F273" i="12"/>
  <c r="H273" i="12"/>
  <c r="I273" i="12" s="1"/>
  <c r="F274" i="12"/>
  <c r="H274" i="12"/>
  <c r="I274" i="12" s="1"/>
  <c r="F275" i="12"/>
  <c r="H275" i="12"/>
  <c r="I275" i="12" s="1"/>
  <c r="F276" i="12"/>
  <c r="H276" i="12"/>
  <c r="I276" i="12" s="1"/>
  <c r="D277" i="12"/>
  <c r="E277" i="12"/>
  <c r="G277" i="12"/>
  <c r="K277" i="12"/>
  <c r="L277" i="12"/>
  <c r="F278" i="12"/>
  <c r="H278" i="12"/>
  <c r="I278" i="12" s="1"/>
  <c r="F279" i="12"/>
  <c r="H279" i="12"/>
  <c r="I279" i="12" s="1"/>
  <c r="F280" i="12"/>
  <c r="H280" i="12"/>
  <c r="I280" i="12" s="1"/>
  <c r="F281" i="12"/>
  <c r="H281" i="12"/>
  <c r="I281" i="12" s="1"/>
  <c r="F282" i="12"/>
  <c r="H282" i="12"/>
  <c r="I282" i="12" s="1"/>
  <c r="F283" i="12"/>
  <c r="H283" i="12"/>
  <c r="I283" i="12" s="1"/>
  <c r="F284" i="12"/>
  <c r="H284" i="12"/>
  <c r="I284" i="12" s="1"/>
  <c r="F285" i="12"/>
  <c r="H285" i="12"/>
  <c r="I285" i="12" s="1"/>
  <c r="F286" i="12"/>
  <c r="H286" i="12"/>
  <c r="I286" i="12" s="1"/>
  <c r="F287" i="12"/>
  <c r="H287" i="12"/>
  <c r="I287" i="12" s="1"/>
  <c r="F288" i="12"/>
  <c r="H288" i="12"/>
  <c r="I288" i="12" s="1"/>
  <c r="F289" i="12"/>
  <c r="H289" i="12"/>
  <c r="I289" i="12" s="1"/>
  <c r="F290" i="12"/>
  <c r="H290" i="12"/>
  <c r="I290" i="12" s="1"/>
  <c r="F291" i="12"/>
  <c r="H291" i="12"/>
  <c r="I291" i="12" s="1"/>
  <c r="F292" i="12"/>
  <c r="H292" i="12"/>
  <c r="I292" i="12" s="1"/>
  <c r="F293" i="12"/>
  <c r="H293" i="12"/>
  <c r="I293" i="12" s="1"/>
  <c r="F294" i="12"/>
  <c r="H294" i="12"/>
  <c r="I294" i="12" s="1"/>
  <c r="F295" i="12"/>
  <c r="H295" i="12"/>
  <c r="I295" i="12" s="1"/>
  <c r="F296" i="12"/>
  <c r="H296" i="12"/>
  <c r="I296" i="12" s="1"/>
  <c r="F297" i="12"/>
  <c r="H297" i="12"/>
  <c r="I297" i="12" s="1"/>
  <c r="F298" i="12"/>
  <c r="H298" i="12"/>
  <c r="I298" i="12" s="1"/>
  <c r="F299" i="12"/>
  <c r="H299" i="12"/>
  <c r="I299" i="12" s="1"/>
  <c r="F300" i="12"/>
  <c r="H300" i="12"/>
  <c r="I300" i="12" s="1"/>
  <c r="F301" i="12"/>
  <c r="H301" i="12"/>
  <c r="I301" i="12" s="1"/>
  <c r="F302" i="12"/>
  <c r="H302" i="12"/>
  <c r="I302" i="12" s="1"/>
  <c r="F303" i="12"/>
  <c r="H303" i="12"/>
  <c r="I303" i="12" s="1"/>
  <c r="F304" i="12"/>
  <c r="H304" i="12"/>
  <c r="I304" i="12" s="1"/>
  <c r="F305" i="12"/>
  <c r="H305" i="12"/>
  <c r="I305" i="12" s="1"/>
  <c r="F306" i="12"/>
  <c r="H306" i="12"/>
  <c r="I306" i="12" s="1"/>
  <c r="F307" i="12"/>
  <c r="H307" i="12"/>
  <c r="I307" i="12" s="1"/>
  <c r="F308" i="12"/>
  <c r="H308" i="12"/>
  <c r="I308" i="12" s="1"/>
  <c r="F309" i="12"/>
  <c r="H309" i="12"/>
  <c r="I309" i="12" s="1"/>
  <c r="F310" i="12"/>
  <c r="H310" i="12"/>
  <c r="I310" i="12" s="1"/>
  <c r="F311" i="12"/>
  <c r="H311" i="12"/>
  <c r="I311" i="12" s="1"/>
  <c r="D10" i="11"/>
  <c r="E10" i="11"/>
  <c r="C14" i="11"/>
  <c r="D14" i="11"/>
  <c r="E14" i="11"/>
  <c r="H14" i="11"/>
  <c r="I14" i="11"/>
  <c r="K14" i="11"/>
  <c r="F15" i="11"/>
  <c r="J15" i="11"/>
  <c r="F16" i="11"/>
  <c r="J16" i="11"/>
  <c r="F17" i="11"/>
  <c r="J17" i="11"/>
  <c r="F18" i="11"/>
  <c r="J18" i="11"/>
  <c r="F19" i="11"/>
  <c r="J19" i="11"/>
  <c r="F20" i="11"/>
  <c r="J20" i="11"/>
  <c r="F21" i="11"/>
  <c r="J21" i="11"/>
  <c r="F22" i="11"/>
  <c r="J22" i="11"/>
  <c r="F23" i="11"/>
  <c r="J23" i="11"/>
  <c r="F24" i="11"/>
  <c r="J24" i="11"/>
  <c r="F25" i="11"/>
  <c r="J25" i="11"/>
  <c r="F26" i="11"/>
  <c r="J26" i="11"/>
  <c r="F27" i="11"/>
  <c r="J27" i="11"/>
  <c r="F28" i="11"/>
  <c r="J28" i="11"/>
  <c r="F29" i="11"/>
  <c r="J29" i="11"/>
  <c r="F30" i="11"/>
  <c r="J30" i="11"/>
  <c r="F31" i="11"/>
  <c r="J31" i="11"/>
  <c r="F32" i="11"/>
  <c r="J32" i="11"/>
  <c r="F33" i="11"/>
  <c r="J33" i="11"/>
  <c r="F34" i="11"/>
  <c r="J34" i="11"/>
  <c r="F35" i="11"/>
  <c r="J35" i="11"/>
  <c r="F36" i="11"/>
  <c r="J36" i="11"/>
  <c r="F37" i="11"/>
  <c r="J37" i="11"/>
  <c r="F38" i="11"/>
  <c r="J38" i="11"/>
  <c r="F39" i="11"/>
  <c r="J39" i="11"/>
  <c r="F40" i="11"/>
  <c r="J40" i="11"/>
  <c r="F41" i="11"/>
  <c r="J41" i="11"/>
  <c r="F42" i="11"/>
  <c r="J42" i="11"/>
  <c r="F43" i="11"/>
  <c r="J43" i="11"/>
  <c r="F44" i="11"/>
  <c r="J44" i="11"/>
  <c r="F45" i="11"/>
  <c r="J45" i="11"/>
  <c r="F46" i="11"/>
  <c r="J46" i="11"/>
  <c r="F47" i="11"/>
  <c r="J47" i="11"/>
  <c r="F48" i="11"/>
  <c r="J48" i="11"/>
  <c r="F49" i="11"/>
  <c r="J49" i="11"/>
  <c r="F50" i="11"/>
  <c r="J50" i="11"/>
  <c r="F51" i="11"/>
  <c r="J51" i="11"/>
  <c r="F52" i="11"/>
  <c r="J52" i="11"/>
  <c r="F53" i="11"/>
  <c r="J53" i="11"/>
  <c r="F54" i="11"/>
  <c r="J54" i="11"/>
  <c r="F55" i="11"/>
  <c r="J55" i="11"/>
  <c r="F56" i="11"/>
  <c r="J56" i="11"/>
  <c r="F57" i="11"/>
  <c r="J57" i="11"/>
  <c r="F58" i="11"/>
  <c r="J58" i="11"/>
  <c r="F59" i="11"/>
  <c r="J59" i="11"/>
  <c r="F60" i="11"/>
  <c r="J60" i="11"/>
  <c r="F61" i="11"/>
  <c r="J61" i="11"/>
  <c r="F62" i="11"/>
  <c r="J62" i="11"/>
  <c r="F63" i="11"/>
  <c r="J63" i="11"/>
  <c r="F64" i="11"/>
  <c r="J64" i="11"/>
  <c r="F65" i="11"/>
  <c r="J65" i="11"/>
  <c r="F66" i="11"/>
  <c r="J66" i="11"/>
  <c r="F67" i="11"/>
  <c r="J67" i="11"/>
  <c r="F68" i="11"/>
  <c r="J68" i="11"/>
  <c r="F69" i="11"/>
  <c r="J69" i="11"/>
  <c r="F70" i="11"/>
  <c r="J70" i="11"/>
  <c r="F71" i="11"/>
  <c r="J71" i="11"/>
  <c r="F72" i="11"/>
  <c r="J72" i="11"/>
  <c r="F73" i="11"/>
  <c r="J73" i="11"/>
  <c r="F74" i="11"/>
  <c r="J74" i="11"/>
  <c r="F75" i="11"/>
  <c r="J75" i="11"/>
  <c r="F76" i="11"/>
  <c r="J76" i="11"/>
  <c r="F77" i="11"/>
  <c r="J77" i="11"/>
  <c r="F78" i="11"/>
  <c r="J78" i="11"/>
  <c r="F79" i="11"/>
  <c r="J79" i="11"/>
  <c r="F80" i="11"/>
  <c r="J80" i="11"/>
  <c r="F81" i="11"/>
  <c r="J81" i="11"/>
  <c r="F82" i="11"/>
  <c r="J82" i="11"/>
  <c r="F83" i="11"/>
  <c r="J83" i="11"/>
  <c r="F84" i="11"/>
  <c r="J84" i="11"/>
  <c r="F85" i="11"/>
  <c r="J85" i="11"/>
  <c r="F86" i="11"/>
  <c r="J86" i="11"/>
  <c r="F87" i="11"/>
  <c r="J87" i="11"/>
  <c r="F88" i="11"/>
  <c r="J88" i="11"/>
  <c r="F89" i="11"/>
  <c r="J89" i="11"/>
  <c r="F90" i="11"/>
  <c r="J90" i="11"/>
  <c r="F91" i="11"/>
  <c r="J91" i="11"/>
  <c r="F92" i="11"/>
  <c r="J92" i="11"/>
  <c r="F93" i="11"/>
  <c r="J93" i="11"/>
  <c r="F94" i="11"/>
  <c r="J94" i="11"/>
  <c r="F95" i="11"/>
  <c r="J95" i="11"/>
  <c r="F96" i="11"/>
  <c r="J96" i="11"/>
  <c r="F97" i="11"/>
  <c r="J97" i="11"/>
  <c r="F98" i="11"/>
  <c r="J98" i="11"/>
  <c r="F99" i="11"/>
  <c r="J99" i="11"/>
  <c r="F100" i="11"/>
  <c r="J100" i="11"/>
  <c r="F101" i="11"/>
  <c r="J101" i="11"/>
  <c r="F102" i="11"/>
  <c r="J102" i="11"/>
  <c r="F103" i="11"/>
  <c r="J103" i="11"/>
  <c r="F104" i="11"/>
  <c r="J104" i="11"/>
  <c r="F105" i="11"/>
  <c r="J105" i="11"/>
  <c r="F106" i="11"/>
  <c r="J106" i="11"/>
  <c r="F107" i="11"/>
  <c r="J107" i="11"/>
  <c r="F108" i="11"/>
  <c r="J108" i="11"/>
  <c r="F109" i="11"/>
  <c r="J109" i="11"/>
  <c r="F110" i="11"/>
  <c r="J110" i="11"/>
  <c r="F111" i="11"/>
  <c r="J111" i="11"/>
  <c r="F112" i="11"/>
  <c r="J112" i="11"/>
  <c r="F113" i="11"/>
  <c r="J113" i="11"/>
  <c r="F114" i="11"/>
  <c r="J114" i="11"/>
  <c r="F115" i="11"/>
  <c r="J115" i="11"/>
  <c r="F116" i="11"/>
  <c r="J116" i="11"/>
  <c r="F117" i="11"/>
  <c r="J117" i="11"/>
  <c r="F118" i="11"/>
  <c r="J118" i="11"/>
  <c r="F119" i="11"/>
  <c r="J119" i="11"/>
  <c r="F120" i="11"/>
  <c r="J120" i="11"/>
  <c r="F121" i="11"/>
  <c r="J121" i="11"/>
  <c r="F122" i="11"/>
  <c r="J122" i="11"/>
  <c r="F123" i="11"/>
  <c r="J123" i="11"/>
  <c r="F124" i="11"/>
  <c r="J124" i="11"/>
  <c r="F125" i="11"/>
  <c r="J125" i="11"/>
  <c r="F126" i="11"/>
  <c r="J126" i="11"/>
  <c r="F127" i="11"/>
  <c r="J127" i="11"/>
  <c r="F128" i="11"/>
  <c r="J128" i="11"/>
  <c r="F129" i="11"/>
  <c r="J129" i="11"/>
  <c r="F130" i="11"/>
  <c r="J130" i="11"/>
  <c r="F131" i="11"/>
  <c r="J131" i="11"/>
  <c r="F132" i="11"/>
  <c r="J132" i="11"/>
  <c r="F133" i="11"/>
  <c r="J133" i="11"/>
  <c r="F134" i="11"/>
  <c r="J134" i="11"/>
  <c r="F135" i="11"/>
  <c r="J135" i="11"/>
  <c r="F136" i="11"/>
  <c r="J136" i="11"/>
  <c r="F137" i="11"/>
  <c r="J137" i="11"/>
  <c r="F138" i="11"/>
  <c r="J138" i="11"/>
  <c r="F139" i="11"/>
  <c r="J139" i="11"/>
  <c r="F140" i="11"/>
  <c r="J140" i="11"/>
  <c r="F141" i="11"/>
  <c r="J141" i="11"/>
  <c r="F142" i="11"/>
  <c r="J142" i="11"/>
  <c r="F143" i="11"/>
  <c r="J143" i="11"/>
  <c r="F144" i="11"/>
  <c r="J144" i="11"/>
  <c r="F145" i="11"/>
  <c r="J145" i="11"/>
  <c r="F146" i="11"/>
  <c r="J146" i="11"/>
  <c r="F147" i="11"/>
  <c r="J147" i="11"/>
  <c r="F148" i="11"/>
  <c r="J148" i="11"/>
  <c r="F149" i="11"/>
  <c r="J149" i="11"/>
  <c r="F150" i="11"/>
  <c r="J150" i="11"/>
  <c r="F151" i="11"/>
  <c r="J151" i="11"/>
  <c r="F152" i="11"/>
  <c r="J152" i="11"/>
  <c r="F153" i="11"/>
  <c r="J153" i="11"/>
  <c r="F154" i="11"/>
  <c r="L154" i="11" s="1"/>
  <c r="J154" i="11"/>
  <c r="F155" i="11"/>
  <c r="J155" i="11"/>
  <c r="F156" i="11"/>
  <c r="J156" i="11"/>
  <c r="F157" i="11"/>
  <c r="J157" i="11"/>
  <c r="F158" i="11"/>
  <c r="J158" i="11"/>
  <c r="F159" i="11"/>
  <c r="J159" i="11"/>
  <c r="F160" i="11"/>
  <c r="J160" i="11"/>
  <c r="F161" i="11"/>
  <c r="J161" i="11"/>
  <c r="F162" i="11"/>
  <c r="J162" i="11"/>
  <c r="F163" i="11"/>
  <c r="J163" i="11"/>
  <c r="F164" i="11"/>
  <c r="J164" i="11"/>
  <c r="F165" i="11"/>
  <c r="J165" i="11"/>
  <c r="F166" i="11"/>
  <c r="J166" i="11"/>
  <c r="F167" i="11"/>
  <c r="J167" i="11"/>
  <c r="F168" i="11"/>
  <c r="J168" i="11"/>
  <c r="F169" i="11"/>
  <c r="J169" i="11"/>
  <c r="F170" i="11"/>
  <c r="J170" i="11"/>
  <c r="F171" i="11"/>
  <c r="J171" i="11"/>
  <c r="F172" i="11"/>
  <c r="J172" i="11"/>
  <c r="F173" i="11"/>
  <c r="J173" i="11"/>
  <c r="F174" i="11"/>
  <c r="J174" i="11"/>
  <c r="F175" i="11"/>
  <c r="J175" i="11"/>
  <c r="F176" i="11"/>
  <c r="J176" i="11"/>
  <c r="F177" i="11"/>
  <c r="J177" i="11"/>
  <c r="F178" i="11"/>
  <c r="J178" i="11"/>
  <c r="F179" i="11"/>
  <c r="J179" i="11"/>
  <c r="F180" i="11"/>
  <c r="J180" i="11"/>
  <c r="F181" i="11"/>
  <c r="J181" i="11"/>
  <c r="F182" i="11"/>
  <c r="J182" i="11"/>
  <c r="F183" i="11"/>
  <c r="J183" i="11"/>
  <c r="F184" i="11"/>
  <c r="J184" i="11"/>
  <c r="F185" i="11"/>
  <c r="J185" i="11"/>
  <c r="F186" i="11"/>
  <c r="J186" i="11"/>
  <c r="F187" i="11"/>
  <c r="J187" i="11"/>
  <c r="F188" i="11"/>
  <c r="J188" i="11"/>
  <c r="F189" i="11"/>
  <c r="J189" i="11"/>
  <c r="F190" i="11"/>
  <c r="J190" i="11"/>
  <c r="F191" i="11"/>
  <c r="J191" i="11"/>
  <c r="F192" i="11"/>
  <c r="J192" i="11"/>
  <c r="F193" i="11"/>
  <c r="J193" i="11"/>
  <c r="F194" i="11"/>
  <c r="J194" i="11"/>
  <c r="F195" i="11"/>
  <c r="J195" i="11"/>
  <c r="F196" i="11"/>
  <c r="J196" i="11"/>
  <c r="F197" i="11"/>
  <c r="J197" i="11"/>
  <c r="F198" i="11"/>
  <c r="J198" i="11"/>
  <c r="F199" i="11"/>
  <c r="J199" i="11"/>
  <c r="F200" i="11"/>
  <c r="J200" i="11"/>
  <c r="F201" i="11"/>
  <c r="J201" i="11"/>
  <c r="F202" i="11"/>
  <c r="J202" i="11"/>
  <c r="F203" i="11"/>
  <c r="J203" i="11"/>
  <c r="F204" i="11"/>
  <c r="J204" i="11"/>
  <c r="F205" i="11"/>
  <c r="J205" i="11"/>
  <c r="F206" i="11"/>
  <c r="J206" i="11"/>
  <c r="F207" i="11"/>
  <c r="J207" i="11"/>
  <c r="F208" i="11"/>
  <c r="J208" i="11"/>
  <c r="F209" i="11"/>
  <c r="J209" i="11"/>
  <c r="F210" i="11"/>
  <c r="J210" i="11"/>
  <c r="F211" i="11"/>
  <c r="J211" i="11"/>
  <c r="F212" i="11"/>
  <c r="J212" i="11"/>
  <c r="F213" i="11"/>
  <c r="J213" i="11"/>
  <c r="F214" i="11"/>
  <c r="J214" i="11"/>
  <c r="F215" i="11"/>
  <c r="J215" i="11"/>
  <c r="F216" i="11"/>
  <c r="J216" i="11"/>
  <c r="F217" i="11"/>
  <c r="J217" i="11"/>
  <c r="F218" i="11"/>
  <c r="J218" i="11"/>
  <c r="F219" i="11"/>
  <c r="J219" i="11"/>
  <c r="F220" i="11"/>
  <c r="J220" i="11"/>
  <c r="F221" i="11"/>
  <c r="J221" i="11"/>
  <c r="F222" i="11"/>
  <c r="J222" i="11"/>
  <c r="F223" i="11"/>
  <c r="J223" i="11"/>
  <c r="F224" i="11"/>
  <c r="J224" i="11"/>
  <c r="F225" i="11"/>
  <c r="J225" i="11"/>
  <c r="F226" i="11"/>
  <c r="J226" i="11"/>
  <c r="F227" i="11"/>
  <c r="J227" i="11"/>
  <c r="F228" i="11"/>
  <c r="J228" i="11"/>
  <c r="F229" i="11"/>
  <c r="J229" i="11"/>
  <c r="F230" i="11"/>
  <c r="J230" i="11"/>
  <c r="F231" i="11"/>
  <c r="J231" i="11"/>
  <c r="F232" i="11"/>
  <c r="J232" i="11"/>
  <c r="F233" i="11"/>
  <c r="J233" i="11"/>
  <c r="F234" i="11"/>
  <c r="J234" i="11"/>
  <c r="F235" i="11"/>
  <c r="J235" i="11"/>
  <c r="F236" i="11"/>
  <c r="J236" i="11"/>
  <c r="F237" i="11"/>
  <c r="J237" i="11"/>
  <c r="F238" i="11"/>
  <c r="J238" i="11"/>
  <c r="F239" i="11"/>
  <c r="J239" i="11"/>
  <c r="F240" i="11"/>
  <c r="J240" i="11"/>
  <c r="F241" i="11"/>
  <c r="J241" i="11"/>
  <c r="F242" i="11"/>
  <c r="J242" i="11"/>
  <c r="F243" i="11"/>
  <c r="J243" i="11"/>
  <c r="C244" i="11"/>
  <c r="D244" i="11"/>
  <c r="E244" i="11"/>
  <c r="H244" i="11"/>
  <c r="I244" i="11"/>
  <c r="K244" i="11"/>
  <c r="F245" i="11"/>
  <c r="J245" i="11"/>
  <c r="F246" i="11"/>
  <c r="J246" i="11"/>
  <c r="F247" i="11"/>
  <c r="J247" i="11"/>
  <c r="F248" i="11"/>
  <c r="J248" i="11"/>
  <c r="F249" i="11"/>
  <c r="J249" i="11"/>
  <c r="F250" i="11"/>
  <c r="J250" i="11"/>
  <c r="F251" i="11"/>
  <c r="J251" i="11"/>
  <c r="F252" i="11"/>
  <c r="J252" i="11"/>
  <c r="F253" i="11"/>
  <c r="J253" i="11"/>
  <c r="F254" i="11"/>
  <c r="J254" i="11"/>
  <c r="F255" i="11"/>
  <c r="J255" i="11"/>
  <c r="F256" i="11"/>
  <c r="J256" i="11"/>
  <c r="F257" i="11"/>
  <c r="J257" i="11"/>
  <c r="F258" i="11"/>
  <c r="J258" i="11"/>
  <c r="F259" i="11"/>
  <c r="J259" i="11"/>
  <c r="F260" i="11"/>
  <c r="J260" i="11"/>
  <c r="F261" i="11"/>
  <c r="J261" i="11"/>
  <c r="F262" i="11"/>
  <c r="J262" i="11"/>
  <c r="F263" i="11"/>
  <c r="J263" i="11"/>
  <c r="F264" i="11"/>
  <c r="J264" i="11"/>
  <c r="F265" i="11"/>
  <c r="L265" i="11" s="1"/>
  <c r="M265" i="11" s="1"/>
  <c r="J265" i="11"/>
  <c r="F266" i="11"/>
  <c r="J266" i="11"/>
  <c r="F267" i="11"/>
  <c r="J267" i="11"/>
  <c r="F268" i="11"/>
  <c r="J268" i="11"/>
  <c r="F269" i="11"/>
  <c r="J269" i="11"/>
  <c r="F270" i="11"/>
  <c r="J270" i="11"/>
  <c r="F271" i="11"/>
  <c r="J271" i="11"/>
  <c r="F272" i="11"/>
  <c r="J272" i="11"/>
  <c r="L262" i="11" l="1"/>
  <c r="M262" i="11" s="1"/>
  <c r="L19" i="11"/>
  <c r="M19" i="11" s="1"/>
  <c r="L17" i="11"/>
  <c r="L172" i="11"/>
  <c r="L164" i="11"/>
  <c r="L140" i="11"/>
  <c r="L128" i="11"/>
  <c r="L48" i="11"/>
  <c r="L40" i="11"/>
  <c r="M40" i="11" s="1"/>
  <c r="L16" i="11"/>
  <c r="L111" i="11"/>
  <c r="M111" i="11" s="1"/>
  <c r="L91" i="11"/>
  <c r="M91" i="11" s="1"/>
  <c r="L59" i="11"/>
  <c r="M59" i="11" s="1"/>
  <c r="L115" i="11"/>
  <c r="M115" i="11" s="1"/>
  <c r="L83" i="11"/>
  <c r="M83" i="11" s="1"/>
  <c r="L71" i="11"/>
  <c r="M71" i="11" s="1"/>
  <c r="L27" i="11"/>
  <c r="M27" i="11" s="1"/>
  <c r="L138" i="11"/>
  <c r="L249" i="11"/>
  <c r="M249" i="11" s="1"/>
  <c r="L87" i="11"/>
  <c r="M87" i="11" s="1"/>
  <c r="L272" i="11"/>
  <c r="L175" i="11"/>
  <c r="M175" i="11" s="1"/>
  <c r="L119" i="11"/>
  <c r="M119" i="11" s="1"/>
  <c r="L107" i="11"/>
  <c r="M107" i="11" s="1"/>
  <c r="L79" i="11"/>
  <c r="M79" i="11" s="1"/>
  <c r="L75" i="11"/>
  <c r="M75" i="11" s="1"/>
  <c r="L55" i="11"/>
  <c r="M55" i="11" s="1"/>
  <c r="L51" i="11"/>
  <c r="M51" i="11" s="1"/>
  <c r="L47" i="11"/>
  <c r="M47" i="11" s="1"/>
  <c r="L43" i="11"/>
  <c r="M43" i="11" s="1"/>
  <c r="L270" i="11"/>
  <c r="M270" i="11" s="1"/>
  <c r="L266" i="11"/>
  <c r="M266" i="11" s="1"/>
  <c r="L13" i="12"/>
  <c r="F277" i="12"/>
  <c r="K13" i="12"/>
  <c r="G13" i="12"/>
  <c r="E13" i="12"/>
  <c r="D13" i="12"/>
  <c r="L161" i="11"/>
  <c r="M161" i="11" s="1"/>
  <c r="L157" i="11"/>
  <c r="M157" i="11" s="1"/>
  <c r="L149" i="11"/>
  <c r="M149" i="11" s="1"/>
  <c r="L125" i="11"/>
  <c r="M125" i="11" s="1"/>
  <c r="L121" i="11"/>
  <c r="M121" i="11" s="1"/>
  <c r="L117" i="11"/>
  <c r="M117" i="11" s="1"/>
  <c r="L101" i="11"/>
  <c r="M101" i="11" s="1"/>
  <c r="L254" i="11"/>
  <c r="M254" i="11" s="1"/>
  <c r="L250" i="11"/>
  <c r="M250" i="11" s="1"/>
  <c r="L176" i="11"/>
  <c r="M176" i="11" s="1"/>
  <c r="L179" i="11"/>
  <c r="M179" i="11" s="1"/>
  <c r="L151" i="11"/>
  <c r="M151" i="11" s="1"/>
  <c r="L23" i="11"/>
  <c r="M23" i="11" s="1"/>
  <c r="L256" i="11"/>
  <c r="L248" i="11"/>
  <c r="L268" i="11"/>
  <c r="M268" i="11" s="1"/>
  <c r="L264" i="11"/>
  <c r="L100" i="11"/>
  <c r="M100" i="11" s="1"/>
  <c r="L96" i="11"/>
  <c r="L92" i="11"/>
  <c r="L80" i="11"/>
  <c r="M80" i="11" s="1"/>
  <c r="L76" i="11"/>
  <c r="L72" i="11"/>
  <c r="M72" i="11" s="1"/>
  <c r="L68" i="11"/>
  <c r="M68" i="11" s="1"/>
  <c r="L64" i="11"/>
  <c r="L159" i="11"/>
  <c r="M159" i="11" s="1"/>
  <c r="L155" i="11"/>
  <c r="M155" i="11" s="1"/>
  <c r="L135" i="11"/>
  <c r="M135" i="11" s="1"/>
  <c r="L131" i="11"/>
  <c r="M131" i="11" s="1"/>
  <c r="L67" i="11"/>
  <c r="M67" i="11" s="1"/>
  <c r="L170" i="11"/>
  <c r="M170" i="11" s="1"/>
  <c r="L35" i="11"/>
  <c r="M35" i="11" s="1"/>
  <c r="L258" i="11"/>
  <c r="L246" i="11"/>
  <c r="M246" i="11" s="1"/>
  <c r="L165" i="11"/>
  <c r="M165" i="11" s="1"/>
  <c r="L141" i="11"/>
  <c r="M141" i="11" s="1"/>
  <c r="L129" i="11"/>
  <c r="M129" i="11" s="1"/>
  <c r="L122" i="11"/>
  <c r="L109" i="11"/>
  <c r="M109" i="11" s="1"/>
  <c r="L81" i="11"/>
  <c r="M81" i="11" s="1"/>
  <c r="L77" i="11"/>
  <c r="L57" i="11"/>
  <c r="M57" i="11" s="1"/>
  <c r="L53" i="11"/>
  <c r="M53" i="11" s="1"/>
  <c r="L160" i="11"/>
  <c r="L49" i="11"/>
  <c r="M49" i="11" s="1"/>
  <c r="L45" i="11"/>
  <c r="L41" i="11"/>
  <c r="M41" i="11" s="1"/>
  <c r="L33" i="11"/>
  <c r="M33" i="11" s="1"/>
  <c r="L29" i="11"/>
  <c r="L25" i="11"/>
  <c r="M272" i="11"/>
  <c r="M258" i="11"/>
  <c r="L252" i="11"/>
  <c r="M252" i="11" s="1"/>
  <c r="M248" i="11"/>
  <c r="L137" i="11"/>
  <c r="M137" i="11" s="1"/>
  <c r="L133" i="11"/>
  <c r="M133" i="11" s="1"/>
  <c r="L99" i="11"/>
  <c r="M99" i="11" s="1"/>
  <c r="L95" i="11"/>
  <c r="M95" i="11" s="1"/>
  <c r="L88" i="11"/>
  <c r="M88" i="11" s="1"/>
  <c r="L84" i="11"/>
  <c r="L63" i="11"/>
  <c r="M63" i="11" s="1"/>
  <c r="L56" i="11"/>
  <c r="M56" i="11" s="1"/>
  <c r="L52" i="11"/>
  <c r="M52" i="11" s="1"/>
  <c r="L31" i="11"/>
  <c r="M31" i="11" s="1"/>
  <c r="L24" i="11"/>
  <c r="M24" i="11" s="1"/>
  <c r="L20" i="11"/>
  <c r="L167" i="11"/>
  <c r="M167" i="11" s="1"/>
  <c r="L144" i="11"/>
  <c r="M144" i="11" s="1"/>
  <c r="L114" i="11"/>
  <c r="M114" i="11" s="1"/>
  <c r="L73" i="11"/>
  <c r="M73" i="11" s="1"/>
  <c r="L69" i="11"/>
  <c r="L37" i="11"/>
  <c r="M37" i="11" s="1"/>
  <c r="L44" i="11"/>
  <c r="M44" i="11" s="1"/>
  <c r="M264" i="11"/>
  <c r="L177" i="11"/>
  <c r="M177" i="11" s="1"/>
  <c r="L162" i="11"/>
  <c r="L158" i="11"/>
  <c r="M158" i="11" s="1"/>
  <c r="L147" i="11"/>
  <c r="M147" i="11" s="1"/>
  <c r="L124" i="11"/>
  <c r="M124" i="11" s="1"/>
  <c r="L113" i="11"/>
  <c r="M113" i="11" s="1"/>
  <c r="L105" i="11"/>
  <c r="M105" i="11" s="1"/>
  <c r="L97" i="11"/>
  <c r="M97" i="11" s="1"/>
  <c r="L93" i="11"/>
  <c r="M93" i="11" s="1"/>
  <c r="L65" i="11"/>
  <c r="M65" i="11" s="1"/>
  <c r="L61" i="11"/>
  <c r="M61" i="11" s="1"/>
  <c r="L36" i="11"/>
  <c r="M36" i="11" s="1"/>
  <c r="L260" i="11"/>
  <c r="M260" i="11" s="1"/>
  <c r="L257" i="11"/>
  <c r="M257" i="11" s="1"/>
  <c r="L169" i="11"/>
  <c r="M169" i="11" s="1"/>
  <c r="L150" i="11"/>
  <c r="M150" i="11" s="1"/>
  <c r="L108" i="11"/>
  <c r="M108" i="11" s="1"/>
  <c r="L89" i="11"/>
  <c r="M89" i="11" s="1"/>
  <c r="L85" i="11"/>
  <c r="M85" i="11" s="1"/>
  <c r="L21" i="11"/>
  <c r="L145" i="11"/>
  <c r="M145" i="11" s="1"/>
  <c r="L103" i="11"/>
  <c r="M103" i="11" s="1"/>
  <c r="L60" i="11"/>
  <c r="L39" i="11"/>
  <c r="M39" i="11" s="1"/>
  <c r="L32" i="11"/>
  <c r="M32" i="11" s="1"/>
  <c r="L28" i="11"/>
  <c r="M256" i="11"/>
  <c r="L240" i="11"/>
  <c r="M240" i="11" s="1"/>
  <c r="L232" i="11"/>
  <c r="M232" i="11" s="1"/>
  <c r="L224" i="11"/>
  <c r="M224" i="11" s="1"/>
  <c r="L216" i="11"/>
  <c r="M216" i="11" s="1"/>
  <c r="L208" i="11"/>
  <c r="M208" i="11" s="1"/>
  <c r="L200" i="11"/>
  <c r="M200" i="11" s="1"/>
  <c r="L192" i="11"/>
  <c r="M192" i="11" s="1"/>
  <c r="L184" i="11"/>
  <c r="M184" i="11" s="1"/>
  <c r="L180" i="11"/>
  <c r="M180" i="11" s="1"/>
  <c r="L153" i="11"/>
  <c r="M153" i="11" s="1"/>
  <c r="L143" i="11"/>
  <c r="M143" i="11" s="1"/>
  <c r="L112" i="11"/>
  <c r="M112" i="11" s="1"/>
  <c r="L106" i="11"/>
  <c r="M106" i="11" s="1"/>
  <c r="L94" i="11"/>
  <c r="M94" i="11" s="1"/>
  <c r="L86" i="11"/>
  <c r="M86" i="11" s="1"/>
  <c r="L78" i="11"/>
  <c r="L70" i="11"/>
  <c r="M70" i="11" s="1"/>
  <c r="L62" i="11"/>
  <c r="M62" i="11" s="1"/>
  <c r="L54" i="11"/>
  <c r="M54" i="11" s="1"/>
  <c r="L46" i="11"/>
  <c r="M46" i="11" s="1"/>
  <c r="L38" i="11"/>
  <c r="L30" i="11"/>
  <c r="M30" i="11" s="1"/>
  <c r="L22" i="11"/>
  <c r="M22" i="11" s="1"/>
  <c r="L236" i="11"/>
  <c r="M236" i="11" s="1"/>
  <c r="L228" i="11"/>
  <c r="M228" i="11" s="1"/>
  <c r="L220" i="11"/>
  <c r="M220" i="11" s="1"/>
  <c r="L212" i="11"/>
  <c r="M212" i="11" s="1"/>
  <c r="L204" i="11"/>
  <c r="M204" i="11" s="1"/>
  <c r="L196" i="11"/>
  <c r="M196" i="11" s="1"/>
  <c r="L188" i="11"/>
  <c r="M188" i="11" s="1"/>
  <c r="L163" i="11"/>
  <c r="M163" i="11" s="1"/>
  <c r="L136" i="11"/>
  <c r="M136" i="11" s="1"/>
  <c r="L267" i="11"/>
  <c r="M267" i="11" s="1"/>
  <c r="L259" i="11"/>
  <c r="M259" i="11" s="1"/>
  <c r="L251" i="11"/>
  <c r="M251" i="11" s="1"/>
  <c r="L243" i="11"/>
  <c r="M243" i="11" s="1"/>
  <c r="L239" i="11"/>
  <c r="M239" i="11" s="1"/>
  <c r="L235" i="11"/>
  <c r="M235" i="11" s="1"/>
  <c r="L231" i="11"/>
  <c r="L227" i="11"/>
  <c r="M227" i="11" s="1"/>
  <c r="L223" i="11"/>
  <c r="L219" i="11"/>
  <c r="L215" i="11"/>
  <c r="L211" i="11"/>
  <c r="M211" i="11" s="1"/>
  <c r="L207" i="11"/>
  <c r="M207" i="11" s="1"/>
  <c r="L203" i="11"/>
  <c r="M203" i="11" s="1"/>
  <c r="L199" i="11"/>
  <c r="L195" i="11"/>
  <c r="M195" i="11" s="1"/>
  <c r="L191" i="11"/>
  <c r="M191" i="11" s="1"/>
  <c r="L187" i="11"/>
  <c r="M187" i="11" s="1"/>
  <c r="L183" i="11"/>
  <c r="M183" i="11" s="1"/>
  <c r="L173" i="11"/>
  <c r="M173" i="11" s="1"/>
  <c r="L166" i="11"/>
  <c r="M166" i="11" s="1"/>
  <c r="L156" i="11"/>
  <c r="M156" i="11" s="1"/>
  <c r="L146" i="11"/>
  <c r="L139" i="11"/>
  <c r="M139" i="11" s="1"/>
  <c r="L132" i="11"/>
  <c r="M132" i="11" s="1"/>
  <c r="M77" i="11"/>
  <c r="M69" i="11"/>
  <c r="M45" i="11"/>
  <c r="M29" i="11"/>
  <c r="M21" i="11"/>
  <c r="F244" i="11"/>
  <c r="M78" i="11"/>
  <c r="L253" i="11"/>
  <c r="M253" i="11" s="1"/>
  <c r="M38" i="11"/>
  <c r="L238" i="11"/>
  <c r="M238" i="11" s="1"/>
  <c r="L234" i="11"/>
  <c r="M234" i="11" s="1"/>
  <c r="L230" i="11"/>
  <c r="M230" i="11" s="1"/>
  <c r="L226" i="11"/>
  <c r="M226" i="11" s="1"/>
  <c r="L222" i="11"/>
  <c r="M222" i="11" s="1"/>
  <c r="L218" i="11"/>
  <c r="M218" i="11" s="1"/>
  <c r="L214" i="11"/>
  <c r="M214" i="11" s="1"/>
  <c r="L210" i="11"/>
  <c r="M210" i="11" s="1"/>
  <c r="L206" i="11"/>
  <c r="M206" i="11" s="1"/>
  <c r="L202" i="11"/>
  <c r="M202" i="11" s="1"/>
  <c r="L198" i="11"/>
  <c r="M198" i="11" s="1"/>
  <c r="L194" i="11"/>
  <c r="M194" i="11" s="1"/>
  <c r="L190" i="11"/>
  <c r="M190" i="11" s="1"/>
  <c r="L186" i="11"/>
  <c r="M186" i="11" s="1"/>
  <c r="L182" i="11"/>
  <c r="M182" i="11" s="1"/>
  <c r="L178" i="11"/>
  <c r="M178" i="11" s="1"/>
  <c r="L127" i="11"/>
  <c r="M127" i="11" s="1"/>
  <c r="L120" i="11"/>
  <c r="M120" i="11" s="1"/>
  <c r="L90" i="11"/>
  <c r="M90" i="11" s="1"/>
  <c r="L82" i="11"/>
  <c r="M82" i="11" s="1"/>
  <c r="L74" i="11"/>
  <c r="L66" i="11"/>
  <c r="M66" i="11" s="1"/>
  <c r="L58" i="11"/>
  <c r="M58" i="11" s="1"/>
  <c r="L50" i="11"/>
  <c r="M50" i="11" s="1"/>
  <c r="L42" i="11"/>
  <c r="M42" i="11" s="1"/>
  <c r="L34" i="11"/>
  <c r="M34" i="11" s="1"/>
  <c r="L26" i="11"/>
  <c r="M26" i="11" s="1"/>
  <c r="L18" i="11"/>
  <c r="M18" i="11" s="1"/>
  <c r="L269" i="11"/>
  <c r="M269" i="11" s="1"/>
  <c r="L261" i="11"/>
  <c r="M261" i="11" s="1"/>
  <c r="J244" i="11"/>
  <c r="L242" i="11"/>
  <c r="M242" i="11" s="1"/>
  <c r="L271" i="11"/>
  <c r="M271" i="11" s="1"/>
  <c r="L263" i="11"/>
  <c r="M263" i="11" s="1"/>
  <c r="L255" i="11"/>
  <c r="M255" i="11" s="1"/>
  <c r="L247" i="11"/>
  <c r="M247" i="11" s="1"/>
  <c r="L241" i="11"/>
  <c r="M241" i="11" s="1"/>
  <c r="L237" i="11"/>
  <c r="M237" i="11" s="1"/>
  <c r="L233" i="11"/>
  <c r="M233" i="11" s="1"/>
  <c r="L229" i="11"/>
  <c r="M229" i="11" s="1"/>
  <c r="L225" i="11"/>
  <c r="M225" i="11" s="1"/>
  <c r="L221" i="11"/>
  <c r="M221" i="11" s="1"/>
  <c r="L217" i="11"/>
  <c r="M217" i="11" s="1"/>
  <c r="L213" i="11"/>
  <c r="M213" i="11" s="1"/>
  <c r="L209" i="11"/>
  <c r="M209" i="11" s="1"/>
  <c r="L205" i="11"/>
  <c r="M205" i="11" s="1"/>
  <c r="L201" i="11"/>
  <c r="M201" i="11" s="1"/>
  <c r="L197" i="11"/>
  <c r="M197" i="11" s="1"/>
  <c r="L193" i="11"/>
  <c r="M193" i="11" s="1"/>
  <c r="L189" i="11"/>
  <c r="M189" i="11" s="1"/>
  <c r="L185" i="11"/>
  <c r="M185" i="11" s="1"/>
  <c r="L181" i="11"/>
  <c r="M181" i="11" s="1"/>
  <c r="L171" i="11"/>
  <c r="M171" i="11" s="1"/>
  <c r="L148" i="11"/>
  <c r="M148" i="11" s="1"/>
  <c r="L130" i="11"/>
  <c r="M130" i="11" s="1"/>
  <c r="L123" i="11"/>
  <c r="M123" i="11" s="1"/>
  <c r="L116" i="11"/>
  <c r="M116" i="11" s="1"/>
  <c r="L104" i="11"/>
  <c r="M104" i="11" s="1"/>
  <c r="L98" i="11"/>
  <c r="M98" i="11" s="1"/>
  <c r="M25" i="11"/>
  <c r="M17" i="11"/>
  <c r="L174" i="11"/>
  <c r="M174" i="11" s="1"/>
  <c r="H14" i="12"/>
  <c r="F14" i="12"/>
  <c r="H277" i="12"/>
  <c r="I277" i="12" s="1"/>
  <c r="I13" i="11"/>
  <c r="M231" i="11"/>
  <c r="M223" i="11"/>
  <c r="M219" i="11"/>
  <c r="M215" i="11"/>
  <c r="M199" i="11"/>
  <c r="M154" i="11"/>
  <c r="L142" i="11"/>
  <c r="M142" i="11" s="1"/>
  <c r="L134" i="11"/>
  <c r="M134" i="11" s="1"/>
  <c r="L126" i="11"/>
  <c r="M126" i="11" s="1"/>
  <c r="L118" i="11"/>
  <c r="M118" i="11" s="1"/>
  <c r="L110" i="11"/>
  <c r="M110" i="11" s="1"/>
  <c r="L102" i="11"/>
  <c r="M102" i="11" s="1"/>
  <c r="H13" i="11"/>
  <c r="M172" i="11"/>
  <c r="M128" i="11"/>
  <c r="M96" i="11"/>
  <c r="M64" i="11"/>
  <c r="M48" i="11"/>
  <c r="M16" i="11"/>
  <c r="E13" i="11"/>
  <c r="D13" i="11"/>
  <c r="L245" i="11"/>
  <c r="M160" i="11"/>
  <c r="M146" i="11"/>
  <c r="M138" i="11"/>
  <c r="M122" i="11"/>
  <c r="J14" i="11"/>
  <c r="M74" i="11"/>
  <c r="C13" i="11"/>
  <c r="M162" i="11"/>
  <c r="M164" i="11"/>
  <c r="M140" i="11"/>
  <c r="M92" i="11"/>
  <c r="M84" i="11"/>
  <c r="M76" i="11"/>
  <c r="M60" i="11"/>
  <c r="M28" i="11"/>
  <c r="M20" i="11"/>
  <c r="F14" i="11"/>
  <c r="F13" i="11" s="1"/>
  <c r="L168" i="11"/>
  <c r="M168" i="11" s="1"/>
  <c r="L152" i="11"/>
  <c r="M152" i="11" s="1"/>
  <c r="L15" i="11"/>
  <c r="J13" i="11" l="1"/>
  <c r="F13" i="12"/>
  <c r="H13" i="12"/>
  <c r="I13" i="12" s="1"/>
  <c r="I14" i="12"/>
  <c r="L14" i="11"/>
  <c r="M15" i="11"/>
  <c r="M14" i="11" s="1"/>
  <c r="M245" i="11"/>
  <c r="M244" i="11" s="1"/>
  <c r="L244" i="11"/>
  <c r="L13" i="11" l="1"/>
  <c r="M13" i="11"/>
  <c r="D15" i="10" l="1"/>
  <c r="E15" i="10"/>
  <c r="F15" i="10"/>
  <c r="I15" i="10"/>
  <c r="J15" i="10"/>
  <c r="K15" i="10"/>
  <c r="G16" i="10"/>
  <c r="L16" i="10"/>
  <c r="G17" i="10"/>
  <c r="L17" i="10"/>
  <c r="G18" i="10"/>
  <c r="L18" i="10"/>
  <c r="G19" i="10"/>
  <c r="L19" i="10"/>
  <c r="G20" i="10"/>
  <c r="L20" i="10"/>
  <c r="M20" i="10" s="1"/>
  <c r="G21" i="10"/>
  <c r="L21" i="10"/>
  <c r="G22" i="10"/>
  <c r="L22" i="10"/>
  <c r="G23" i="10"/>
  <c r="L23" i="10"/>
  <c r="G24" i="10"/>
  <c r="L24" i="10"/>
  <c r="G25" i="10"/>
  <c r="L25" i="10"/>
  <c r="G26" i="10"/>
  <c r="L26" i="10"/>
  <c r="G27" i="10"/>
  <c r="L27" i="10"/>
  <c r="G28" i="10"/>
  <c r="L28" i="10"/>
  <c r="M28" i="10" s="1"/>
  <c r="G29" i="10"/>
  <c r="L29" i="10"/>
  <c r="G30" i="10"/>
  <c r="L30" i="10"/>
  <c r="G31" i="10"/>
  <c r="L31" i="10"/>
  <c r="G32" i="10"/>
  <c r="L32" i="10"/>
  <c r="G33" i="10"/>
  <c r="L33" i="10"/>
  <c r="G34" i="10"/>
  <c r="L34" i="10"/>
  <c r="G35" i="10"/>
  <c r="L35" i="10"/>
  <c r="G36" i="10"/>
  <c r="L36" i="10"/>
  <c r="M36" i="10" s="1"/>
  <c r="G37" i="10"/>
  <c r="L37" i="10"/>
  <c r="G38" i="10"/>
  <c r="L38" i="10"/>
  <c r="G39" i="10"/>
  <c r="L39" i="10"/>
  <c r="M39" i="10" s="1"/>
  <c r="G40" i="10"/>
  <c r="L40" i="10"/>
  <c r="G41" i="10"/>
  <c r="L41" i="10"/>
  <c r="G42" i="10"/>
  <c r="L42" i="10"/>
  <c r="G43" i="10"/>
  <c r="L43" i="10"/>
  <c r="G44" i="10"/>
  <c r="L44" i="10"/>
  <c r="G45" i="10"/>
  <c r="L45" i="10"/>
  <c r="G46" i="10"/>
  <c r="L46" i="10"/>
  <c r="G47" i="10"/>
  <c r="L47" i="10"/>
  <c r="G48" i="10"/>
  <c r="L48" i="10"/>
  <c r="G49" i="10"/>
  <c r="L49" i="10"/>
  <c r="M43" i="10" l="1"/>
  <c r="M49" i="10"/>
  <c r="M45" i="10"/>
  <c r="M40" i="10"/>
  <c r="M26" i="10"/>
  <c r="M18" i="10"/>
  <c r="M38" i="10"/>
  <c r="M31" i="10"/>
  <c r="M47" i="10"/>
  <c r="M32" i="10"/>
  <c r="M24" i="10"/>
  <c r="M46" i="10"/>
  <c r="M35" i="10"/>
  <c r="M27" i="10"/>
  <c r="M23" i="10"/>
  <c r="M19" i="10"/>
  <c r="M41" i="10"/>
  <c r="M37" i="10"/>
  <c r="M44" i="10"/>
  <c r="M33" i="10"/>
  <c r="M29" i="10"/>
  <c r="M25" i="10"/>
  <c r="M21" i="10"/>
  <c r="M17" i="10"/>
  <c r="G15" i="10"/>
  <c r="M42" i="10"/>
  <c r="M22" i="10"/>
  <c r="M48" i="10"/>
  <c r="M34" i="10"/>
  <c r="M30" i="10"/>
  <c r="L15" i="10"/>
  <c r="M16" i="10"/>
  <c r="M15" i="10" l="1"/>
  <c r="D17" i="9"/>
  <c r="E17" i="9"/>
  <c r="F17" i="9"/>
  <c r="G17" i="9"/>
  <c r="J17" i="9"/>
  <c r="K17" i="9"/>
  <c r="L17" i="9"/>
  <c r="M17" i="9"/>
  <c r="P17" i="9"/>
  <c r="Q17" i="9"/>
  <c r="S17" i="9"/>
  <c r="T17" i="9"/>
  <c r="H18" i="9"/>
  <c r="N18" i="9"/>
  <c r="R18" i="9"/>
  <c r="U18" i="9"/>
  <c r="H19" i="9"/>
  <c r="N19" i="9"/>
  <c r="R19" i="9"/>
  <c r="U19" i="9"/>
  <c r="H20" i="9"/>
  <c r="N20" i="9"/>
  <c r="R20" i="9"/>
  <c r="U20" i="9"/>
  <c r="H21" i="9"/>
  <c r="N21" i="9"/>
  <c r="R21" i="9"/>
  <c r="U21" i="9"/>
  <c r="H22" i="9"/>
  <c r="N22" i="9"/>
  <c r="R22" i="9"/>
  <c r="U22" i="9"/>
  <c r="H23" i="9"/>
  <c r="N23" i="9"/>
  <c r="R23" i="9"/>
  <c r="U23" i="9"/>
  <c r="H24" i="9"/>
  <c r="N24" i="9"/>
  <c r="R24" i="9"/>
  <c r="U24" i="9"/>
  <c r="H25" i="9"/>
  <c r="N25" i="9"/>
  <c r="R25" i="9"/>
  <c r="U25" i="9"/>
  <c r="H26" i="9"/>
  <c r="N26" i="9"/>
  <c r="R26" i="9"/>
  <c r="U26" i="9"/>
  <c r="H27" i="9"/>
  <c r="N27" i="9"/>
  <c r="R27" i="9"/>
  <c r="U27" i="9"/>
  <c r="H28" i="9"/>
  <c r="N28" i="9"/>
  <c r="R28" i="9"/>
  <c r="U28" i="9"/>
  <c r="H29" i="9"/>
  <c r="N29" i="9"/>
  <c r="R29" i="9"/>
  <c r="U29" i="9"/>
  <c r="H30" i="9"/>
  <c r="N30" i="9"/>
  <c r="R30" i="9"/>
  <c r="U30" i="9"/>
  <c r="H31" i="9"/>
  <c r="N31" i="9"/>
  <c r="R31" i="9"/>
  <c r="U31" i="9"/>
  <c r="H32" i="9"/>
  <c r="N32" i="9"/>
  <c r="R32" i="9"/>
  <c r="U32" i="9"/>
  <c r="H33" i="9"/>
  <c r="N33" i="9"/>
  <c r="R33" i="9"/>
  <c r="U33" i="9"/>
  <c r="H34" i="9"/>
  <c r="N34" i="9"/>
  <c r="R34" i="9"/>
  <c r="U34" i="9"/>
  <c r="H35" i="9"/>
  <c r="N35" i="9"/>
  <c r="R35" i="9"/>
  <c r="U35" i="9"/>
  <c r="H36" i="9"/>
  <c r="N36" i="9"/>
  <c r="R36" i="9"/>
  <c r="U36" i="9"/>
  <c r="H37" i="9"/>
  <c r="N37" i="9"/>
  <c r="R37" i="9"/>
  <c r="U37" i="9"/>
  <c r="H38" i="9"/>
  <c r="N38" i="9"/>
  <c r="R38" i="9"/>
  <c r="U38" i="9"/>
  <c r="H39" i="9"/>
  <c r="N39" i="9"/>
  <c r="R39" i="9"/>
  <c r="U39" i="9"/>
  <c r="H40" i="9"/>
  <c r="N40" i="9"/>
  <c r="R40" i="9"/>
  <c r="U40" i="9"/>
  <c r="H41" i="9"/>
  <c r="N41" i="9"/>
  <c r="R41" i="9"/>
  <c r="U41" i="9"/>
  <c r="H42" i="9"/>
  <c r="N42" i="9"/>
  <c r="R42" i="9"/>
  <c r="U42" i="9"/>
  <c r="H43" i="9"/>
  <c r="N43" i="9"/>
  <c r="R43" i="9"/>
  <c r="U43" i="9"/>
  <c r="H44" i="9"/>
  <c r="N44" i="9"/>
  <c r="R44" i="9"/>
  <c r="U44" i="9"/>
  <c r="H45" i="9"/>
  <c r="N45" i="9"/>
  <c r="R45" i="9"/>
  <c r="U45" i="9"/>
  <c r="H46" i="9"/>
  <c r="N46" i="9"/>
  <c r="R46" i="9"/>
  <c r="U46" i="9"/>
  <c r="H47" i="9"/>
  <c r="N47" i="9"/>
  <c r="R47" i="9"/>
  <c r="U47" i="9"/>
  <c r="H48" i="9"/>
  <c r="N48" i="9"/>
  <c r="R48" i="9"/>
  <c r="U48" i="9"/>
  <c r="H49" i="9"/>
  <c r="O49" i="9" s="1"/>
  <c r="N49" i="9"/>
  <c r="R49" i="9"/>
  <c r="U49" i="9"/>
  <c r="H50" i="9"/>
  <c r="N50" i="9"/>
  <c r="R50" i="9"/>
  <c r="U50" i="9"/>
  <c r="H51" i="9"/>
  <c r="N51" i="9"/>
  <c r="R51" i="9"/>
  <c r="U51" i="9"/>
  <c r="H52" i="9"/>
  <c r="N52" i="9"/>
  <c r="R52" i="9"/>
  <c r="U52" i="9"/>
  <c r="H53" i="9"/>
  <c r="N53" i="9"/>
  <c r="R53" i="9"/>
  <c r="U53" i="9"/>
  <c r="H54" i="9"/>
  <c r="N54" i="9"/>
  <c r="R54" i="9"/>
  <c r="U54" i="9"/>
  <c r="H55" i="9"/>
  <c r="N55" i="9"/>
  <c r="R55" i="9"/>
  <c r="U55" i="9"/>
  <c r="H56" i="9"/>
  <c r="N56" i="9"/>
  <c r="R56" i="9"/>
  <c r="U56" i="9"/>
  <c r="H57" i="9"/>
  <c r="N57" i="9"/>
  <c r="R57" i="9"/>
  <c r="U57" i="9"/>
  <c r="H58" i="9"/>
  <c r="N58" i="9"/>
  <c r="R58" i="9"/>
  <c r="U58" i="9"/>
  <c r="H59" i="9"/>
  <c r="N59" i="9"/>
  <c r="R59" i="9"/>
  <c r="U59" i="9"/>
  <c r="H60" i="9"/>
  <c r="N60" i="9"/>
  <c r="R60" i="9"/>
  <c r="U60" i="9"/>
  <c r="H61" i="9"/>
  <c r="N61" i="9"/>
  <c r="R61" i="9"/>
  <c r="U61" i="9"/>
  <c r="H62" i="9"/>
  <c r="N62" i="9"/>
  <c r="R62" i="9"/>
  <c r="U62" i="9"/>
  <c r="H63" i="9"/>
  <c r="N63" i="9"/>
  <c r="R63" i="9"/>
  <c r="U63" i="9"/>
  <c r="H64" i="9"/>
  <c r="N64" i="9"/>
  <c r="R64" i="9"/>
  <c r="U64" i="9"/>
  <c r="H65" i="9"/>
  <c r="N65" i="9"/>
  <c r="R65" i="9"/>
  <c r="U65" i="9"/>
  <c r="H66" i="9"/>
  <c r="N66" i="9"/>
  <c r="R66" i="9"/>
  <c r="U66" i="9"/>
  <c r="H67" i="9"/>
  <c r="O67" i="9" s="1"/>
  <c r="N67" i="9"/>
  <c r="R67" i="9"/>
  <c r="U67" i="9"/>
  <c r="H68" i="9"/>
  <c r="N68" i="9"/>
  <c r="R68" i="9"/>
  <c r="U68" i="9"/>
  <c r="H69" i="9"/>
  <c r="N69" i="9"/>
  <c r="R69" i="9"/>
  <c r="U69" i="9"/>
  <c r="H70" i="9"/>
  <c r="N70" i="9"/>
  <c r="R70" i="9"/>
  <c r="U70" i="9"/>
  <c r="H71" i="9"/>
  <c r="O71" i="9" s="1"/>
  <c r="N71" i="9"/>
  <c r="R71" i="9"/>
  <c r="U71" i="9"/>
  <c r="H72" i="9"/>
  <c r="N72" i="9"/>
  <c r="R72" i="9"/>
  <c r="U72" i="9"/>
  <c r="H73" i="9"/>
  <c r="N73" i="9"/>
  <c r="R73" i="9"/>
  <c r="U73" i="9"/>
  <c r="H74" i="9"/>
  <c r="N74" i="9"/>
  <c r="R74" i="9"/>
  <c r="U74" i="9"/>
  <c r="H75" i="9"/>
  <c r="N75" i="9"/>
  <c r="R75" i="9"/>
  <c r="U75" i="9"/>
  <c r="H76" i="9"/>
  <c r="N76" i="9"/>
  <c r="R76" i="9"/>
  <c r="U76" i="9"/>
  <c r="H77" i="9"/>
  <c r="N77" i="9"/>
  <c r="R77" i="9"/>
  <c r="U77" i="9"/>
  <c r="H78" i="9"/>
  <c r="N78" i="9"/>
  <c r="R78" i="9"/>
  <c r="U78" i="9"/>
  <c r="H79" i="9"/>
  <c r="N79" i="9"/>
  <c r="R79" i="9"/>
  <c r="U79" i="9"/>
  <c r="H80" i="9"/>
  <c r="N80" i="9"/>
  <c r="R80" i="9"/>
  <c r="U80" i="9"/>
  <c r="H81" i="9"/>
  <c r="N81" i="9"/>
  <c r="R81" i="9"/>
  <c r="U81" i="9"/>
  <c r="H82" i="9"/>
  <c r="N82" i="9"/>
  <c r="R82" i="9"/>
  <c r="U82" i="9"/>
  <c r="H83" i="9"/>
  <c r="N83" i="9"/>
  <c r="R83" i="9"/>
  <c r="U83" i="9"/>
  <c r="H84" i="9"/>
  <c r="N84" i="9"/>
  <c r="R84" i="9"/>
  <c r="U84" i="9"/>
  <c r="H85" i="9"/>
  <c r="N85" i="9"/>
  <c r="R85" i="9"/>
  <c r="U85" i="9"/>
  <c r="H86" i="9"/>
  <c r="N86" i="9"/>
  <c r="R86" i="9"/>
  <c r="U86" i="9"/>
  <c r="H87" i="9"/>
  <c r="N87" i="9"/>
  <c r="R87" i="9"/>
  <c r="U87" i="9"/>
  <c r="H88" i="9"/>
  <c r="N88" i="9"/>
  <c r="R88" i="9"/>
  <c r="U88" i="9"/>
  <c r="H89" i="9"/>
  <c r="N89" i="9"/>
  <c r="R89" i="9"/>
  <c r="U89" i="9"/>
  <c r="H90" i="9"/>
  <c r="N90" i="9"/>
  <c r="R90" i="9"/>
  <c r="U90" i="9"/>
  <c r="H91" i="9"/>
  <c r="N91" i="9"/>
  <c r="R91" i="9"/>
  <c r="U91" i="9"/>
  <c r="H92" i="9"/>
  <c r="N92" i="9"/>
  <c r="R92" i="9"/>
  <c r="U92" i="9"/>
  <c r="H93" i="9"/>
  <c r="N93" i="9"/>
  <c r="R93" i="9"/>
  <c r="U93" i="9"/>
  <c r="H94" i="9"/>
  <c r="N94" i="9"/>
  <c r="R94" i="9"/>
  <c r="U94" i="9"/>
  <c r="H95" i="9"/>
  <c r="N95" i="9"/>
  <c r="R95" i="9"/>
  <c r="U95" i="9"/>
  <c r="H96" i="9"/>
  <c r="N96" i="9"/>
  <c r="R96" i="9"/>
  <c r="U96" i="9"/>
  <c r="H97" i="9"/>
  <c r="N97" i="9"/>
  <c r="R97" i="9"/>
  <c r="U97" i="9"/>
  <c r="H98" i="9"/>
  <c r="N98" i="9"/>
  <c r="R98" i="9"/>
  <c r="U98" i="9"/>
  <c r="H99" i="9"/>
  <c r="N99" i="9"/>
  <c r="R99" i="9"/>
  <c r="U99" i="9"/>
  <c r="H100" i="9"/>
  <c r="N100" i="9"/>
  <c r="R100" i="9"/>
  <c r="U100" i="9"/>
  <c r="H101" i="9"/>
  <c r="N101" i="9"/>
  <c r="R101" i="9"/>
  <c r="U101" i="9"/>
  <c r="H102" i="9"/>
  <c r="N102" i="9"/>
  <c r="R102" i="9"/>
  <c r="U102" i="9"/>
  <c r="H103" i="9"/>
  <c r="N103" i="9"/>
  <c r="R103" i="9"/>
  <c r="U103" i="9"/>
  <c r="H104" i="9"/>
  <c r="N104" i="9"/>
  <c r="R104" i="9"/>
  <c r="U104" i="9"/>
  <c r="H105" i="9"/>
  <c r="N105" i="9"/>
  <c r="R105" i="9"/>
  <c r="U105" i="9"/>
  <c r="H106" i="9"/>
  <c r="N106" i="9"/>
  <c r="R106" i="9"/>
  <c r="U106" i="9"/>
  <c r="H107" i="9"/>
  <c r="N107" i="9"/>
  <c r="R107" i="9"/>
  <c r="U107" i="9"/>
  <c r="H108" i="9"/>
  <c r="N108" i="9"/>
  <c r="R108" i="9"/>
  <c r="U108" i="9"/>
  <c r="H109" i="9"/>
  <c r="N109" i="9"/>
  <c r="R109" i="9"/>
  <c r="U109" i="9"/>
  <c r="H110" i="9"/>
  <c r="N110" i="9"/>
  <c r="R110" i="9"/>
  <c r="U110" i="9"/>
  <c r="H111" i="9"/>
  <c r="O111" i="9" s="1"/>
  <c r="N111" i="9"/>
  <c r="R111" i="9"/>
  <c r="U111" i="9"/>
  <c r="H112" i="9"/>
  <c r="N112" i="9"/>
  <c r="R112" i="9"/>
  <c r="U112" i="9"/>
  <c r="H113" i="9"/>
  <c r="N113" i="9"/>
  <c r="R113" i="9"/>
  <c r="U113" i="9"/>
  <c r="H114" i="9"/>
  <c r="N114" i="9"/>
  <c r="R114" i="9"/>
  <c r="U114" i="9"/>
  <c r="H115" i="9"/>
  <c r="N115" i="9"/>
  <c r="R115" i="9"/>
  <c r="U115" i="9"/>
  <c r="H116" i="9"/>
  <c r="N116" i="9"/>
  <c r="R116" i="9"/>
  <c r="U116" i="9"/>
  <c r="H117" i="9"/>
  <c r="N117" i="9"/>
  <c r="R117" i="9"/>
  <c r="U117" i="9"/>
  <c r="H118" i="9"/>
  <c r="N118" i="9"/>
  <c r="R118" i="9"/>
  <c r="U118" i="9"/>
  <c r="H119" i="9"/>
  <c r="N119" i="9"/>
  <c r="R119" i="9"/>
  <c r="U119" i="9"/>
  <c r="H120" i="9"/>
  <c r="N120" i="9"/>
  <c r="R120" i="9"/>
  <c r="U120" i="9"/>
  <c r="H121" i="9"/>
  <c r="N121" i="9"/>
  <c r="R121" i="9"/>
  <c r="U121" i="9"/>
  <c r="H122" i="9"/>
  <c r="N122" i="9"/>
  <c r="R122" i="9"/>
  <c r="U122" i="9"/>
  <c r="H123" i="9"/>
  <c r="N123" i="9"/>
  <c r="R123" i="9"/>
  <c r="U123" i="9"/>
  <c r="H124" i="9"/>
  <c r="N124" i="9"/>
  <c r="R124" i="9"/>
  <c r="U124" i="9"/>
  <c r="H125" i="9"/>
  <c r="N125" i="9"/>
  <c r="R125" i="9"/>
  <c r="U125" i="9"/>
  <c r="H126" i="9"/>
  <c r="N126" i="9"/>
  <c r="R126" i="9"/>
  <c r="U126" i="9"/>
  <c r="H127" i="9"/>
  <c r="N127" i="9"/>
  <c r="R127" i="9"/>
  <c r="U127" i="9"/>
  <c r="H128" i="9"/>
  <c r="N128" i="9"/>
  <c r="R128" i="9"/>
  <c r="U128" i="9"/>
  <c r="H129" i="9"/>
  <c r="N129" i="9"/>
  <c r="R129" i="9"/>
  <c r="U129" i="9"/>
  <c r="H130" i="9"/>
  <c r="N130" i="9"/>
  <c r="R130" i="9"/>
  <c r="U130" i="9"/>
  <c r="H131" i="9"/>
  <c r="N131" i="9"/>
  <c r="R131" i="9"/>
  <c r="U131" i="9"/>
  <c r="H132" i="9"/>
  <c r="N132" i="9"/>
  <c r="R132" i="9"/>
  <c r="U132" i="9"/>
  <c r="H133" i="9"/>
  <c r="N133" i="9"/>
  <c r="R133" i="9"/>
  <c r="U133" i="9"/>
  <c r="H134" i="9"/>
  <c r="N134" i="9"/>
  <c r="R134" i="9"/>
  <c r="U134" i="9"/>
  <c r="H135" i="9"/>
  <c r="O135" i="9" s="1"/>
  <c r="N135" i="9"/>
  <c r="R135" i="9"/>
  <c r="U135" i="9"/>
  <c r="H136" i="9"/>
  <c r="N136" i="9"/>
  <c r="R136" i="9"/>
  <c r="U136" i="9"/>
  <c r="H137" i="9"/>
  <c r="N137" i="9"/>
  <c r="R137" i="9"/>
  <c r="U137" i="9"/>
  <c r="H138" i="9"/>
  <c r="N138" i="9"/>
  <c r="R138" i="9"/>
  <c r="U138" i="9"/>
  <c r="H139" i="9"/>
  <c r="N139" i="9"/>
  <c r="R139" i="9"/>
  <c r="U139" i="9"/>
  <c r="H140" i="9"/>
  <c r="N140" i="9"/>
  <c r="R140" i="9"/>
  <c r="U140" i="9"/>
  <c r="H141" i="9"/>
  <c r="N141" i="9"/>
  <c r="R141" i="9"/>
  <c r="U141" i="9"/>
  <c r="H142" i="9"/>
  <c r="N142" i="9"/>
  <c r="R142" i="9"/>
  <c r="U142" i="9"/>
  <c r="H143" i="9"/>
  <c r="N143" i="9"/>
  <c r="R143" i="9"/>
  <c r="U143" i="9"/>
  <c r="H144" i="9"/>
  <c r="N144" i="9"/>
  <c r="R144" i="9"/>
  <c r="U144" i="9"/>
  <c r="H145" i="9"/>
  <c r="N145" i="9"/>
  <c r="R145" i="9"/>
  <c r="U145" i="9"/>
  <c r="H146" i="9"/>
  <c r="N146" i="9"/>
  <c r="R146" i="9"/>
  <c r="U146" i="9"/>
  <c r="H147" i="9"/>
  <c r="N147" i="9"/>
  <c r="R147" i="9"/>
  <c r="U147" i="9"/>
  <c r="H148" i="9"/>
  <c r="N148" i="9"/>
  <c r="R148" i="9"/>
  <c r="U148" i="9"/>
  <c r="H149" i="9"/>
  <c r="N149" i="9"/>
  <c r="R149" i="9"/>
  <c r="U149" i="9"/>
  <c r="H150" i="9"/>
  <c r="N150" i="9"/>
  <c r="R150" i="9"/>
  <c r="U150" i="9"/>
  <c r="H151" i="9"/>
  <c r="N151" i="9"/>
  <c r="R151" i="9"/>
  <c r="U151" i="9"/>
  <c r="H152" i="9"/>
  <c r="N152" i="9"/>
  <c r="R152" i="9"/>
  <c r="U152" i="9"/>
  <c r="H153" i="9"/>
  <c r="O153" i="9" s="1"/>
  <c r="N153" i="9"/>
  <c r="R153" i="9"/>
  <c r="U153" i="9"/>
  <c r="H154" i="9"/>
  <c r="N154" i="9"/>
  <c r="R154" i="9"/>
  <c r="U154" i="9"/>
  <c r="H155" i="9"/>
  <c r="O155" i="9" s="1"/>
  <c r="N155" i="9"/>
  <c r="R155" i="9"/>
  <c r="U155" i="9"/>
  <c r="H156" i="9"/>
  <c r="N156" i="9"/>
  <c r="R156" i="9"/>
  <c r="U156" i="9"/>
  <c r="H157" i="9"/>
  <c r="N157" i="9"/>
  <c r="R157" i="9"/>
  <c r="U157" i="9"/>
  <c r="H158" i="9"/>
  <c r="N158" i="9"/>
  <c r="R158" i="9"/>
  <c r="U158" i="9"/>
  <c r="H159" i="9"/>
  <c r="N159" i="9"/>
  <c r="R159" i="9"/>
  <c r="U159" i="9"/>
  <c r="H160" i="9"/>
  <c r="N160" i="9"/>
  <c r="R160" i="9"/>
  <c r="U160" i="9"/>
  <c r="H161" i="9"/>
  <c r="N161" i="9"/>
  <c r="R161" i="9"/>
  <c r="U161" i="9"/>
  <c r="H162" i="9"/>
  <c r="N162" i="9"/>
  <c r="R162" i="9"/>
  <c r="U162" i="9"/>
  <c r="H163" i="9"/>
  <c r="N163" i="9"/>
  <c r="R163" i="9"/>
  <c r="U163" i="9"/>
  <c r="H164" i="9"/>
  <c r="N164" i="9"/>
  <c r="R164" i="9"/>
  <c r="U164" i="9"/>
  <c r="H165" i="9"/>
  <c r="N165" i="9"/>
  <c r="R165" i="9"/>
  <c r="U165" i="9"/>
  <c r="H166" i="9"/>
  <c r="N166" i="9"/>
  <c r="R166" i="9"/>
  <c r="U166" i="9"/>
  <c r="H167" i="9"/>
  <c r="N167" i="9"/>
  <c r="R167" i="9"/>
  <c r="U167" i="9"/>
  <c r="H168" i="9"/>
  <c r="N168" i="9"/>
  <c r="R168" i="9"/>
  <c r="U168" i="9"/>
  <c r="H169" i="9"/>
  <c r="N169" i="9"/>
  <c r="R169" i="9"/>
  <c r="U169" i="9"/>
  <c r="H170" i="9"/>
  <c r="N170" i="9"/>
  <c r="R170" i="9"/>
  <c r="U170" i="9"/>
  <c r="H171" i="9"/>
  <c r="N171" i="9"/>
  <c r="R171" i="9"/>
  <c r="U171" i="9"/>
  <c r="H172" i="9"/>
  <c r="N172" i="9"/>
  <c r="R172" i="9"/>
  <c r="U172" i="9"/>
  <c r="H173" i="9"/>
  <c r="N173" i="9"/>
  <c r="R173" i="9"/>
  <c r="U173" i="9"/>
  <c r="H174" i="9"/>
  <c r="N174" i="9"/>
  <c r="R174" i="9"/>
  <c r="U174" i="9"/>
  <c r="H175" i="9"/>
  <c r="N175" i="9"/>
  <c r="R175" i="9"/>
  <c r="U175" i="9"/>
  <c r="H176" i="9"/>
  <c r="N176" i="9"/>
  <c r="R176" i="9"/>
  <c r="U176" i="9"/>
  <c r="H177" i="9"/>
  <c r="N177" i="9"/>
  <c r="R177" i="9"/>
  <c r="U177" i="9"/>
  <c r="H178" i="9"/>
  <c r="N178" i="9"/>
  <c r="R178" i="9"/>
  <c r="U178" i="9"/>
  <c r="H179" i="9"/>
  <c r="N179" i="9"/>
  <c r="R179" i="9"/>
  <c r="U179" i="9"/>
  <c r="H180" i="9"/>
  <c r="N180" i="9"/>
  <c r="R180" i="9"/>
  <c r="U180" i="9"/>
  <c r="H181" i="9"/>
  <c r="N181" i="9"/>
  <c r="R181" i="9"/>
  <c r="U181" i="9"/>
  <c r="H182" i="9"/>
  <c r="N182" i="9"/>
  <c r="R182" i="9"/>
  <c r="U182" i="9"/>
  <c r="H183" i="9"/>
  <c r="N183" i="9"/>
  <c r="R183" i="9"/>
  <c r="U183" i="9"/>
  <c r="H184" i="9"/>
  <c r="N184" i="9"/>
  <c r="R184" i="9"/>
  <c r="U184" i="9"/>
  <c r="H185" i="9"/>
  <c r="N185" i="9"/>
  <c r="R185" i="9"/>
  <c r="U185" i="9"/>
  <c r="H186" i="9"/>
  <c r="N186" i="9"/>
  <c r="R186" i="9"/>
  <c r="U186" i="9"/>
  <c r="H187" i="9"/>
  <c r="N187" i="9"/>
  <c r="R187" i="9"/>
  <c r="U187" i="9"/>
  <c r="H188" i="9"/>
  <c r="N188" i="9"/>
  <c r="R188" i="9"/>
  <c r="U188" i="9"/>
  <c r="H189" i="9"/>
  <c r="N189" i="9"/>
  <c r="R189" i="9"/>
  <c r="U189" i="9"/>
  <c r="H190" i="9"/>
  <c r="N190" i="9"/>
  <c r="R190" i="9"/>
  <c r="U190" i="9"/>
  <c r="H191" i="9"/>
  <c r="N191" i="9"/>
  <c r="R191" i="9"/>
  <c r="U191" i="9"/>
  <c r="H192" i="9"/>
  <c r="N192" i="9"/>
  <c r="R192" i="9"/>
  <c r="U192" i="9"/>
  <c r="H193" i="9"/>
  <c r="N193" i="9"/>
  <c r="R193" i="9"/>
  <c r="U193" i="9"/>
  <c r="H194" i="9"/>
  <c r="N194" i="9"/>
  <c r="R194" i="9"/>
  <c r="U194" i="9"/>
  <c r="H195" i="9"/>
  <c r="N195" i="9"/>
  <c r="R195" i="9"/>
  <c r="U195" i="9"/>
  <c r="H196" i="9"/>
  <c r="N196" i="9"/>
  <c r="R196" i="9"/>
  <c r="U196" i="9"/>
  <c r="H197" i="9"/>
  <c r="N197" i="9"/>
  <c r="R197" i="9"/>
  <c r="U197" i="9"/>
  <c r="H198" i="9"/>
  <c r="N198" i="9"/>
  <c r="R198" i="9"/>
  <c r="U198" i="9"/>
  <c r="H199" i="9"/>
  <c r="O199" i="9" s="1"/>
  <c r="N199" i="9"/>
  <c r="R199" i="9"/>
  <c r="U199" i="9"/>
  <c r="H200" i="9"/>
  <c r="N200" i="9"/>
  <c r="R200" i="9"/>
  <c r="U200" i="9"/>
  <c r="H201" i="9"/>
  <c r="O201" i="9" s="1"/>
  <c r="N201" i="9"/>
  <c r="R201" i="9"/>
  <c r="U201" i="9"/>
  <c r="H202" i="9"/>
  <c r="N202" i="9"/>
  <c r="R202" i="9"/>
  <c r="U202" i="9"/>
  <c r="H203" i="9"/>
  <c r="O203" i="9" s="1"/>
  <c r="N203" i="9"/>
  <c r="R203" i="9"/>
  <c r="U203" i="9"/>
  <c r="H204" i="9"/>
  <c r="N204" i="9"/>
  <c r="R204" i="9"/>
  <c r="U204" i="9"/>
  <c r="H205" i="9"/>
  <c r="N205" i="9"/>
  <c r="R205" i="9"/>
  <c r="U205" i="9"/>
  <c r="H206" i="9"/>
  <c r="N206" i="9"/>
  <c r="R206" i="9"/>
  <c r="U206" i="9"/>
  <c r="H207" i="9"/>
  <c r="O207" i="9" s="1"/>
  <c r="N207" i="9"/>
  <c r="R207" i="9"/>
  <c r="U207" i="9"/>
  <c r="H208" i="9"/>
  <c r="N208" i="9"/>
  <c r="R208" i="9"/>
  <c r="U208" i="9"/>
  <c r="H209" i="9"/>
  <c r="O209" i="9" s="1"/>
  <c r="N209" i="9"/>
  <c r="R209" i="9"/>
  <c r="U209" i="9"/>
  <c r="H210" i="9"/>
  <c r="N210" i="9"/>
  <c r="R210" i="9"/>
  <c r="U210" i="9"/>
  <c r="H211" i="9"/>
  <c r="N211" i="9"/>
  <c r="R211" i="9"/>
  <c r="U211" i="9"/>
  <c r="H212" i="9"/>
  <c r="N212" i="9"/>
  <c r="R212" i="9"/>
  <c r="U212" i="9"/>
  <c r="H213" i="9"/>
  <c r="N213" i="9"/>
  <c r="R213" i="9"/>
  <c r="U213" i="9"/>
  <c r="H214" i="9"/>
  <c r="N214" i="9"/>
  <c r="R214" i="9"/>
  <c r="U214" i="9"/>
  <c r="H215" i="9"/>
  <c r="O215" i="9" s="1"/>
  <c r="N215" i="9"/>
  <c r="R215" i="9"/>
  <c r="U215" i="9"/>
  <c r="H216" i="9"/>
  <c r="N216" i="9"/>
  <c r="R216" i="9"/>
  <c r="U216" i="9"/>
  <c r="H217" i="9"/>
  <c r="O217" i="9" s="1"/>
  <c r="N217" i="9"/>
  <c r="R217" i="9"/>
  <c r="U217" i="9"/>
  <c r="H218" i="9"/>
  <c r="N218" i="9"/>
  <c r="R218" i="9"/>
  <c r="U218" i="9"/>
  <c r="H219" i="9"/>
  <c r="O219" i="9" s="1"/>
  <c r="N219" i="9"/>
  <c r="R219" i="9"/>
  <c r="U219" i="9"/>
  <c r="H220" i="9"/>
  <c r="N220" i="9"/>
  <c r="R220" i="9"/>
  <c r="U220" i="9"/>
  <c r="H221" i="9"/>
  <c r="N221" i="9"/>
  <c r="R221" i="9"/>
  <c r="U221" i="9"/>
  <c r="H222" i="9"/>
  <c r="N222" i="9"/>
  <c r="R222" i="9"/>
  <c r="U222" i="9"/>
  <c r="H223" i="9"/>
  <c r="N223" i="9"/>
  <c r="R223" i="9"/>
  <c r="U223" i="9"/>
  <c r="H224" i="9"/>
  <c r="N224" i="9"/>
  <c r="R224" i="9"/>
  <c r="U224" i="9"/>
  <c r="H225" i="9"/>
  <c r="N225" i="9"/>
  <c r="R225" i="9"/>
  <c r="U225" i="9"/>
  <c r="H226" i="9"/>
  <c r="N226" i="9"/>
  <c r="R226" i="9"/>
  <c r="U226" i="9"/>
  <c r="H227" i="9"/>
  <c r="N227" i="9"/>
  <c r="R227" i="9"/>
  <c r="U227" i="9"/>
  <c r="H228" i="9"/>
  <c r="N228" i="9"/>
  <c r="R228" i="9"/>
  <c r="U228" i="9"/>
  <c r="H229" i="9"/>
  <c r="N229" i="9"/>
  <c r="R229" i="9"/>
  <c r="U229" i="9"/>
  <c r="H230" i="9"/>
  <c r="N230" i="9"/>
  <c r="R230" i="9"/>
  <c r="U230" i="9"/>
  <c r="H231" i="9"/>
  <c r="N231" i="9"/>
  <c r="R231" i="9"/>
  <c r="U231" i="9"/>
  <c r="H232" i="9"/>
  <c r="N232" i="9"/>
  <c r="R232" i="9"/>
  <c r="U232" i="9"/>
  <c r="H233" i="9"/>
  <c r="O233" i="9" s="1"/>
  <c r="N233" i="9"/>
  <c r="R233" i="9"/>
  <c r="U233" i="9"/>
  <c r="H234" i="9"/>
  <c r="N234" i="9"/>
  <c r="R234" i="9"/>
  <c r="U234" i="9"/>
  <c r="H235" i="9"/>
  <c r="N235" i="9"/>
  <c r="R235" i="9"/>
  <c r="U235" i="9"/>
  <c r="H236" i="9"/>
  <c r="N236" i="9"/>
  <c r="R236" i="9"/>
  <c r="U236" i="9"/>
  <c r="H237" i="9"/>
  <c r="N237" i="9"/>
  <c r="R237" i="9"/>
  <c r="U237" i="9"/>
  <c r="H238" i="9"/>
  <c r="N238" i="9"/>
  <c r="R238" i="9"/>
  <c r="U238" i="9"/>
  <c r="H239" i="9"/>
  <c r="N239" i="9"/>
  <c r="R239" i="9"/>
  <c r="U239" i="9"/>
  <c r="H240" i="9"/>
  <c r="N240" i="9"/>
  <c r="R240" i="9"/>
  <c r="U240" i="9"/>
  <c r="H241" i="9"/>
  <c r="N241" i="9"/>
  <c r="R241" i="9"/>
  <c r="U241" i="9"/>
  <c r="H242" i="9"/>
  <c r="N242" i="9"/>
  <c r="R242" i="9"/>
  <c r="U242" i="9"/>
  <c r="H243" i="9"/>
  <c r="N243" i="9"/>
  <c r="R243" i="9"/>
  <c r="U243" i="9"/>
  <c r="H244" i="9"/>
  <c r="N244" i="9"/>
  <c r="R244" i="9"/>
  <c r="U244" i="9"/>
  <c r="H245" i="9"/>
  <c r="N245" i="9"/>
  <c r="R245" i="9"/>
  <c r="U245" i="9"/>
  <c r="H246" i="9"/>
  <c r="N246" i="9"/>
  <c r="R246" i="9"/>
  <c r="U246" i="9"/>
  <c r="H247" i="9"/>
  <c r="N247" i="9"/>
  <c r="R247" i="9"/>
  <c r="U247" i="9"/>
  <c r="H248" i="9"/>
  <c r="N248" i="9"/>
  <c r="R248" i="9"/>
  <c r="U248" i="9"/>
  <c r="H249" i="9"/>
  <c r="N249" i="9"/>
  <c r="R249" i="9"/>
  <c r="U249" i="9"/>
  <c r="H250" i="9"/>
  <c r="N250" i="9"/>
  <c r="R250" i="9"/>
  <c r="U250" i="9"/>
  <c r="H251" i="9"/>
  <c r="N251" i="9"/>
  <c r="R251" i="9"/>
  <c r="U251" i="9"/>
  <c r="H252" i="9"/>
  <c r="N252" i="9"/>
  <c r="R252" i="9"/>
  <c r="U252" i="9"/>
  <c r="H253" i="9"/>
  <c r="N253" i="9"/>
  <c r="R253" i="9"/>
  <c r="U253" i="9"/>
  <c r="H254" i="9"/>
  <c r="N254" i="9"/>
  <c r="R254" i="9"/>
  <c r="U254" i="9"/>
  <c r="H255" i="9"/>
  <c r="N255" i="9"/>
  <c r="R255" i="9"/>
  <c r="U255" i="9"/>
  <c r="H256" i="9"/>
  <c r="N256" i="9"/>
  <c r="R256" i="9"/>
  <c r="U256" i="9"/>
  <c r="H257" i="9"/>
  <c r="N257" i="9"/>
  <c r="R257" i="9"/>
  <c r="U257" i="9"/>
  <c r="H258" i="9"/>
  <c r="N258" i="9"/>
  <c r="R258" i="9"/>
  <c r="U258" i="9"/>
  <c r="H259" i="9"/>
  <c r="O259" i="9" s="1"/>
  <c r="N259" i="9"/>
  <c r="R259" i="9"/>
  <c r="U259" i="9"/>
  <c r="H260" i="9"/>
  <c r="N260" i="9"/>
  <c r="R260" i="9"/>
  <c r="U260" i="9"/>
  <c r="H261" i="9"/>
  <c r="N261" i="9"/>
  <c r="R261" i="9"/>
  <c r="U261" i="9"/>
  <c r="H262" i="9"/>
  <c r="N262" i="9"/>
  <c r="R262" i="9"/>
  <c r="U262" i="9"/>
  <c r="H263" i="9"/>
  <c r="N263" i="9"/>
  <c r="R263" i="9"/>
  <c r="U263" i="9"/>
  <c r="H264" i="9"/>
  <c r="N264" i="9"/>
  <c r="R264" i="9"/>
  <c r="U264" i="9"/>
  <c r="H265" i="9"/>
  <c r="N265" i="9"/>
  <c r="R265" i="9"/>
  <c r="U265" i="9"/>
  <c r="H266" i="9"/>
  <c r="N266" i="9"/>
  <c r="R266" i="9"/>
  <c r="U266" i="9"/>
  <c r="H267" i="9"/>
  <c r="N267" i="9"/>
  <c r="R267" i="9"/>
  <c r="U267" i="9"/>
  <c r="H268" i="9"/>
  <c r="N268" i="9"/>
  <c r="R268" i="9"/>
  <c r="U268" i="9"/>
  <c r="H269" i="9"/>
  <c r="N269" i="9"/>
  <c r="R269" i="9"/>
  <c r="U269" i="9"/>
  <c r="H270" i="9"/>
  <c r="N270" i="9"/>
  <c r="R270" i="9"/>
  <c r="U270" i="9"/>
  <c r="H271" i="9"/>
  <c r="N271" i="9"/>
  <c r="R271" i="9"/>
  <c r="U271" i="9"/>
  <c r="H272" i="9"/>
  <c r="N272" i="9"/>
  <c r="R272" i="9"/>
  <c r="U272" i="9"/>
  <c r="H273" i="9"/>
  <c r="N273" i="9"/>
  <c r="R273" i="9"/>
  <c r="U273" i="9"/>
  <c r="H274" i="9"/>
  <c r="N274" i="9"/>
  <c r="R274" i="9"/>
  <c r="U274" i="9"/>
  <c r="H275" i="9"/>
  <c r="O275" i="9" s="1"/>
  <c r="N275" i="9"/>
  <c r="R275" i="9"/>
  <c r="U275" i="9"/>
  <c r="H276" i="9"/>
  <c r="N276" i="9"/>
  <c r="R276" i="9"/>
  <c r="U276" i="9"/>
  <c r="H277" i="9"/>
  <c r="N277" i="9"/>
  <c r="R277" i="9"/>
  <c r="U277" i="9"/>
  <c r="H278" i="9"/>
  <c r="N278" i="9"/>
  <c r="R278" i="9"/>
  <c r="U278" i="9"/>
  <c r="H279" i="9"/>
  <c r="N279" i="9"/>
  <c r="R279" i="9"/>
  <c r="U279" i="9"/>
  <c r="H280" i="9"/>
  <c r="N280" i="9"/>
  <c r="R280" i="9"/>
  <c r="U280" i="9"/>
  <c r="H281" i="9"/>
  <c r="O281" i="9" s="1"/>
  <c r="N281" i="9"/>
  <c r="R281" i="9"/>
  <c r="U281" i="9"/>
  <c r="H282" i="9"/>
  <c r="N282" i="9"/>
  <c r="R282" i="9"/>
  <c r="U282" i="9"/>
  <c r="H283" i="9"/>
  <c r="O283" i="9" s="1"/>
  <c r="N283" i="9"/>
  <c r="R283" i="9"/>
  <c r="U283" i="9"/>
  <c r="O132" i="9" l="1"/>
  <c r="O239" i="9"/>
  <c r="O190" i="9"/>
  <c r="O110" i="9"/>
  <c r="O104" i="9"/>
  <c r="O102" i="9"/>
  <c r="O94" i="9"/>
  <c r="O92" i="9"/>
  <c r="O46" i="9"/>
  <c r="O44" i="9"/>
  <c r="O38" i="9"/>
  <c r="O36" i="9"/>
  <c r="O28" i="9"/>
  <c r="O105" i="9"/>
  <c r="O83" i="9"/>
  <c r="O195" i="9"/>
  <c r="O191" i="9"/>
  <c r="O169" i="9"/>
  <c r="O268" i="9"/>
  <c r="O25" i="9"/>
  <c r="O91" i="9"/>
  <c r="O89" i="9"/>
  <c r="O265" i="9"/>
  <c r="O129" i="9"/>
  <c r="O121" i="9"/>
  <c r="O115" i="9"/>
  <c r="O255" i="9"/>
  <c r="O249" i="9"/>
  <c r="O241" i="9"/>
  <c r="O176" i="9"/>
  <c r="O170" i="9"/>
  <c r="O162" i="9"/>
  <c r="O160" i="9"/>
  <c r="O136" i="9"/>
  <c r="O63" i="9"/>
  <c r="O271" i="9"/>
  <c r="O218" i="9"/>
  <c r="O131" i="9"/>
  <c r="O251" i="9"/>
  <c r="O243" i="9"/>
  <c r="O126" i="9"/>
  <c r="O267" i="9"/>
  <c r="O247" i="9"/>
  <c r="O47" i="9"/>
  <c r="O45" i="9"/>
  <c r="O43" i="9"/>
  <c r="O39" i="9"/>
  <c r="O37" i="9"/>
  <c r="O35" i="9"/>
  <c r="O33" i="9"/>
  <c r="O31" i="9"/>
  <c r="O27" i="9"/>
  <c r="O123" i="9"/>
  <c r="O117" i="9"/>
  <c r="O245" i="9"/>
  <c r="O248" i="9"/>
  <c r="O240" i="9"/>
  <c r="O238" i="9"/>
  <c r="O177" i="9"/>
  <c r="O175" i="9"/>
  <c r="O90" i="9"/>
  <c r="O74" i="9"/>
  <c r="O273" i="9"/>
  <c r="O263" i="9"/>
  <c r="O119" i="9"/>
  <c r="O113" i="9"/>
  <c r="O26" i="9"/>
  <c r="O230" i="9"/>
  <c r="O222" i="9"/>
  <c r="O147" i="9"/>
  <c r="O62" i="9"/>
  <c r="O60" i="9"/>
  <c r="O212" i="9"/>
  <c r="O202" i="9"/>
  <c r="O163" i="9"/>
  <c r="O85" i="9"/>
  <c r="O81" i="9"/>
  <c r="O73" i="9"/>
  <c r="O42" i="9"/>
  <c r="O237" i="9"/>
  <c r="O235" i="9"/>
  <c r="O196" i="9"/>
  <c r="O173" i="9"/>
  <c r="O167" i="9"/>
  <c r="O161" i="9"/>
  <c r="O32" i="9"/>
  <c r="O260" i="9"/>
  <c r="O279" i="9"/>
  <c r="O256" i="9"/>
  <c r="O254" i="9"/>
  <c r="O246" i="9"/>
  <c r="O231" i="9"/>
  <c r="O229" i="9"/>
  <c r="O227" i="9"/>
  <c r="O225" i="9"/>
  <c r="O223" i="9"/>
  <c r="O192" i="9"/>
  <c r="O184" i="9"/>
  <c r="O180" i="9"/>
  <c r="O151" i="9"/>
  <c r="O149" i="9"/>
  <c r="O145" i="9"/>
  <c r="O143" i="9"/>
  <c r="O139" i="9"/>
  <c r="O137" i="9"/>
  <c r="O106" i="9"/>
  <c r="O98" i="9"/>
  <c r="O65" i="9"/>
  <c r="O59" i="9"/>
  <c r="O57" i="9"/>
  <c r="O55" i="9"/>
  <c r="O53" i="9"/>
  <c r="O51" i="9"/>
  <c r="O204" i="9"/>
  <c r="O171" i="9"/>
  <c r="O165" i="9"/>
  <c r="O159" i="9"/>
  <c r="O116" i="9"/>
  <c r="O87" i="9"/>
  <c r="O79" i="9"/>
  <c r="O75" i="9"/>
  <c r="O34" i="9"/>
  <c r="O211" i="9"/>
  <c r="O174" i="9"/>
  <c r="O166" i="9"/>
  <c r="O158" i="9"/>
  <c r="O127" i="9"/>
  <c r="O88" i="9"/>
  <c r="O80" i="9"/>
  <c r="O72" i="9"/>
  <c r="O41" i="9"/>
  <c r="O30" i="9"/>
  <c r="O282" i="9"/>
  <c r="O154" i="9"/>
  <c r="O234" i="9"/>
  <c r="O276" i="9"/>
  <c r="O257" i="9"/>
  <c r="O226" i="9"/>
  <c r="O193" i="9"/>
  <c r="O187" i="9"/>
  <c r="O185" i="9"/>
  <c r="O183" i="9"/>
  <c r="O181" i="9"/>
  <c r="O179" i="9"/>
  <c r="O148" i="9"/>
  <c r="O140" i="9"/>
  <c r="O138" i="9"/>
  <c r="O109" i="9"/>
  <c r="O107" i="9"/>
  <c r="O103" i="9"/>
  <c r="O101" i="9"/>
  <c r="O99" i="9"/>
  <c r="O97" i="9"/>
  <c r="O95" i="9"/>
  <c r="O23" i="9"/>
  <c r="O21" i="9"/>
  <c r="O19" i="9"/>
  <c r="O280" i="9"/>
  <c r="O278" i="9"/>
  <c r="O269" i="9"/>
  <c r="O258" i="9"/>
  <c r="O236" i="9"/>
  <c r="O216" i="9"/>
  <c r="O214" i="9"/>
  <c r="O205" i="9"/>
  <c r="O194" i="9"/>
  <c r="O172" i="9"/>
  <c r="O152" i="9"/>
  <c r="O150" i="9"/>
  <c r="O141" i="9"/>
  <c r="O130" i="9"/>
  <c r="O128" i="9"/>
  <c r="O108" i="9"/>
  <c r="O86" i="9"/>
  <c r="O84" i="9"/>
  <c r="O77" i="9"/>
  <c r="O66" i="9"/>
  <c r="O64" i="9"/>
  <c r="O24" i="9"/>
  <c r="O22" i="9"/>
  <c r="O20" i="9"/>
  <c r="R17" i="9"/>
  <c r="O274" i="9"/>
  <c r="O221" i="9"/>
  <c r="O210" i="9"/>
  <c r="O188" i="9"/>
  <c r="O157" i="9"/>
  <c r="O124" i="9"/>
  <c r="O93" i="9"/>
  <c r="O82" i="9"/>
  <c r="O40" i="9"/>
  <c r="O29" i="9"/>
  <c r="H17" i="9"/>
  <c r="O168" i="9"/>
  <c r="O146" i="9"/>
  <c r="O272" i="9"/>
  <c r="O270" i="9"/>
  <c r="O261" i="9"/>
  <c r="O250" i="9"/>
  <c r="O228" i="9"/>
  <c r="O208" i="9"/>
  <c r="O206" i="9"/>
  <c r="O197" i="9"/>
  <c r="O186" i="9"/>
  <c r="O164" i="9"/>
  <c r="O144" i="9"/>
  <c r="O142" i="9"/>
  <c r="O133" i="9"/>
  <c r="O122" i="9"/>
  <c r="O120" i="9"/>
  <c r="O100" i="9"/>
  <c r="O78" i="9"/>
  <c r="O76" i="9"/>
  <c r="O69" i="9"/>
  <c r="O58" i="9"/>
  <c r="O56" i="9"/>
  <c r="O182" i="9"/>
  <c r="O118" i="9"/>
  <c r="O96" i="9"/>
  <c r="O54" i="9"/>
  <c r="O52" i="9"/>
  <c r="O252" i="9"/>
  <c r="O244" i="9"/>
  <c r="O232" i="9"/>
  <c r="O277" i="9"/>
  <c r="O266" i="9"/>
  <c r="O224" i="9"/>
  <c r="O213" i="9"/>
  <c r="O264" i="9"/>
  <c r="O262" i="9"/>
  <c r="O253" i="9"/>
  <c r="O242" i="9"/>
  <c r="O220" i="9"/>
  <c r="O200" i="9"/>
  <c r="O198" i="9"/>
  <c r="O189" i="9"/>
  <c r="O178" i="9"/>
  <c r="O156" i="9"/>
  <c r="O134" i="9"/>
  <c r="O125" i="9"/>
  <c r="O114" i="9"/>
  <c r="O112" i="9"/>
  <c r="O70" i="9"/>
  <c r="O68" i="9"/>
  <c r="O61" i="9"/>
  <c r="O50" i="9"/>
  <c r="O48" i="9"/>
  <c r="U17" i="9"/>
  <c r="O18" i="9"/>
  <c r="N17" i="9"/>
  <c r="O17" i="9" l="1"/>
  <c r="F17" i="8"/>
  <c r="G17" i="8"/>
  <c r="H17" i="8"/>
  <c r="I17" i="8"/>
  <c r="J18" i="8"/>
  <c r="K18" i="8" s="1"/>
  <c r="O18" i="8"/>
  <c r="J19" i="8"/>
  <c r="K19" i="8" s="1"/>
  <c r="O19" i="8"/>
  <c r="F20" i="8"/>
  <c r="G20" i="8"/>
  <c r="H20" i="8"/>
  <c r="I20" i="8"/>
  <c r="J21" i="8"/>
  <c r="K21" i="8" s="1"/>
  <c r="O21" i="8"/>
  <c r="J22" i="8"/>
  <c r="K22" i="8" s="1"/>
  <c r="O22" i="8"/>
  <c r="F23" i="8"/>
  <c r="G23" i="8"/>
  <c r="H23" i="8"/>
  <c r="I23" i="8"/>
  <c r="J24" i="8"/>
  <c r="K24" i="8" s="1"/>
  <c r="O24" i="8"/>
  <c r="F25" i="8"/>
  <c r="G25" i="8"/>
  <c r="H25" i="8"/>
  <c r="I25" i="8"/>
  <c r="J26" i="8"/>
  <c r="J25" i="8" s="1"/>
  <c r="O26" i="8"/>
  <c r="F27" i="8"/>
  <c r="G27" i="8"/>
  <c r="H27" i="8"/>
  <c r="I27" i="8"/>
  <c r="J28" i="8"/>
  <c r="J27" i="8" s="1"/>
  <c r="O28" i="8"/>
  <c r="F29" i="8"/>
  <c r="G29" i="8"/>
  <c r="H29" i="8"/>
  <c r="I29" i="8"/>
  <c r="J30" i="8"/>
  <c r="K30" i="8" s="1"/>
  <c r="O30" i="8"/>
  <c r="J31" i="8"/>
  <c r="K31" i="8" s="1"/>
  <c r="O31" i="8"/>
  <c r="J32" i="8"/>
  <c r="O32" i="8"/>
  <c r="J33" i="8"/>
  <c r="K33" i="8" s="1"/>
  <c r="O33" i="8"/>
  <c r="F34" i="8"/>
  <c r="G34" i="8"/>
  <c r="H34" i="8"/>
  <c r="I34" i="8"/>
  <c r="J35" i="8"/>
  <c r="O35" i="8"/>
  <c r="J36" i="8"/>
  <c r="K36" i="8" s="1"/>
  <c r="O36" i="8"/>
  <c r="J37" i="8"/>
  <c r="K37" i="8" s="1"/>
  <c r="O37" i="8"/>
  <c r="J38" i="8"/>
  <c r="K38" i="8" s="1"/>
  <c r="O38" i="8"/>
  <c r="J39" i="8"/>
  <c r="K39" i="8" s="1"/>
  <c r="O39" i="8"/>
  <c r="F40" i="8"/>
  <c r="G40" i="8"/>
  <c r="H40" i="8"/>
  <c r="I40" i="8"/>
  <c r="J41" i="8"/>
  <c r="O41" i="8"/>
  <c r="J42" i="8"/>
  <c r="K42" i="8" s="1"/>
  <c r="O42" i="8"/>
  <c r="J43" i="8"/>
  <c r="K43" i="8" s="1"/>
  <c r="O43" i="8"/>
  <c r="J44" i="8"/>
  <c r="K44" i="8" s="1"/>
  <c r="O44" i="8"/>
  <c r="J45" i="8"/>
  <c r="K45" i="8" s="1"/>
  <c r="O45" i="8"/>
  <c r="J46" i="8"/>
  <c r="K46" i="8" s="1"/>
  <c r="O46" i="8"/>
  <c r="F47" i="8"/>
  <c r="G47" i="8"/>
  <c r="H47" i="8"/>
  <c r="I47" i="8"/>
  <c r="J48" i="8"/>
  <c r="O48" i="8"/>
  <c r="J49" i="8"/>
  <c r="K49" i="8" s="1"/>
  <c r="O49" i="8"/>
  <c r="F50" i="8"/>
  <c r="G50" i="8"/>
  <c r="H50" i="8"/>
  <c r="I50" i="8"/>
  <c r="J51" i="8"/>
  <c r="K51" i="8" s="1"/>
  <c r="O51" i="8"/>
  <c r="J52" i="8"/>
  <c r="K52" i="8" s="1"/>
  <c r="O52" i="8"/>
  <c r="J53" i="8"/>
  <c r="K53" i="8" s="1"/>
  <c r="O53" i="8"/>
  <c r="J54" i="8"/>
  <c r="K54" i="8" s="1"/>
  <c r="O54" i="8"/>
  <c r="J55" i="8"/>
  <c r="K55" i="8" s="1"/>
  <c r="O55" i="8"/>
  <c r="J56" i="8"/>
  <c r="K56" i="8" s="1"/>
  <c r="O56" i="8"/>
  <c r="J57" i="8"/>
  <c r="K57" i="8" s="1"/>
  <c r="O57" i="8"/>
  <c r="J58" i="8"/>
  <c r="K58" i="8" s="1"/>
  <c r="O58" i="8"/>
  <c r="J59" i="8"/>
  <c r="K59" i="8" s="1"/>
  <c r="O59" i="8"/>
  <c r="J60" i="8"/>
  <c r="K60" i="8" s="1"/>
  <c r="O60" i="8"/>
  <c r="F61" i="8"/>
  <c r="G61" i="8"/>
  <c r="H61" i="8"/>
  <c r="I61" i="8"/>
  <c r="J62" i="8"/>
  <c r="K62" i="8" s="1"/>
  <c r="O62" i="8"/>
  <c r="J63" i="8"/>
  <c r="O63" i="8"/>
  <c r="J64" i="8"/>
  <c r="K64" i="8" s="1"/>
  <c r="O64" i="8"/>
  <c r="J65" i="8"/>
  <c r="K65" i="8" s="1"/>
  <c r="O65" i="8"/>
  <c r="F66" i="8"/>
  <c r="G66" i="8"/>
  <c r="H66" i="8"/>
  <c r="I66" i="8"/>
  <c r="J67" i="8"/>
  <c r="J66" i="8" s="1"/>
  <c r="K66" i="8" s="1"/>
  <c r="O67" i="8"/>
  <c r="F70" i="8"/>
  <c r="G70" i="8"/>
  <c r="H70" i="8"/>
  <c r="I70" i="8"/>
  <c r="J71" i="8"/>
  <c r="K71" i="8" s="1"/>
  <c r="O71" i="8"/>
  <c r="F72" i="8"/>
  <c r="G72" i="8"/>
  <c r="H72" i="8"/>
  <c r="I72" i="8"/>
  <c r="J73" i="8"/>
  <c r="K73" i="8" s="1"/>
  <c r="O73" i="8"/>
  <c r="J29" i="8" l="1"/>
  <c r="K29" i="8" s="1"/>
  <c r="K67" i="8"/>
  <c r="K26" i="8"/>
  <c r="F68" i="8"/>
  <c r="H68" i="8"/>
  <c r="K32" i="8"/>
  <c r="G68" i="8"/>
  <c r="K25" i="8"/>
  <c r="J72" i="8"/>
  <c r="K72" i="8" s="1"/>
  <c r="J70" i="8"/>
  <c r="K70" i="8" s="1"/>
  <c r="K27" i="8"/>
  <c r="I15" i="8"/>
  <c r="J47" i="8"/>
  <c r="K47" i="8" s="1"/>
  <c r="I16" i="8"/>
  <c r="H15" i="8"/>
  <c r="J61" i="8"/>
  <c r="K61" i="8" s="1"/>
  <c r="G15" i="8"/>
  <c r="G16" i="8"/>
  <c r="I68" i="8"/>
  <c r="J40" i="8"/>
  <c r="K40" i="8" s="1"/>
  <c r="J34" i="8"/>
  <c r="K34" i="8" s="1"/>
  <c r="F16" i="8"/>
  <c r="F14" i="8" s="1"/>
  <c r="K63" i="8"/>
  <c r="K35" i="8"/>
  <c r="J23" i="8"/>
  <c r="K23" i="8" s="1"/>
  <c r="J17" i="8"/>
  <c r="H16" i="8"/>
  <c r="F15" i="8"/>
  <c r="J50" i="8"/>
  <c r="K50" i="8" s="1"/>
  <c r="K48" i="8"/>
  <c r="K41" i="8"/>
  <c r="K28" i="8"/>
  <c r="J20" i="8"/>
  <c r="K20" i="8" s="1"/>
  <c r="G14" i="8" l="1"/>
  <c r="H14" i="8"/>
  <c r="I14" i="8"/>
  <c r="J68" i="8"/>
  <c r="K68" i="8" s="1"/>
  <c r="J16" i="8"/>
  <c r="J15" i="8"/>
  <c r="K15" i="8" s="1"/>
  <c r="K17" i="8"/>
  <c r="K16" i="8" l="1"/>
  <c r="J14" i="8"/>
  <c r="K14" i="8" s="1"/>
</calcChain>
</file>

<file path=xl/sharedStrings.xml><?xml version="1.0" encoding="utf-8"?>
<sst xmlns="http://schemas.openxmlformats.org/spreadsheetml/2006/main" count="2472" uniqueCount="942">
  <si>
    <t xml:space="preserve">AVANCE FINANCIERO Y FÍSICO DE PROYECTOS DE INFRAESTRUCTURA PRODUCTIVA DE LARGO PLAZO EN CONSTRUCCIÓN </t>
  </si>
  <si>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</si>
  <si>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</si>
  <si>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</si>
  <si>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</si>
  <si>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</si>
  <si>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</si>
  <si>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Acumulado 2020</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</si>
  <si>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</si>
  <si>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</si>
  <si>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</si>
  <si>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</si>
  <si>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</si>
  <si>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</si>
  <si>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</si>
  <si>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</si>
  <si>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</si>
  <si>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</si>
  <si>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</si>
  <si>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</si>
  <si>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</si>
  <si>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</si>
  <si>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</si>
  <si>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</si>
  <si>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</si>
  <si>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</si>
  <si>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</si>
  <si>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</si>
  <si>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Varias (Cierre y otras)</t>
  </si>
  <si>
    <t>SE 1116 Transformación del Noreste</t>
  </si>
  <si>
    <t>Aprobado en 2007</t>
  </si>
  <si>
    <t>SE 1212 SUR - PENINSULAR</t>
  </si>
  <si>
    <t>Aprobado en 2008</t>
  </si>
  <si>
    <t>Aprobado en 2009</t>
  </si>
  <si>
    <t>SLT 1405 Subest y Líneas de Transmisión de las Áreas Sureste</t>
  </si>
  <si>
    <t>Aprobado en 2010</t>
  </si>
  <si>
    <t>CCC Cogeneración Salamanca Fase I</t>
  </si>
  <si>
    <t>Aprobado en 2011</t>
  </si>
  <si>
    <t>CC Centro</t>
  </si>
  <si>
    <t>SLT 1603 Subestación Lago</t>
  </si>
  <si>
    <t>CCI Guerrero Negro IV</t>
  </si>
  <si>
    <t>Construcción</t>
  </si>
  <si>
    <t>Aprobado en 2012</t>
  </si>
  <si>
    <t>RM CT José López Portillo</t>
  </si>
  <si>
    <t>Varias(Cierre  y otras)</t>
  </si>
  <si>
    <t>LT Red de Transmisión Asociada al CC Noreste</t>
  </si>
  <si>
    <t xml:space="preserve">CG Los Humeros III </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</si>
  <si>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</si>
  <si>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</si>
  <si>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</si>
  <si>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</si>
  <si>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</si>
  <si>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</si>
  <si>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</si>
  <si>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LT 1805 Línea de Transmisión Huasteca - Monterrey</t>
  </si>
  <si>
    <t>SLT 1821 Divisiones de Distribución</t>
  </si>
  <si>
    <t>RM CCC TULA PAQUETES 1 Y 2</t>
  </si>
  <si>
    <t>Aprobado en 2014</t>
  </si>
  <si>
    <t>CC Empalme II</t>
  </si>
  <si>
    <t>SLT 1920 Subestaciones y Líneas de Distribución</t>
  </si>
  <si>
    <t>Aprobado en 2015</t>
  </si>
  <si>
    <t>CC San Luis Potosí</t>
  </si>
  <si>
    <t>CC Lerdo (Norte IV)</t>
  </si>
  <si>
    <t>CG Los Azufres III Fase II</t>
  </si>
  <si>
    <t>CG Cerritos Colorados Fase I</t>
  </si>
  <si>
    <t>CH Las Cruces</t>
  </si>
  <si>
    <t>LT Red de transmisión asociada a la CH Las Cruces</t>
  </si>
  <si>
    <t>CE Sureste II y III</t>
  </si>
  <si>
    <t>LT Red de Transmisión Asociada a la CI Santa Rosalía II</t>
  </si>
  <si>
    <t>SLT 2002 Subestaciones y Líneas de las Áreas Norte - Occidental</t>
  </si>
  <si>
    <t>SLT SLT 2020 Subestaciones, Líneas y Redes de Distribución</t>
  </si>
  <si>
    <t>Aprobado en 2016</t>
  </si>
  <si>
    <t>CC San Luis Río Colorado I</t>
  </si>
  <si>
    <t>Por Licitar con cambio de alcance</t>
  </si>
  <si>
    <t>CC Guadalajara I</t>
  </si>
  <si>
    <t>SE 2101 Compensación Capacitiva Baja - Occidental</t>
  </si>
  <si>
    <t>SLT SLT 2120 Subestaciones y Líneas de Distribución</t>
  </si>
  <si>
    <t>Aprobado en 2021</t>
  </si>
  <si>
    <t>SLT   Transf y Transm Qro IslaCarmen NvoCasasGrands y Huasteca</t>
  </si>
  <si>
    <t>Autorizado</t>
  </si>
  <si>
    <t>Inversión Condicionada</t>
  </si>
  <si>
    <t>Aprobados en 2013</t>
  </si>
  <si>
    <t>LT LT en Corriente Directa Ixtepec Potencia-Yautepec Potencia</t>
  </si>
  <si>
    <t>Aprobados en 2015</t>
  </si>
  <si>
    <t>CE Sureste IV y V</t>
  </si>
  <si>
    <t>1_/ Se consideran los proyectos que tienen previstos recursos en el PEF 2021, así como aquéllos proyectos que no tienen Monto Estimado en el PEF 2021, pero continúan en etapa de Varias Cierre y Otras por lo que se incluye su seguimiento.</t>
  </si>
  <si>
    <t>Fuente: Comisión Federal de Electricidad</t>
  </si>
  <si>
    <t>FLUJO NETO DE PROYECTOS DE INFRAESTRUCTURA PRODUCTIVA DE LARGO PLAZO DE INVERSIÓN DIRECTA EN OPERACIÓN   1_/</t>
  </si>
  <si>
    <t>Con base en los artículosl 107, fracción I, inciso d) de la Ley Federal de Presupuesto y Responsabilidad Hacendaria y 205 de su Reglamento</t>
  </si>
  <si>
    <t xml:space="preserve">Presupuesto   </t>
  </si>
  <si>
    <t>Ejercido</t>
  </si>
  <si>
    <t>Programado</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</si>
  <si>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</si>
  <si>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</si>
  <si>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</si>
  <si>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</si>
  <si>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</si>
  <si>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</si>
  <si>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</si>
  <si>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</si>
  <si>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</si>
  <si>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</si>
  <si>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</si>
  <si>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</si>
  <si>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</si>
  <si>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</si>
  <si>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</si>
  <si>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</si>
  <si>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</si>
  <si>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</si>
  <si>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</si>
  <si>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</si>
  <si>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</si>
  <si>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</si>
  <si>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</si>
  <si>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</si>
  <si>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</si>
  <si>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</si>
  <si>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</si>
  <si>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</si>
  <si>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</si>
  <si>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</si>
  <si>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</si>
  <si>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</si>
  <si>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</si>
  <si>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</si>
  <si>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</si>
  <si>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</si>
  <si>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</si>
  <si>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</si>
  <si>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</si>
  <si>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</si>
  <si>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</si>
  <si>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</si>
  <si>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</si>
  <si>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</si>
  <si>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</si>
  <si>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</si>
  <si>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</si>
  <si>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</si>
  <si>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</si>
  <si>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</si>
  <si>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</si>
  <si>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</si>
  <si>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</si>
  <si>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</si>
  <si>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</si>
  <si>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</si>
  <si>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</si>
  <si>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</si>
  <si>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</si>
  <si>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</si>
  <si>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</si>
  <si>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</si>
  <si>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</si>
  <si>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</si>
  <si>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</si>
  <si>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</si>
  <si>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</si>
  <si>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</si>
  <si>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</si>
  <si>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</si>
  <si>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</si>
  <si>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</si>
  <si>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</si>
  <si>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</si>
  <si>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</si>
  <si>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</si>
  <si>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</si>
  <si>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</si>
  <si>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</si>
  <si>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</si>
  <si>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</si>
  <si>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</si>
  <si>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</si>
  <si>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</si>
  <si>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</si>
  <si>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</si>
  <si>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</si>
  <si>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</si>
  <si>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</si>
  <si>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</si>
  <si>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</si>
  <si>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</si>
  <si>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</si>
  <si>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</si>
  <si>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</si>
  <si>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</si>
  <si>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</si>
  <si>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</si>
  <si>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</si>
  <si>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</si>
  <si>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</si>
  <si>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</si>
  <si>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</si>
  <si>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</si>
  <si>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</si>
  <si>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</si>
  <si>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</si>
  <si>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</si>
  <si>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</si>
  <si>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</si>
  <si>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</si>
  <si>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</si>
  <si>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</si>
  <si>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</si>
  <si>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</si>
  <si>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</si>
  <si>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</si>
  <si>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</si>
  <si>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</si>
  <si>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</si>
  <si>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</si>
  <si>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</si>
  <si>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</si>
  <si>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</si>
  <si>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</si>
  <si>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</si>
  <si>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</si>
  <si>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</si>
  <si>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</si>
  <si>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</si>
  <si>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</si>
  <si>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</si>
  <si>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</si>
  <si>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</si>
  <si>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</si>
  <si>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</si>
  <si>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</si>
  <si>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</si>
  <si>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</si>
  <si>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</si>
  <si>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</si>
  <si>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</si>
  <si>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</si>
  <si>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</si>
  <si>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</si>
  <si>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</si>
  <si>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</si>
  <si>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</si>
  <si>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</si>
  <si>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</si>
  <si>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</si>
  <si>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</si>
  <si>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</si>
  <si>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</si>
  <si>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</si>
  <si>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</si>
  <si>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</si>
  <si>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</si>
  <si>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</si>
  <si>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</si>
  <si>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</si>
  <si>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</si>
  <si>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</si>
  <si>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</si>
  <si>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</si>
  <si>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</si>
  <si>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</si>
  <si>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</si>
  <si>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</si>
  <si>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</si>
  <si>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</si>
  <si>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</si>
  <si>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</si>
  <si>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</si>
  <si>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</si>
  <si>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</si>
  <si>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</si>
  <si>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</si>
  <si>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</si>
  <si>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</si>
  <si>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</si>
  <si>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</si>
  <si>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</si>
  <si>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</si>
  <si>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</si>
  <si>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</si>
  <si>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</si>
  <si>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</si>
  <si>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</si>
  <si>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</si>
  <si>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</si>
  <si>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</si>
  <si>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</si>
  <si>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</si>
  <si>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</si>
  <si>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</si>
  <si>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</si>
  <si>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</si>
  <si>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</si>
  <si>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</si>
  <si>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</si>
  <si>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</si>
  <si>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</si>
  <si>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</si>
  <si>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</si>
  <si>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</si>
  <si>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</si>
  <si>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</si>
  <si>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</si>
  <si>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</si>
  <si>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</si>
  <si>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</si>
  <si>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</si>
  <si>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</si>
  <si>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</si>
  <si>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</si>
  <si>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</si>
  <si>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</si>
  <si>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</si>
  <si>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</si>
  <si>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</si>
  <si>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</si>
  <si>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</si>
  <si>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</si>
  <si>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</si>
  <si>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</si>
  <si>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</si>
  <si>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</si>
  <si>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</si>
  <si>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</si>
  <si>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</si>
  <si>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</si>
  <si>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</si>
  <si>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</si>
  <si>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</si>
  <si>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</si>
  <si>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</si>
  <si>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</si>
  <si>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</si>
  <si>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</si>
  <si>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</si>
  <si>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</si>
  <si>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</si>
  <si>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</si>
  <si>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</si>
  <si>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</si>
  <si>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</si>
  <si>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</si>
  <si>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</si>
  <si>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</si>
  <si>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</si>
  <si>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</si>
  <si>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</si>
  <si>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</si>
  <si>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</si>
  <si>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</si>
  <si>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</si>
  <si>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</si>
  <si>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</si>
  <si>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</si>
  <si>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</si>
  <si>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</si>
  <si>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</si>
  <si>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</si>
  <si>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</si>
  <si>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</si>
  <si>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</si>
  <si>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</si>
  <si>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</si>
  <si>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</si>
  <si>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</si>
  <si>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</si>
  <si>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</si>
  <si>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</si>
  <si>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</si>
  <si>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</si>
  <si>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</si>
  <si>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</si>
  <si>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</si>
  <si>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</si>
  <si>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</si>
  <si>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</si>
  <si>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</si>
  <si>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</si>
  <si>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</si>
  <si>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</si>
  <si>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</si>
  <si>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</si>
  <si>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</si>
  <si>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</si>
  <si>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</si>
  <si>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</si>
  <si>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</si>
  <si>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</si>
  <si>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</si>
  <si>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</si>
  <si>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</si>
  <si>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</si>
  <si>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</si>
  <si>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</si>
  <si>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</si>
  <si>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</si>
  <si>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</si>
  <si>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</si>
  <si>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</si>
  <si>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Las Cruces</t>
  </si>
  <si>
    <t xml:space="preserve"> Red de transmisión asociada a la CH Las Cruces</t>
  </si>
  <si>
    <t>Sureste II y III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</si>
  <si>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</si>
  <si>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</si>
  <si>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</si>
  <si>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</si>
  <si>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</si>
  <si>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</si>
  <si>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</si>
  <si>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1_/ Considera los proyectos que entraron en operación comercial (con terminaciones parciales o totales).</t>
  </si>
  <si>
    <t>Fuente: Comisión Federal de Electricidad.</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</si>
  <si>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</si>
  <si>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</si>
  <si>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</si>
  <si>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</si>
  <si>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</si>
  <si>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</si>
  <si>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</si>
  <si>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</si>
  <si>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</si>
  <si>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</si>
  <si>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</si>
  <si>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</si>
  <si>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</si>
  <si>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</si>
  <si>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</si>
  <si>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</si>
  <si>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</si>
  <si>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</si>
  <si>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Negativos</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</si>
  <si>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</si>
  <si>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</si>
  <si>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</si>
  <si>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</si>
  <si>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</si>
  <si>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</si>
  <si>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</si>
  <si>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</si>
  <si>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</si>
  <si>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</si>
  <si>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</si>
  <si>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</si>
  <si>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</si>
  <si>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</si>
  <si>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</si>
  <si>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</si>
  <si>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</si>
  <si>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</si>
  <si>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</si>
  <si>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</si>
  <si>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</si>
  <si>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</si>
  <si>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</si>
  <si>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</si>
  <si>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</si>
  <si>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</si>
  <si>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</si>
  <si>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</si>
  <si>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</si>
  <si>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</si>
  <si>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</si>
  <si>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</si>
  <si>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</si>
  <si>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</si>
  <si>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En términos de  los artículos 107, fracción I , de la Ley Federal de Presupuesto y Responsabilidad Hacendaria y 205 de su Reglamento</t>
  </si>
  <si>
    <t xml:space="preserve">Comisión Federal de Electricidad </t>
  </si>
  <si>
    <t>Marzo</t>
  </si>
  <si>
    <t>Nombre del Proyecto</t>
  </si>
  <si>
    <t>Costo de cierre</t>
  </si>
  <si>
    <t>Amortización ejercida</t>
  </si>
  <si>
    <t>Pasivo Directo</t>
  </si>
  <si>
    <t>Pasivo</t>
  </si>
  <si>
    <t>TC. Marzo 2020</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</si>
  <si>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</si>
  <si>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</si>
  <si>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</si>
  <si>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</si>
  <si>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</si>
  <si>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</si>
  <si>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</si>
  <si>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</si>
  <si>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</si>
  <si>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</si>
  <si>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</si>
  <si>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</si>
  <si>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</si>
  <si>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</si>
  <si>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</si>
  <si>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</si>
  <si>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</si>
  <si>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</si>
  <si>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</si>
  <si>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</si>
  <si>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</si>
  <si>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</si>
  <si>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</si>
  <si>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</si>
  <si>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</si>
  <si>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</si>
  <si>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</si>
  <si>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</si>
  <si>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</si>
  <si>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</si>
  <si>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</si>
  <si>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</si>
  <si>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</si>
  <si>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</si>
  <si>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</si>
  <si>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</si>
  <si>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</si>
  <si>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</si>
  <si>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</si>
  <si>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</si>
  <si>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</si>
  <si>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</si>
  <si>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</si>
  <si>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</si>
  <si>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</si>
  <si>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</si>
  <si>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</si>
  <si>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</si>
  <si>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</si>
  <si>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</si>
  <si>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</si>
  <si>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</si>
  <si>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</si>
  <si>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</si>
  <si>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</si>
  <si>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</si>
  <si>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</si>
  <si>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</si>
  <si>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</si>
  <si>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</si>
  <si>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</si>
  <si>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</si>
  <si>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</si>
  <si>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</si>
  <si>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</si>
  <si>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</si>
  <si>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</si>
  <si>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</si>
  <si>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</si>
  <si>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</si>
  <si>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</si>
  <si>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</si>
  <si>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</si>
  <si>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</si>
  <si>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</si>
  <si>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</si>
  <si>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</si>
  <si>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</si>
  <si>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</si>
  <si>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</si>
  <si>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</si>
  <si>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</si>
  <si>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</si>
  <si>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</si>
  <si>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</si>
  <si>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</si>
  <si>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</si>
  <si>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</si>
  <si>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</si>
  <si>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</si>
  <si>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</si>
  <si>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</si>
  <si>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</si>
  <si>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</si>
  <si>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</si>
  <si>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</si>
  <si>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</si>
  <si>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</si>
  <si>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</si>
  <si>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</si>
  <si>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</si>
  <si>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</si>
  <si>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</si>
  <si>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</si>
  <si>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</si>
  <si>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</si>
  <si>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</si>
  <si>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</si>
  <si>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</si>
  <si>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</si>
  <si>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</si>
  <si>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</si>
  <si>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</si>
  <si>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</si>
  <si>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</si>
  <si>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</si>
  <si>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</si>
  <si>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</si>
  <si>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</si>
  <si>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</si>
  <si>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</si>
  <si>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</si>
  <si>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</si>
  <si>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</si>
  <si>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</si>
  <si>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</si>
  <si>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</si>
  <si>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</si>
  <si>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</si>
  <si>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</si>
  <si>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</si>
  <si>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</si>
  <si>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</si>
  <si>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</si>
  <si>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</si>
  <si>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</si>
  <si>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</si>
  <si>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</si>
  <si>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</si>
  <si>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</si>
  <si>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</si>
  <si>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</si>
  <si>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</si>
  <si>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</si>
  <si>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</si>
  <si>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</si>
  <si>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</si>
  <si>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</si>
  <si>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</si>
  <si>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</si>
  <si>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</si>
  <si>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</si>
  <si>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</si>
  <si>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</si>
  <si>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</si>
  <si>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</si>
  <si>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</si>
  <si>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</si>
  <si>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</si>
  <si>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</si>
  <si>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</si>
  <si>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</si>
  <si>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</si>
  <si>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</si>
  <si>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</si>
  <si>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</si>
  <si>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</si>
  <si>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</si>
  <si>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</si>
  <si>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</si>
  <si>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</si>
  <si>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</si>
  <si>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</si>
  <si>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</si>
  <si>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</si>
  <si>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</si>
  <si>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</si>
  <si>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</si>
  <si>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</si>
  <si>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</si>
  <si>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</si>
  <si>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</si>
  <si>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</si>
  <si>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</si>
  <si>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</si>
  <si>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</si>
  <si>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</si>
  <si>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</si>
  <si>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</si>
  <si>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</si>
  <si>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</si>
  <si>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</si>
  <si>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</si>
  <si>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</si>
  <si>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</si>
  <si>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</si>
  <si>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</si>
  <si>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</si>
  <si>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</si>
  <si>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</si>
  <si>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</si>
  <si>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</si>
  <si>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</si>
  <si>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</si>
  <si>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</si>
  <si>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</si>
  <si>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</si>
  <si>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</si>
  <si>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</si>
  <si>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</si>
  <si>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</si>
  <si>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</si>
  <si>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</si>
  <si>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</si>
  <si>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</si>
  <si>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</si>
  <si>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</si>
  <si>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</si>
  <si>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</si>
  <si>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</si>
  <si>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</si>
  <si>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</si>
  <si>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</si>
  <si>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</si>
  <si>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</si>
  <si>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</si>
  <si>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</si>
  <si>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</si>
  <si>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</si>
  <si>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</si>
  <si>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</si>
  <si>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</si>
  <si>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</si>
  <si>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</si>
  <si>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</si>
  <si>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</si>
  <si>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</si>
  <si>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</si>
  <si>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</si>
  <si>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</si>
  <si>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</si>
  <si>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</si>
  <si>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</si>
  <si>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</si>
  <si>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</si>
  <si>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</si>
  <si>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</si>
  <si>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SE 1620 Distribución Valle de México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</si>
  <si>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</si>
  <si>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</si>
  <si>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</si>
  <si>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</si>
  <si>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</si>
  <si>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</si>
  <si>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</si>
  <si>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</si>
  <si>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</si>
  <si>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Costo total estimado</t>
  </si>
  <si>
    <t>Monto 
Contratado</t>
  </si>
  <si>
    <t>Comprometido al periodo</t>
  </si>
  <si>
    <t>Montos comprometidos por etapas</t>
  </si>
  <si>
    <t>PEF 2021</t>
  </si>
  <si>
    <t>Monto</t>
  </si>
  <si>
    <t>Proyectos adjudicados y/o en construcción</t>
  </si>
  <si>
    <t>Proyectos en operación</t>
  </si>
  <si>
    <t>MARZO</t>
  </si>
  <si>
    <t>( 3=2/1 )</t>
  </si>
  <si>
    <t>( 5=7+8 )</t>
  </si>
  <si>
    <t>( 6=5/2 )</t>
  </si>
  <si>
    <t>( 8 )</t>
  </si>
  <si>
    <t>PEF 2020</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</si>
  <si>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</si>
  <si>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</si>
  <si>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</si>
  <si>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</si>
  <si>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</si>
  <si>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</si>
  <si>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</si>
  <si>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</si>
  <si>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</si>
  <si>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</si>
  <si>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</si>
  <si>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</si>
  <si>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</si>
  <si>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</si>
  <si>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</si>
  <si>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</si>
  <si>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</si>
  <si>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</si>
  <si>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</si>
  <si>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</si>
  <si>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</si>
  <si>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</si>
  <si>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</si>
  <si>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</si>
  <si>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</si>
  <si>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</si>
  <si>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</si>
  <si>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</si>
  <si>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</si>
  <si>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</si>
  <si>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</si>
  <si>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</si>
  <si>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</si>
  <si>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</si>
  <si>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</si>
  <si>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</si>
  <si>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</si>
  <si>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</si>
  <si>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</si>
  <si>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</si>
  <si>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</si>
  <si>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</si>
  <si>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</si>
  <si>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</si>
  <si>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</si>
  <si>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</si>
  <si>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</si>
  <si>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</si>
  <si>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</si>
  <si>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</si>
  <si>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</si>
  <si>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</si>
  <si>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</si>
  <si>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</si>
  <si>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</si>
  <si>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</si>
  <si>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</si>
  <si>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</si>
  <si>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</si>
  <si>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</si>
  <si>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</si>
  <si>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</si>
  <si>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</si>
  <si>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</si>
  <si>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</si>
  <si>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</si>
  <si>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</si>
  <si>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</si>
  <si>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</si>
  <si>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</si>
  <si>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</si>
  <si>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</si>
  <si>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</si>
  <si>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</si>
  <si>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</si>
  <si>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</si>
  <si>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</si>
  <si>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</si>
  <si>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</si>
  <si>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</si>
  <si>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</si>
  <si>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</si>
  <si>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</si>
  <si>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</si>
  <si>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</si>
  <si>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</si>
  <si>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</si>
  <si>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</si>
  <si>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</si>
  <si>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</si>
  <si>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</si>
  <si>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</si>
  <si>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</si>
  <si>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</si>
  <si>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</si>
  <si>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</si>
  <si>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</si>
  <si>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</si>
  <si>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</si>
  <si>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</si>
  <si>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</si>
  <si>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</si>
  <si>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</si>
  <si>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</si>
  <si>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</si>
  <si>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</si>
  <si>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</si>
  <si>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</si>
  <si>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</si>
  <si>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</si>
  <si>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</si>
  <si>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</si>
  <si>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Red de transmisión asociada a la CH Las Cruces</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</si>
  <si>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</si>
  <si>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</si>
  <si>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</si>
  <si>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</si>
  <si>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</si>
  <si>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</si>
  <si>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</si>
  <si>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</si>
  <si>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</si>
  <si>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</si>
  <si>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CCI Baja California Sur VI</t>
  </si>
  <si>
    <t>Autorizados en 2021</t>
  </si>
  <si>
    <t>Transf y Transm Qro IslaCarmen NvoCasasGrands y Huasteca</t>
  </si>
  <si>
    <t>Incremento de Capacidad de Transm en Las Delicias-Querétaro</t>
  </si>
  <si>
    <t xml:space="preserve"> LT Corriente Alterna Submarina Playacar - Chankanaab II</t>
  </si>
  <si>
    <t>Suministro de energía Zona Veracruz (antes Olmeca Bco1)</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</si>
  <si>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</si>
  <si>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2021, corresponde al primer cierre parcial del proyecto.</t>
  </si>
  <si>
    <t>4_/ Es la fecha del último pago de amortizaciones de un proyecto</t>
  </si>
  <si>
    <t>Total Inversión Condicionada</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</si>
  <si>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</si>
  <si>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</si>
  <si>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</si>
  <si>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</si>
  <si>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</si>
  <si>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</si>
  <si>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</si>
  <si>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</si>
  <si>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</si>
  <si>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</si>
  <si>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</si>
  <si>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</si>
  <si>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</si>
  <si>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</si>
  <si>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</si>
  <si>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</si>
  <si>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</si>
  <si>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</si>
  <si>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</si>
  <si>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</si>
  <si>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2021, corresponde al primer cierre parcial del proyecto.</t>
  </si>
  <si>
    <t>4_/  Es la fecha del último pago de amortizaciones de un proyecto</t>
  </si>
  <si>
    <t>Nota: La actualización a precios de 2003 se realiza utilizando un tipo de cambio de 10.20 pesos por dólar</t>
  </si>
  <si>
    <t>(Millones de pesos a precios de 2021)</t>
  </si>
  <si>
    <t>500&lt; = La variación es menor a 500 por ciento.</t>
  </si>
  <si>
    <t>p_/ Cifras preliminares. Las sumas de los parciales pueden no coincidir con los totales debido al redondeo.</t>
  </si>
  <si>
    <t>N.A.: No aplica.</t>
  </si>
  <si>
    <t>&lt;-500 = La variación es menor a -500 por ciento.</t>
  </si>
  <si>
    <t xml:space="preserve">p_/ Cifras preliminares. Las sumas de los parciales pueden no coincidir con los totales debido al redondeo. </t>
  </si>
  <si>
    <t>Informes sobre la Situación Económica,
las Finanzas Públicas y la Deuda Pública</t>
  </si>
  <si>
    <t>IV. PROYECTOS DE INFRAESTRUCTURA PRODUCTIVA DE LARGO PLAZO (PIDIREGAS)</t>
  </si>
  <si>
    <r>
      <t xml:space="preserve">Costo Total Autorizado </t>
    </r>
    <r>
      <rPr>
        <vertAlign val="superscript"/>
        <sz val="9"/>
        <color rgb="FF000000"/>
        <rFont val="Montserrat"/>
      </rPr>
      <t>2_/</t>
    </r>
  </si>
  <si>
    <r>
      <t xml:space="preserve">Acumulado 2020 </t>
    </r>
    <r>
      <rPr>
        <vertAlign val="superscript"/>
        <sz val="9"/>
        <color rgb="FF000000"/>
        <rFont val="Montserrat"/>
      </rPr>
      <t>2_/</t>
    </r>
  </si>
  <si>
    <r>
      <t xml:space="preserve">Estimada </t>
    </r>
    <r>
      <rPr>
        <vertAlign val="superscript"/>
        <sz val="9"/>
        <color rgb="FF000000"/>
        <rFont val="Montserrat"/>
      </rPr>
      <t>2_/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</si>
  <si>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</si>
  <si>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</si>
  <si>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1320 DISTRIBUCION NOROESTE </t>
    </r>
    <r>
      <rPr>
        <vertAlign val="superscript"/>
        <sz val="9"/>
        <color theme="1"/>
        <rFont val="Montserrat"/>
      </rPr>
      <t>1_/</t>
    </r>
  </si>
  <si>
    <r>
      <t xml:space="preserve">COMPROMISOS DE PROYECTOS DE INFRAESTRUCTURA PRODUCTIVA DE LARGO PLAZO DE INVERSIÓN DIRECTA EN OPERACIÓN      </t>
    </r>
    <r>
      <rPr>
        <b/>
        <vertAlign val="superscript"/>
        <sz val="12"/>
        <color theme="0"/>
        <rFont val="Montserrat"/>
      </rPr>
      <t xml:space="preserve">p_/ </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</si>
  <si>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</si>
  <si>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</si>
  <si>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</si>
  <si>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 xml:space="preserve">VALOR PRESENTE NETO POR PROYECTO DE INVERSIÓN FINANCIADA CONDICIONADA </t>
    </r>
    <r>
      <rPr>
        <b/>
        <vertAlign val="superscript"/>
        <sz val="12"/>
        <color theme="0"/>
        <rFont val="Montserrat"/>
      </rPr>
      <t xml:space="preserve"> P_/</t>
    </r>
  </si>
  <si>
    <r>
      <t xml:space="preserve">(Millones de pesos a precios de 2021)  </t>
    </r>
    <r>
      <rPr>
        <b/>
        <vertAlign val="superscript"/>
        <sz val="12"/>
        <color theme="0"/>
        <rFont val="Montserrat"/>
      </rPr>
      <t>2_/</t>
    </r>
  </si>
  <si>
    <r>
      <t xml:space="preserve">VALOR PRESENTE NETO POR PROYECTO DE INVERSIÓN FINANCIADA DIRECTA  </t>
    </r>
    <r>
      <rPr>
        <b/>
        <vertAlign val="superscript"/>
        <sz val="12"/>
        <color theme="0"/>
        <rFont val="Montserrat"/>
      </rPr>
      <t>P_/</t>
    </r>
  </si>
  <si>
    <t xml:space="preserve">2_/ El tipo de cambio utilizado fue de 19.8027  pesos por dólar correspondiente al cierre de junio de 2021. </t>
  </si>
  <si>
    <t>Terminado Totalmente</t>
  </si>
  <si>
    <t>Enero - Junio</t>
  </si>
  <si>
    <t>Gasto Programable</t>
  </si>
  <si>
    <t>Gasto</t>
  </si>
  <si>
    <t xml:space="preserve">Gasto </t>
  </si>
  <si>
    <t>Notas: Las sumas de los parciales pueden no coincidir con los totales debido al redondeo, los inresos presentados al mes de Junio considera los ingresos presupuestados.</t>
  </si>
  <si>
    <t>1_/ Proyectos en operación que concluyeron sus obligaciones financieras como PIDIREGAS</t>
  </si>
  <si>
    <t>*  El tipo de cambio utilizado es de 19.8027 correspondiente al cierre de Junio de 2021.</t>
  </si>
  <si>
    <t>Enero -Junio</t>
  </si>
  <si>
    <t>TC jun 2021</t>
  </si>
  <si>
    <t>2_/ El tipo de cambio utilizado para la presentación de la información en pesos es de 19.8027  el cual corresponde al cierre de junio de 2021.</t>
  </si>
  <si>
    <t>Segundo Trimestre de 2021</t>
  </si>
  <si>
    <r>
      <t xml:space="preserve">SE 1202 Suministro de Energía a la Zona Manzanillo </t>
    </r>
    <r>
      <rPr>
        <vertAlign val="superscript"/>
        <sz val="9"/>
        <color theme="1"/>
        <rFont val="Montserrat"/>
      </rPr>
      <t>1_/</t>
    </r>
  </si>
  <si>
    <r>
      <t xml:space="preserve">SE 1621 Distribución Norte-Sur </t>
    </r>
    <r>
      <rPr>
        <vertAlign val="superscript"/>
        <sz val="9"/>
        <color theme="1"/>
        <rFont val="Montserrat"/>
      </rPr>
      <t>1_/</t>
    </r>
  </si>
  <si>
    <t>Los tipos de cambio promedio de fecha de liquidación utilizados fueron 19.8889 (enero), 20.2415 (febrero), 20.7895 (marzo), 20.0534 (abril), 19.9829 (mayo) y 20.0366 (junio) pesos por dólar, publicados por el Banco de México (Banxico).</t>
  </si>
  <si>
    <t>*  El tipo de cambio utilizado es de 19.8027 pesos correspondiente al mes de Junio de 2021.</t>
  </si>
  <si>
    <t>COMPROMISOS DE PROYECTOS DE INVERSION FINANCIADA DIRECTA Y CONDICIONADA RESPECTO A SU COSTO TOTAL ADJUDICADOS, EN CONSTRUCCIÓN Y OPERACIÓN  p_/</t>
  </si>
  <si>
    <t>SegundoTrimestre de 2021</t>
  </si>
  <si>
    <r>
      <t>Autorizados en 1997</t>
    </r>
    <r>
      <rPr>
        <b/>
        <vertAlign val="superscript"/>
        <sz val="10"/>
        <rFont val="Montserrat"/>
      </rPr>
      <t xml:space="preserve"> </t>
    </r>
  </si>
  <si>
    <t>2_/ El tipo de cambio utilizado para la presentación de la información en pesos es de 19.8027, el cual corresponde al cierre de junio de 2021.</t>
  </si>
  <si>
    <r>
      <t xml:space="preserve">(Millones de pesos a precios de 2021) </t>
    </r>
    <r>
      <rPr>
        <b/>
        <vertAlign val="superscript"/>
        <sz val="12"/>
        <color theme="0"/>
        <rFont val="Montserrat"/>
      </rPr>
      <t>P_/</t>
    </r>
  </si>
  <si>
    <t>(Millones de pesos a precios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</si>
</sst>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_);[Red]\(#,##0.0\)"/>
    <numFmt numFmtId="165" formatCode="#,##0.0;[Red]#,##0.0"/>
    <numFmt numFmtId="166" formatCode="#,##0.00000000000000_);[Red]\(#,##0.00000000000000\)"/>
    <numFmt numFmtId="167" formatCode="#,##0.0000000_);[Red]\(#,##0.0000000\)"/>
    <numFmt numFmtId="168" formatCode="_-* #,##0.0_-;\-* #,##0.0_-;_-* &quot;-&quot;?_-;_-@_-"/>
    <numFmt numFmtId="169" formatCode="0.0"/>
    <numFmt numFmtId="170" formatCode="#,##0.0_ ;\-#,##0.0\ "/>
    <numFmt numFmtId="171" formatCode="#,##0.00_ ;\-#,##0.00\ "/>
    <numFmt numFmtId="172" formatCode="#,##0.0_ ;[Red]\-#,##0.0\ "/>
    <numFmt numFmtId="173" formatCode="_(* #,##0.00_);_(* \(#,##0.00\);_(* &quot;-&quot;??_);_(@_)"/>
    <numFmt numFmtId="174" formatCode="#,##0.0"/>
    <numFmt numFmtId="175" formatCode="_(* #,##0.0_);_(* \(#,##0.0\);_(* &quot;-&quot;??_);_(@_)"/>
    <numFmt numFmtId="176" formatCode="0.0000"/>
    <numFmt numFmtId="177" formatCode="_-* #,##0.0_-;\-* #,##0.0_-;_-* &quot;-&quot;??_-;_-@_-"/>
    <numFmt numFmtId="178" formatCode="#,##0.0_);\(#,##0.0\)"/>
    <numFmt numFmtId="179" formatCode="_-* #,##0_-;\-* #,##0_-;_-* &quot;-&quot;??_-;_-@_-"/>
    <numFmt numFmtId="180" formatCode="_(* #,##0.0_);_(* \(#,##0.0\);_(* &quot;-&quot;?_);_(@_)"/>
    <numFmt numFmtId="181" formatCode="0.000"/>
  </numFmts>
  <fonts count="63">
    <font>
      <sz val="11"/>
      <color theme="1"/>
      <name val="Calibri"/>
      <family val="2"/>
      <scheme val="minor"/>
    </font>
    <font>
      <sz val="10"/>
      <name val="Arial"/>
      <family val="2"/>
    </font>
    <font>
      <sz val="9"/>
      <color theme="0"/>
      <name val="Arial"/>
      <family val="2"/>
    </font>
    <font>
      <b/>
      <sz val="10"/>
      <name val="Arial"/>
      <family val="2"/>
    </font>
    <font>
      <sz val="12"/>
      <color theme="0"/>
      <name val="Segoe UI"/>
      <family val="2"/>
    </font>
    <font>
      <sz val="12"/>
      <color rgb="FF333333"/>
      <name val="Segoe UI"/>
      <family val="2"/>
    </font>
    <font>
      <sz val="8"/>
      <name val="Arial"/>
      <family val="2"/>
    </font>
    <font>
      <sz val="8"/>
      <color theme="1"/>
      <name val="Arial"/>
      <family val="2"/>
    </font>
    <font>
      <sz val="7"/>
      <name val="Arial"/>
      <family val="2"/>
    </font>
    <font>
      <sz val="11"/>
      <color theme="1"/>
      <name val="Calibri"/>
      <family val="2"/>
      <scheme val="minor"/>
    </font>
    <font>
      <sz val="11"/>
      <name val="Arial"/>
      <family val="2"/>
    </font>
    <font>
      <sz val="11"/>
      <color theme="1"/>
      <name val="Arial"/>
      <family val="2"/>
    </font>
    <font>
      <b/>
      <sz val="11"/>
      <color theme="0"/>
      <name val="Arial"/>
      <family val="2"/>
    </font>
    <font>
      <sz val="9"/>
      <name val="Arial"/>
      <family val="2"/>
    </font>
    <font>
      <sz val="12"/>
      <name val="Arial"/>
      <family val="2"/>
    </font>
    <font>
      <sz val="12"/>
      <color theme="0"/>
      <name val="Arial"/>
      <family val="2"/>
    </font>
    <font>
      <sz val="10"/>
      <color rgb="FFFF0000"/>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6"/>
      <name val="Arial"/>
      <family val="2"/>
    </font>
    <font>
      <sz val="11"/>
      <color indexed="22"/>
      <name val="Arial"/>
      <family val="2"/>
    </font>
    <font>
      <sz val="11"/>
      <color theme="0" tint="-0.14999847407452621"/>
      <name val="Arial"/>
      <family val="2"/>
    </font>
    <font>
      <sz val="12"/>
      <color theme="0" tint="-0.14999847407452621"/>
      <name val="Arial"/>
      <family val="2"/>
    </font>
    <font>
      <sz val="9"/>
      <color theme="0" tint="-0.14999847407452621"/>
      <name val="Arial"/>
      <family val="2"/>
    </font>
    <font>
      <sz val="8"/>
      <color theme="0" tint="-0.14999847407452621"/>
      <name val="Arial"/>
      <family val="2"/>
    </font>
    <font>
      <sz val="11"/>
      <color theme="0"/>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color theme="0"/>
      <name val="Montserrat"/>
    </font>
    <font>
      <sz val="9"/>
      <color theme="0"/>
      <name val="Montserrat"/>
    </font>
    <font>
      <b/>
      <sz val="12"/>
      <color theme="0"/>
      <name val="Montserrat"/>
    </font>
    <font>
      <sz val="8"/>
      <name val="Montserrat"/>
    </font>
    <font>
      <sz val="10"/>
      <name val="Montserrat"/>
    </font>
    <font>
      <sz val="9"/>
      <name val="Montserrat"/>
    </font>
    <font>
      <sz val="9"/>
      <color indexed="8"/>
      <name val="Montserrat"/>
    </font>
    <font>
      <vertAlign val="superscript"/>
      <sz val="9"/>
      <color rgb="FF000000"/>
      <name val="Montserrat"/>
    </font>
    <font>
      <vertAlign val="superscript"/>
      <sz val="9"/>
      <name val="Montserrat"/>
    </font>
    <font>
      <b/>
      <sz val="9"/>
      <name val="Montserrat"/>
    </font>
    <font>
      <b/>
      <sz val="9"/>
      <color theme="1"/>
      <name val="Montserrat"/>
    </font>
    <font>
      <sz val="9"/>
      <color theme="1"/>
      <name val="Montserrat"/>
    </font>
    <font>
      <vertAlign val="superscript"/>
      <sz val="9"/>
      <color theme="1"/>
      <name val="Montserrat"/>
    </font>
    <font>
      <sz val="12"/>
      <color theme="0"/>
      <name val="Montserrat"/>
    </font>
    <font>
      <b/>
      <sz val="9"/>
      <color indexed="8"/>
      <name val="Montserrat"/>
    </font>
    <font>
      <sz val="7"/>
      <name val="Montserrat"/>
    </font>
    <font>
      <b/>
      <sz val="12"/>
      <name val="Montserrat"/>
    </font>
    <font>
      <b/>
      <sz val="12"/>
      <color indexed="23"/>
      <name val="Montserrat"/>
    </font>
    <font>
      <b/>
      <vertAlign val="superscript"/>
      <sz val="12"/>
      <color theme="0"/>
      <name val="Montserrat"/>
    </font>
    <font>
      <b/>
      <sz val="9"/>
      <name val="Arial"/>
      <family val="2"/>
    </font>
    <font>
      <b/>
      <sz val="10"/>
      <color theme="0"/>
      <name val="Montserrat"/>
    </font>
    <font>
      <sz val="11"/>
      <color theme="1"/>
      <name val="Montserrat"/>
    </font>
    <font>
      <b/>
      <sz val="10"/>
      <name val="Montserrat"/>
    </font>
    <font>
      <b/>
      <sz val="11"/>
      <color theme="0"/>
      <name val="Montserrat"/>
    </font>
    <font>
      <sz val="9"/>
      <color theme="0" tint="-0.14999847407452621"/>
      <name val="Montserrat"/>
    </font>
    <font>
      <sz val="9"/>
      <color rgb="FFFF0000"/>
      <name val="Montserrat"/>
    </font>
    <font>
      <sz val="10"/>
      <color theme="0"/>
      <name val="Montserrat"/>
    </font>
    <font>
      <sz val="10"/>
      <color indexed="9"/>
      <name val="Montserrat"/>
    </font>
    <font>
      <b/>
      <vertAlign val="superscript"/>
      <sz val="10"/>
      <name val="Montserrat"/>
    </font>
    <font>
      <sz val="10"/>
      <color theme="1"/>
      <name val="Montserrat"/>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3">
    <xf numFmtId="0" fontId="0" fillId="0" borderId="0"/>
    <xf numFmtId="0" fontId="1" fillId="0" borderId="0"/>
    <xf numFmtId="43" fontId="9" fillId="0" borderId="0" applyFont="0" applyFill="0" applyBorder="0" applyAlignment="0" applyProtection="0"/>
    <xf numFmtId="9" fontId="9" fillId="0" borderId="0" applyFont="0" applyFill="0" applyBorder="0" applyAlignment="0" applyProtection="0"/>
    <xf numFmtId="173" fontId="1" fillId="0" borderId="0" applyFont="0" applyFill="0" applyBorder="0" applyAlignment="0" applyProtection="0"/>
    <xf numFmtId="0" fontId="1" fillId="0" borderId="0"/>
    <xf numFmtId="169" fontId="1" fillId="0" borderId="0"/>
    <xf numFmtId="43" fontId="1"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1" fillId="0" borderId="0"/>
    <xf numFmtId="169" fontId="1" fillId="0" borderId="0"/>
  </cellStyleXfs>
  <cellXfs count="418">
    <xf numFmtId="0" fontId="0" fillId="0" borderId="0" xfId="0"/>
    <xf numFmtId="0" fontId="1" fillId="0" borderId="0" xfId="1"/>
    <xf numFmtId="0" fontId="3" fillId="0" borderId="0" xfId="1" applyFont="1"/>
    <xf numFmtId="0" fontId="4" fillId="0" borderId="0" xfId="0" applyFont="1"/>
    <xf numFmtId="0" fontId="5" fillId="0" borderId="0" xfId="0" applyFont="1" applyAlignment="1">
      <alignment horizontal="right" vertical="center" indent="1"/>
    </xf>
    <xf numFmtId="49" fontId="1" fillId="0" borderId="0" xfId="1" applyNumberFormat="1"/>
    <xf numFmtId="49" fontId="1" fillId="0" borderId="0" xfId="1" applyNumberFormat="1" applyAlignment="1">
      <alignment vertical="center"/>
    </xf>
    <xf numFmtId="0" fontId="6" fillId="0" borderId="0" xfId="1" applyFont="1" applyAlignment="1">
      <alignment horizontal="center" vertical="center"/>
    </xf>
    <xf numFmtId="0" fontId="1" fillId="0" borderId="0" xfId="1" applyAlignment="1">
      <alignment horizontal="right"/>
    </xf>
    <xf numFmtId="0" fontId="6" fillId="0" borderId="0" xfId="0" applyFont="1" applyAlignment="1">
      <alignment horizontal="right"/>
    </xf>
    <xf numFmtId="0" fontId="6" fillId="0" borderId="0" xfId="1" applyFont="1" applyAlignment="1">
      <alignment horizontal="center"/>
    </xf>
    <xf numFmtId="0" fontId="6" fillId="0" borderId="0" xfId="0" applyFont="1" applyAlignment="1">
      <alignment horizontal="center"/>
    </xf>
    <xf numFmtId="0" fontId="1" fillId="0" borderId="0" xfId="1" applyAlignment="1">
      <alignment horizontal="center"/>
    </xf>
    <xf numFmtId="0" fontId="6" fillId="0" borderId="0" xfId="1" applyFont="1"/>
    <xf numFmtId="0" fontId="7" fillId="0" borderId="0" xfId="0" applyFont="1" applyAlignment="1">
      <alignment horizontal="right"/>
    </xf>
    <xf numFmtId="0" fontId="8" fillId="0" borderId="0" xfId="1" applyFont="1"/>
    <xf numFmtId="0" fontId="11" fillId="0" borderId="0" xfId="0" applyFont="1"/>
    <xf numFmtId="0" fontId="10" fillId="0" borderId="0" xfId="1" applyFont="1" applyAlignment="1">
      <alignment vertical="center"/>
    </xf>
    <xf numFmtId="0" fontId="6" fillId="0" borderId="0" xfId="1" applyFont="1" applyAlignment="1">
      <alignment vertical="center"/>
    </xf>
    <xf numFmtId="174" fontId="6" fillId="0" borderId="0" xfId="1" applyNumberFormat="1" applyFont="1" applyAlignment="1">
      <alignment vertical="center"/>
    </xf>
    <xf numFmtId="0" fontId="14" fillId="0" borderId="0" xfId="1" applyFont="1" applyAlignment="1">
      <alignment vertical="center"/>
    </xf>
    <xf numFmtId="0" fontId="15" fillId="0" borderId="0" xfId="1" applyFont="1" applyAlignment="1">
      <alignment horizontal="center" vertical="center"/>
    </xf>
    <xf numFmtId="176" fontId="16" fillId="4" borderId="0" xfId="1" applyNumberFormat="1" applyFont="1" applyFill="1" applyAlignment="1">
      <alignment horizontal="center" vertical="center"/>
    </xf>
    <xf numFmtId="0" fontId="17" fillId="0" borderId="0" xfId="1" applyFont="1" applyAlignment="1">
      <alignment vertical="center"/>
    </xf>
    <xf numFmtId="174" fontId="1" fillId="0" borderId="0" xfId="1" applyNumberFormat="1" applyAlignment="1">
      <alignment vertical="center"/>
    </xf>
    <xf numFmtId="0" fontId="1" fillId="0" borderId="0" xfId="1" applyAlignment="1">
      <alignment vertical="center"/>
    </xf>
    <xf numFmtId="177" fontId="1" fillId="0" borderId="0" xfId="2" applyNumberFormat="1" applyFont="1" applyFill="1" applyAlignment="1">
      <alignment vertical="center"/>
    </xf>
    <xf numFmtId="174" fontId="13" fillId="0" borderId="0" xfId="1" applyNumberFormat="1" applyFont="1" applyAlignment="1">
      <alignment vertical="center"/>
    </xf>
    <xf numFmtId="0" fontId="13" fillId="0" borderId="0" xfId="1" applyFont="1" applyAlignment="1">
      <alignment vertical="center"/>
    </xf>
    <xf numFmtId="0" fontId="19" fillId="0" borderId="0" xfId="1" applyFont="1" applyAlignment="1">
      <alignment vertical="center"/>
    </xf>
    <xf numFmtId="177" fontId="20" fillId="0" borderId="0" xfId="8" applyNumberFormat="1" applyFont="1" applyFill="1" applyBorder="1" applyAlignment="1">
      <alignment vertical="center"/>
    </xf>
    <xf numFmtId="177" fontId="21" fillId="0" borderId="0" xfId="8" applyNumberFormat="1" applyFont="1" applyFill="1" applyBorder="1" applyAlignment="1">
      <alignment vertical="center"/>
    </xf>
    <xf numFmtId="43" fontId="6" fillId="0" borderId="0" xfId="2" applyFont="1" applyFill="1" applyBorder="1" applyAlignment="1">
      <alignment vertical="center"/>
    </xf>
    <xf numFmtId="0" fontId="22" fillId="0" borderId="0" xfId="1" applyFont="1" applyAlignment="1">
      <alignment vertical="center"/>
    </xf>
    <xf numFmtId="174" fontId="23" fillId="0" borderId="0" xfId="1" applyNumberFormat="1" applyFont="1" applyAlignment="1">
      <alignment vertical="center"/>
    </xf>
    <xf numFmtId="0" fontId="24" fillId="0" borderId="0" xfId="1" applyFont="1" applyAlignment="1">
      <alignment vertical="center"/>
    </xf>
    <xf numFmtId="0" fontId="23" fillId="0" borderId="0" xfId="1" applyFont="1" applyAlignment="1">
      <alignment vertical="center"/>
    </xf>
    <xf numFmtId="0" fontId="25" fillId="0" borderId="0" xfId="1" applyFont="1" applyAlignment="1">
      <alignment vertical="center"/>
    </xf>
    <xf numFmtId="0" fontId="26" fillId="0" borderId="0" xfId="1" applyFont="1" applyAlignment="1">
      <alignment vertical="center"/>
    </xf>
    <xf numFmtId="17" fontId="24" fillId="0" borderId="0" xfId="1" applyNumberFormat="1" applyFont="1" applyAlignment="1">
      <alignment vertical="center"/>
    </xf>
    <xf numFmtId="0" fontId="24" fillId="0" borderId="0" xfId="1" applyFont="1" applyAlignment="1">
      <alignment horizontal="center" vertical="center"/>
    </xf>
    <xf numFmtId="0" fontId="27" fillId="0" borderId="0" xfId="1" applyFont="1" applyAlignment="1">
      <alignment vertical="center"/>
    </xf>
    <xf numFmtId="0" fontId="13" fillId="0" borderId="0" xfId="1" applyFont="1" applyAlignment="1">
      <alignment horizontal="center" vertical="center"/>
    </xf>
    <xf numFmtId="0" fontId="14" fillId="0" borderId="0" xfId="1" applyFont="1" applyAlignment="1">
      <alignment horizontal="center" vertical="center"/>
    </xf>
    <xf numFmtId="9" fontId="14" fillId="0" borderId="0" xfId="3" applyFont="1" applyFill="1" applyAlignment="1">
      <alignment vertical="center"/>
    </xf>
    <xf numFmtId="174" fontId="14" fillId="0" borderId="0" xfId="1" applyNumberFormat="1" applyFont="1" applyAlignment="1">
      <alignment vertical="center"/>
    </xf>
    <xf numFmtId="177" fontId="14" fillId="0" borderId="0" xfId="2" applyNumberFormat="1" applyFont="1" applyFill="1" applyAlignment="1">
      <alignment vertical="center"/>
    </xf>
    <xf numFmtId="168" fontId="14" fillId="0" borderId="0" xfId="1" applyNumberFormat="1" applyFont="1" applyAlignment="1">
      <alignment vertical="center"/>
    </xf>
    <xf numFmtId="9" fontId="6" fillId="0" borderId="0" xfId="3" applyFont="1" applyFill="1" applyAlignment="1">
      <alignment vertical="center"/>
    </xf>
    <xf numFmtId="177" fontId="6" fillId="0" borderId="0" xfId="2" applyNumberFormat="1" applyFont="1" applyFill="1" applyAlignment="1">
      <alignment vertical="center"/>
    </xf>
    <xf numFmtId="43" fontId="6" fillId="0" borderId="0" xfId="1" applyNumberFormat="1" applyFont="1" applyAlignment="1">
      <alignment vertical="center"/>
    </xf>
    <xf numFmtId="9" fontId="6" fillId="0" borderId="0" xfId="3" applyFont="1" applyAlignment="1">
      <alignment vertical="center"/>
    </xf>
    <xf numFmtId="0" fontId="28" fillId="0" borderId="0" xfId="1" applyFont="1" applyAlignment="1">
      <alignment vertical="center"/>
    </xf>
    <xf numFmtId="176" fontId="10" fillId="0" borderId="0" xfId="1" applyNumberFormat="1" applyFont="1" applyAlignment="1">
      <alignment vertical="center"/>
    </xf>
    <xf numFmtId="0" fontId="3" fillId="0" borderId="0" xfId="1" applyFont="1" applyAlignment="1">
      <alignment horizontal="center" vertical="center"/>
    </xf>
    <xf numFmtId="0" fontId="1" fillId="0" borderId="0" xfId="1" applyAlignment="1">
      <alignment horizontal="center" vertical="center"/>
    </xf>
    <xf numFmtId="15" fontId="1" fillId="0" borderId="0" xfId="1" applyNumberFormat="1" applyAlignment="1">
      <alignment horizontal="center" vertical="center"/>
    </xf>
    <xf numFmtId="180" fontId="1" fillId="0" borderId="0" xfId="1" applyNumberFormat="1" applyAlignment="1">
      <alignment horizontal="center" vertical="center"/>
    </xf>
    <xf numFmtId="0" fontId="1" fillId="3" borderId="0" xfId="1" applyFill="1" applyAlignment="1">
      <alignment vertical="center"/>
    </xf>
    <xf numFmtId="180" fontId="1" fillId="0" borderId="0" xfId="1" applyNumberFormat="1" applyAlignment="1">
      <alignment vertical="center"/>
    </xf>
    <xf numFmtId="1" fontId="1" fillId="0" borderId="0" xfId="1" applyNumberFormat="1" applyAlignment="1">
      <alignment horizontal="center" vertical="center"/>
    </xf>
    <xf numFmtId="0" fontId="3" fillId="0" borderId="0" xfId="1" applyFont="1" applyAlignment="1">
      <alignment vertical="center"/>
    </xf>
    <xf numFmtId="0" fontId="8" fillId="0" borderId="0" xfId="1" applyFont="1" applyAlignment="1">
      <alignment vertical="center"/>
    </xf>
    <xf numFmtId="0" fontId="1" fillId="0" borderId="0" xfId="1" quotePrefix="1" applyAlignment="1">
      <alignment vertical="center"/>
    </xf>
    <xf numFmtId="181" fontId="1" fillId="0" borderId="0" xfId="1" applyNumberFormat="1" applyAlignment="1">
      <alignment horizontal="right" vertical="center"/>
    </xf>
    <xf numFmtId="1" fontId="18" fillId="0" borderId="0" xfId="1" applyNumberFormat="1" applyFont="1" applyAlignment="1">
      <alignment horizontal="center" vertical="center"/>
    </xf>
    <xf numFmtId="181" fontId="13" fillId="0" borderId="0" xfId="1" applyNumberFormat="1" applyFont="1" applyAlignment="1">
      <alignment horizontal="right" vertical="center"/>
    </xf>
    <xf numFmtId="0" fontId="30" fillId="0" borderId="0" xfId="0" applyFont="1" applyAlignment="1">
      <alignment vertical="center"/>
    </xf>
    <xf numFmtId="0" fontId="31" fillId="0" borderId="0" xfId="0" applyFont="1" applyAlignment="1">
      <alignment vertical="center"/>
    </xf>
    <xf numFmtId="0" fontId="1" fillId="0" borderId="5" xfId="1" applyBorder="1"/>
    <xf numFmtId="49" fontId="38" fillId="0" borderId="1" xfId="1" applyNumberFormat="1" applyFont="1" applyBorder="1" applyAlignment="1">
      <alignment horizontal="center"/>
    </xf>
    <xf numFmtId="49" fontId="39" fillId="0" borderId="1" xfId="1" applyNumberFormat="1" applyFont="1" applyBorder="1" applyAlignment="1">
      <alignment horizontal="center"/>
    </xf>
    <xf numFmtId="164" fontId="38" fillId="0" borderId="0" xfId="1" applyNumberFormat="1" applyFont="1" applyAlignment="1">
      <alignment horizontal="right" vertical="top"/>
    </xf>
    <xf numFmtId="0" fontId="44" fillId="0" borderId="0" xfId="0" applyFont="1"/>
    <xf numFmtId="0" fontId="38" fillId="0" borderId="0" xfId="1" applyFont="1"/>
    <xf numFmtId="168" fontId="38" fillId="0" borderId="0" xfId="1" applyNumberFormat="1" applyFont="1"/>
    <xf numFmtId="164" fontId="44" fillId="0" borderId="0" xfId="0" applyNumberFormat="1" applyFont="1"/>
    <xf numFmtId="0" fontId="35" fillId="5" borderId="0" xfId="1" applyFont="1" applyFill="1" applyAlignment="1">
      <alignment horizontal="left" vertical="center"/>
    </xf>
    <xf numFmtId="0" fontId="35" fillId="5" borderId="0" xfId="1" applyFont="1" applyFill="1" applyAlignment="1">
      <alignment horizontal="left" vertical="top"/>
    </xf>
    <xf numFmtId="0" fontId="35" fillId="5" borderId="0" xfId="1" applyFont="1" applyFill="1" applyAlignment="1">
      <alignment horizontal="left"/>
    </xf>
    <xf numFmtId="0" fontId="46" fillId="5" borderId="0" xfId="1" applyFont="1" applyFill="1" applyAlignment="1">
      <alignment horizontal="left"/>
    </xf>
    <xf numFmtId="0" fontId="35" fillId="5" borderId="0" xfId="1" applyFont="1" applyFill="1" applyAlignment="1">
      <alignment vertical="top"/>
    </xf>
    <xf numFmtId="0" fontId="35" fillId="5" borderId="0" xfId="1" applyFont="1" applyFill="1"/>
    <xf numFmtId="0" fontId="35" fillId="5" borderId="0" xfId="1" applyFont="1" applyFill="1" applyAlignment="1">
      <alignment horizontal="left" indent="1"/>
    </xf>
    <xf numFmtId="0" fontId="35" fillId="5" borderId="0" xfId="0" applyFont="1" applyFill="1" applyAlignment="1">
      <alignment horizontal="left"/>
    </xf>
    <xf numFmtId="49" fontId="42" fillId="0" borderId="7" xfId="1" applyNumberFormat="1" applyFont="1" applyBorder="1" applyAlignment="1">
      <alignment horizontal="center"/>
    </xf>
    <xf numFmtId="49" fontId="47" fillId="0" borderId="7" xfId="1" applyNumberFormat="1" applyFont="1" applyBorder="1" applyAlignment="1">
      <alignment horizontal="center"/>
    </xf>
    <xf numFmtId="0" fontId="47" fillId="0" borderId="7" xfId="1" applyFont="1" applyBorder="1" applyAlignment="1">
      <alignment horizontal="center" vertical="center"/>
    </xf>
    <xf numFmtId="49" fontId="37" fillId="0" borderId="0" xfId="1" applyNumberFormat="1" applyFont="1"/>
    <xf numFmtId="0" fontId="38" fillId="0" borderId="0" xfId="0" applyFont="1"/>
    <xf numFmtId="0" fontId="38" fillId="2" borderId="0" xfId="0" applyFont="1" applyFill="1"/>
    <xf numFmtId="0" fontId="38" fillId="2" borderId="0" xfId="0" applyFont="1" applyFill="1" applyAlignment="1">
      <alignment horizontal="center"/>
    </xf>
    <xf numFmtId="0" fontId="38" fillId="2" borderId="0" xfId="1" applyFont="1" applyFill="1" applyAlignment="1">
      <alignment horizontal="center"/>
    </xf>
    <xf numFmtId="49" fontId="38" fillId="2" borderId="3" xfId="0" applyNumberFormat="1" applyFont="1" applyFill="1" applyBorder="1" applyAlignment="1">
      <alignment horizontal="center"/>
    </xf>
    <xf numFmtId="49" fontId="38" fillId="0" borderId="3" xfId="0" applyNumberFormat="1" applyFont="1" applyBorder="1" applyAlignment="1">
      <alignment horizontal="center"/>
    </xf>
    <xf numFmtId="0" fontId="38" fillId="0" borderId="0" xfId="0" applyFont="1" applyAlignment="1">
      <alignment horizontal="left" vertical="center"/>
    </xf>
    <xf numFmtId="0" fontId="38" fillId="0" borderId="0" xfId="0" applyFont="1" applyAlignment="1">
      <alignment vertical="top"/>
    </xf>
    <xf numFmtId="0" fontId="38" fillId="0" borderId="0" xfId="0" applyFont="1" applyAlignment="1">
      <alignment horizontal="left"/>
    </xf>
    <xf numFmtId="0" fontId="38" fillId="0" borderId="0" xfId="0" applyFont="1" applyAlignment="1">
      <alignment vertical="center"/>
    </xf>
    <xf numFmtId="0" fontId="38" fillId="0" borderId="0" xfId="0" applyFont="1" applyAlignment="1">
      <alignment horizontal="center" vertical="top"/>
    </xf>
    <xf numFmtId="0" fontId="42" fillId="2" borderId="7" xfId="1" quotePrefix="1" applyFont="1" applyFill="1" applyBorder="1" applyAlignment="1">
      <alignment horizontal="center"/>
    </xf>
    <xf numFmtId="0" fontId="42" fillId="2" borderId="7" xfId="1" applyFont="1" applyFill="1" applyBorder="1" applyAlignment="1">
      <alignment horizontal="center"/>
    </xf>
    <xf numFmtId="0" fontId="42" fillId="0" borderId="7" xfId="1" quotePrefix="1" applyFont="1" applyBorder="1" applyAlignment="1">
      <alignment horizontal="center"/>
    </xf>
    <xf numFmtId="49" fontId="48" fillId="2" borderId="0" xfId="1" applyNumberFormat="1" applyFont="1" applyFill="1" applyAlignment="1">
      <alignment horizontal="center"/>
    </xf>
    <xf numFmtId="49" fontId="36" fillId="2" borderId="0" xfId="1" applyNumberFormat="1" applyFont="1" applyFill="1" applyAlignment="1">
      <alignment horizontal="center"/>
    </xf>
    <xf numFmtId="49" fontId="48" fillId="0" borderId="0" xfId="1" applyNumberFormat="1" applyFont="1" applyAlignment="1">
      <alignment horizontal="center"/>
    </xf>
    <xf numFmtId="0" fontId="37" fillId="2" borderId="0" xfId="1" applyFont="1" applyFill="1"/>
    <xf numFmtId="0" fontId="1" fillId="2" borderId="0" xfId="1" applyFill="1"/>
    <xf numFmtId="0" fontId="38" fillId="2" borderId="0" xfId="0" quotePrefix="1" applyFont="1" applyFill="1" applyBorder="1" applyAlignment="1">
      <alignment horizontal="center"/>
    </xf>
    <xf numFmtId="0" fontId="38" fillId="2" borderId="0" xfId="1" quotePrefix="1" applyFont="1" applyFill="1" applyBorder="1" applyAlignment="1">
      <alignment horizontal="center"/>
    </xf>
    <xf numFmtId="0" fontId="38" fillId="2" borderId="0" xfId="0" applyFont="1" applyFill="1" applyBorder="1" applyAlignment="1">
      <alignment horizontal="center"/>
    </xf>
    <xf numFmtId="0" fontId="38" fillId="0" borderId="0" xfId="0" quotePrefix="1" applyFont="1" applyBorder="1" applyAlignment="1">
      <alignment horizontal="center"/>
    </xf>
    <xf numFmtId="0" fontId="42" fillId="2" borderId="7" xfId="1" applyFont="1" applyFill="1" applyBorder="1" applyAlignment="1">
      <alignment horizontal="center" vertical="center"/>
    </xf>
    <xf numFmtId="0" fontId="1" fillId="0" borderId="0" xfId="11"/>
    <xf numFmtId="0" fontId="0" fillId="0" borderId="6" xfId="0" applyBorder="1"/>
    <xf numFmtId="0" fontId="38" fillId="0" borderId="0" xfId="1" applyFont="1" applyAlignment="1">
      <alignment vertical="center"/>
    </xf>
    <xf numFmtId="0" fontId="38" fillId="0" borderId="0" xfId="1" applyFont="1" applyAlignment="1">
      <alignment horizontal="right" vertical="top"/>
    </xf>
    <xf numFmtId="173" fontId="38" fillId="0" borderId="0" xfId="4" applyFont="1" applyFill="1" applyAlignment="1">
      <alignment horizontal="right" vertical="top"/>
    </xf>
    <xf numFmtId="175" fontId="38" fillId="0" borderId="0" xfId="4" applyNumberFormat="1" applyFont="1" applyFill="1" applyAlignment="1">
      <alignment horizontal="right" vertical="top"/>
    </xf>
    <xf numFmtId="174" fontId="38" fillId="0" borderId="0" xfId="1" applyNumberFormat="1" applyFont="1" applyAlignment="1">
      <alignment horizontal="right" vertical="top"/>
    </xf>
    <xf numFmtId="173" fontId="38" fillId="0" borderId="0" xfId="1" applyNumberFormat="1" applyFont="1" applyAlignment="1">
      <alignment horizontal="right" vertical="top"/>
    </xf>
    <xf numFmtId="0" fontId="35" fillId="5" borderId="0" xfId="1" applyFont="1" applyFill="1" applyAlignment="1">
      <alignment vertical="center"/>
    </xf>
    <xf numFmtId="0" fontId="10" fillId="0" borderId="0" xfId="11" applyFont="1" applyAlignment="1">
      <alignment vertical="center"/>
    </xf>
    <xf numFmtId="0" fontId="38" fillId="0" borderId="7" xfId="11" applyFont="1" applyBorder="1" applyAlignment="1">
      <alignment vertical="center"/>
    </xf>
    <xf numFmtId="0" fontId="38" fillId="0" borderId="7" xfId="11" quotePrefix="1" applyFont="1" applyBorder="1" applyAlignment="1">
      <alignment horizontal="center" vertical="center"/>
    </xf>
    <xf numFmtId="0" fontId="38" fillId="0" borderId="7" xfId="11" applyFont="1" applyBorder="1" applyAlignment="1">
      <alignment horizontal="center" vertical="center"/>
    </xf>
    <xf numFmtId="0" fontId="10" fillId="0" borderId="7" xfId="11" applyFont="1" applyBorder="1" applyAlignment="1">
      <alignment vertical="center"/>
    </xf>
    <xf numFmtId="0" fontId="42" fillId="6" borderId="6" xfId="1" applyFont="1" applyFill="1" applyBorder="1" applyAlignment="1">
      <alignment horizontal="center" vertical="center"/>
    </xf>
    <xf numFmtId="0" fontId="38" fillId="6" borderId="0" xfId="5" applyFont="1" applyFill="1" applyBorder="1" applyAlignment="1">
      <alignment horizontal="right" vertical="center"/>
    </xf>
    <xf numFmtId="0" fontId="38" fillId="6" borderId="5" xfId="5" applyFont="1" applyFill="1" applyBorder="1" applyAlignment="1">
      <alignment horizontal="right" vertical="center"/>
    </xf>
    <xf numFmtId="0" fontId="50" fillId="0" borderId="0" xfId="11" applyFont="1" applyAlignment="1">
      <alignment vertical="center"/>
    </xf>
    <xf numFmtId="0" fontId="39" fillId="0" borderId="0" xfId="1" quotePrefix="1" applyFont="1" applyAlignment="1">
      <alignment horizontal="center" vertical="center"/>
    </xf>
    <xf numFmtId="43" fontId="39" fillId="0" borderId="0" xfId="2" applyFont="1" applyFill="1" applyBorder="1" applyAlignment="1">
      <alignment horizontal="center" vertical="center"/>
    </xf>
    <xf numFmtId="0" fontId="38" fillId="0" borderId="0" xfId="7" applyNumberFormat="1" applyFont="1" applyFill="1" applyBorder="1" applyAlignment="1">
      <alignment horizontal="left" vertical="center"/>
    </xf>
    <xf numFmtId="0" fontId="39" fillId="0" borderId="0" xfId="1" applyFont="1" applyAlignment="1">
      <alignment vertical="center"/>
    </xf>
    <xf numFmtId="0" fontId="38" fillId="0" borderId="7" xfId="1" applyFont="1" applyBorder="1" applyAlignment="1">
      <alignment horizontal="center" vertical="center"/>
    </xf>
    <xf numFmtId="0" fontId="39" fillId="0" borderId="7" xfId="1" applyFont="1" applyBorder="1" applyAlignment="1">
      <alignment horizontal="center" vertical="center"/>
    </xf>
    <xf numFmtId="0" fontId="39" fillId="0" borderId="7" xfId="1" quotePrefix="1" applyFont="1" applyBorder="1" applyAlignment="1">
      <alignment horizontal="center" vertical="center"/>
    </xf>
    <xf numFmtId="174" fontId="37" fillId="0" borderId="0" xfId="1" applyNumberFormat="1" applyFont="1" applyAlignment="1">
      <alignment vertical="center"/>
    </xf>
    <xf numFmtId="0" fontId="39" fillId="6" borderId="0" xfId="3" applyNumberFormat="1" applyFont="1" applyFill="1" applyBorder="1" applyAlignment="1">
      <alignment vertical="center"/>
    </xf>
    <xf numFmtId="0" fontId="38" fillId="6" borderId="0" xfId="7" applyNumberFormat="1" applyFont="1" applyFill="1" applyBorder="1" applyAlignment="1">
      <alignment horizontal="left" vertical="center"/>
    </xf>
    <xf numFmtId="0" fontId="38" fillId="6" borderId="0" xfId="7" applyNumberFormat="1" applyFont="1" applyFill="1" applyBorder="1" applyAlignment="1">
      <alignment horizontal="left" vertical="center" wrapText="1"/>
    </xf>
    <xf numFmtId="0" fontId="33" fillId="6" borderId="6" xfId="1" applyFont="1" applyFill="1" applyBorder="1" applyAlignment="1">
      <alignment horizontal="center" vertical="center"/>
    </xf>
    <xf numFmtId="0" fontId="33" fillId="6" borderId="0" xfId="1" applyFont="1" applyFill="1" applyBorder="1" applyAlignment="1">
      <alignment horizontal="center" vertical="center"/>
    </xf>
    <xf numFmtId="0" fontId="42" fillId="6" borderId="0" xfId="1" applyFont="1" applyFill="1" applyBorder="1" applyAlignment="1">
      <alignment vertical="center" wrapText="1"/>
    </xf>
    <xf numFmtId="1" fontId="38" fillId="6" borderId="0" xfId="1" applyNumberFormat="1" applyFont="1" applyFill="1" applyBorder="1" applyAlignment="1">
      <alignment horizontal="center" vertical="center"/>
    </xf>
    <xf numFmtId="0" fontId="38" fillId="6" borderId="0" xfId="1" applyFont="1" applyFill="1" applyBorder="1" applyAlignment="1">
      <alignment horizontal="left" vertical="center" wrapText="1"/>
    </xf>
    <xf numFmtId="0" fontId="38" fillId="6" borderId="0" xfId="1" applyFont="1" applyFill="1" applyBorder="1" applyAlignment="1">
      <alignment horizontal="left" vertical="center"/>
    </xf>
    <xf numFmtId="0" fontId="39" fillId="6" borderId="0" xfId="1" applyFont="1" applyFill="1" applyBorder="1" applyAlignment="1">
      <alignment horizontal="left" vertical="center" wrapText="1"/>
    </xf>
    <xf numFmtId="1" fontId="39" fillId="6" borderId="0" xfId="1" applyNumberFormat="1" applyFont="1" applyFill="1" applyBorder="1" applyAlignment="1">
      <alignment horizontal="center" vertical="center"/>
    </xf>
    <xf numFmtId="0" fontId="38" fillId="6" borderId="0" xfId="1" applyFont="1" applyFill="1" applyBorder="1" applyAlignment="1">
      <alignment horizontal="center" vertical="center"/>
    </xf>
    <xf numFmtId="0" fontId="39" fillId="6" borderId="0" xfId="1" applyFont="1" applyFill="1" applyBorder="1" applyAlignment="1">
      <alignment vertical="center"/>
    </xf>
    <xf numFmtId="1" fontId="38" fillId="6" borderId="5" xfId="1" applyNumberFormat="1" applyFont="1" applyFill="1" applyBorder="1" applyAlignment="1">
      <alignment horizontal="center" vertical="center"/>
    </xf>
    <xf numFmtId="0" fontId="38" fillId="6" borderId="5" xfId="7" applyNumberFormat="1" applyFont="1" applyFill="1" applyBorder="1" applyAlignment="1">
      <alignment horizontal="left" vertical="center"/>
    </xf>
    <xf numFmtId="0" fontId="31" fillId="0" borderId="0" xfId="11" applyFont="1" applyAlignment="1">
      <alignment vertical="center"/>
    </xf>
    <xf numFmtId="0" fontId="32" fillId="0" borderId="0" xfId="0" applyFont="1" applyAlignment="1">
      <alignment wrapText="1"/>
    </xf>
    <xf numFmtId="0" fontId="10" fillId="0" borderId="0" xfId="1" applyFont="1"/>
    <xf numFmtId="0" fontId="39" fillId="0" borderId="1" xfId="1" quotePrefix="1" applyFont="1" applyBorder="1" applyAlignment="1">
      <alignment horizontal="center" vertical="center"/>
    </xf>
    <xf numFmtId="0" fontId="35" fillId="5" borderId="0" xfId="1" applyFont="1" applyFill="1" applyAlignment="1">
      <alignment horizontal="center" vertical="center"/>
    </xf>
    <xf numFmtId="9" fontId="35" fillId="5" borderId="0" xfId="3" applyFont="1" applyFill="1" applyAlignment="1">
      <alignment vertical="center"/>
    </xf>
    <xf numFmtId="0" fontId="35" fillId="5" borderId="0" xfId="1" applyFont="1" applyFill="1" applyAlignment="1">
      <alignment horizontal="center" vertical="center" wrapText="1"/>
    </xf>
    <xf numFmtId="9" fontId="35" fillId="5" borderId="0" xfId="3" applyFont="1" applyFill="1" applyAlignment="1">
      <alignment vertical="center" wrapText="1"/>
    </xf>
    <xf numFmtId="0" fontId="39" fillId="0" borderId="7" xfId="1" applyFont="1" applyBorder="1" applyAlignment="1">
      <alignment horizontal="center" vertical="center" wrapText="1"/>
    </xf>
    <xf numFmtId="176" fontId="2" fillId="3" borderId="0" xfId="1" applyNumberFormat="1" applyFont="1" applyFill="1" applyAlignment="1">
      <alignment horizontal="center" vertical="center"/>
    </xf>
    <xf numFmtId="0" fontId="15" fillId="3" borderId="0" xfId="1" applyFont="1" applyFill="1" applyAlignment="1">
      <alignment vertical="center"/>
    </xf>
    <xf numFmtId="0" fontId="2" fillId="0" borderId="0" xfId="1" applyFont="1" applyAlignment="1">
      <alignment vertical="center"/>
    </xf>
    <xf numFmtId="0" fontId="38" fillId="6" borderId="0" xfId="3" applyNumberFormat="1" applyFont="1" applyFill="1" applyBorder="1" applyAlignment="1">
      <alignment vertical="center" wrapText="1"/>
    </xf>
    <xf numFmtId="9" fontId="38" fillId="6" borderId="0" xfId="3" applyFont="1" applyFill="1" applyBorder="1" applyAlignment="1">
      <alignment vertical="center" wrapText="1"/>
    </xf>
    <xf numFmtId="0" fontId="38" fillId="6" borderId="0" xfId="1" applyFont="1" applyFill="1" applyBorder="1" applyAlignment="1">
      <alignment horizontal="center" vertical="center" wrapText="1"/>
    </xf>
    <xf numFmtId="0" fontId="39" fillId="6" borderId="0" xfId="1" applyFont="1" applyFill="1" applyBorder="1" applyAlignment="1">
      <alignment horizontal="center" vertical="center"/>
    </xf>
    <xf numFmtId="164" fontId="39" fillId="6" borderId="0" xfId="1" applyNumberFormat="1" applyFont="1" applyFill="1" applyBorder="1" applyAlignment="1">
      <alignment horizontal="center" vertical="center"/>
    </xf>
    <xf numFmtId="0" fontId="39" fillId="6" borderId="0" xfId="1" applyFont="1" applyFill="1" applyBorder="1" applyAlignment="1">
      <alignment horizontal="left" vertical="center"/>
    </xf>
    <xf numFmtId="0" fontId="38" fillId="6" borderId="5" xfId="1" applyFont="1" applyFill="1" applyBorder="1" applyAlignment="1">
      <alignment horizontal="center" vertical="center" wrapText="1"/>
    </xf>
    <xf numFmtId="0" fontId="38" fillId="6" borderId="5" xfId="1" applyFont="1" applyFill="1" applyBorder="1" applyAlignment="1">
      <alignment horizontal="center" vertical="center"/>
    </xf>
    <xf numFmtId="9" fontId="38" fillId="6" borderId="5" xfId="3" applyFont="1" applyFill="1" applyBorder="1" applyAlignment="1">
      <alignment vertical="center" wrapText="1"/>
    </xf>
    <xf numFmtId="15" fontId="38" fillId="0" borderId="0" xfId="1" applyNumberFormat="1" applyFont="1" applyAlignment="1">
      <alignment horizontal="center" vertical="center"/>
    </xf>
    <xf numFmtId="0" fontId="42" fillId="0" borderId="7" xfId="1" applyFont="1" applyBorder="1" applyAlignment="1">
      <alignment horizontal="center" vertical="center" wrapText="1"/>
    </xf>
    <xf numFmtId="0" fontId="42" fillId="0" borderId="7" xfId="1" applyFont="1" applyBorder="1" applyAlignment="1">
      <alignment horizontal="center" vertical="center"/>
    </xf>
    <xf numFmtId="177" fontId="38" fillId="0" borderId="0" xfId="7" applyNumberFormat="1" applyFont="1" applyBorder="1" applyAlignment="1">
      <alignment vertical="center"/>
    </xf>
    <xf numFmtId="15" fontId="38" fillId="3" borderId="0" xfId="1" applyNumberFormat="1" applyFont="1" applyFill="1" applyAlignment="1">
      <alignment horizontal="center" vertical="center"/>
    </xf>
    <xf numFmtId="0" fontId="44" fillId="0" borderId="0" xfId="10" applyFont="1" applyAlignment="1">
      <alignment horizontal="center" vertical="center"/>
    </xf>
    <xf numFmtId="168" fontId="1" fillId="0" borderId="0" xfId="1" applyNumberFormat="1"/>
    <xf numFmtId="165" fontId="0" fillId="0" borderId="0" xfId="0" applyNumberFormat="1"/>
    <xf numFmtId="0" fontId="13" fillId="2" borderId="0" xfId="0" applyFont="1" applyFill="1"/>
    <xf numFmtId="43" fontId="3" fillId="0" borderId="0" xfId="2" applyFont="1" applyBorder="1" applyAlignment="1"/>
    <xf numFmtId="43" fontId="52" fillId="2" borderId="0" xfId="2" applyFont="1" applyFill="1"/>
    <xf numFmtId="0" fontId="14" fillId="0" borderId="0" xfId="0" applyFont="1"/>
    <xf numFmtId="0" fontId="14" fillId="0" borderId="0" xfId="0" applyFont="1" applyAlignment="1">
      <alignment horizontal="center" vertical="center"/>
    </xf>
    <xf numFmtId="43" fontId="14" fillId="0" borderId="0" xfId="2" applyFont="1"/>
    <xf numFmtId="43" fontId="14" fillId="0" borderId="0" xfId="2" applyFont="1" applyFill="1"/>
    <xf numFmtId="0" fontId="10" fillId="0" borderId="0" xfId="5" applyFont="1" applyAlignment="1">
      <alignment vertical="center"/>
    </xf>
    <xf numFmtId="0" fontId="6" fillId="0" borderId="0" xfId="5" applyFont="1" applyAlignment="1">
      <alignment vertical="center"/>
    </xf>
    <xf numFmtId="173" fontId="10" fillId="0" borderId="0" xfId="4" applyFont="1" applyAlignment="1">
      <alignment vertical="center"/>
    </xf>
    <xf numFmtId="0" fontId="53" fillId="0" borderId="0" xfId="5" applyFont="1" applyAlignment="1">
      <alignment vertical="center"/>
    </xf>
    <xf numFmtId="0" fontId="10" fillId="0" borderId="0" xfId="5" quotePrefix="1" applyFont="1" applyAlignment="1">
      <alignment vertical="center"/>
    </xf>
    <xf numFmtId="168" fontId="1" fillId="0" borderId="0" xfId="1" applyNumberFormat="1" applyAlignment="1">
      <alignment vertical="center"/>
    </xf>
    <xf numFmtId="177" fontId="1" fillId="0" borderId="0" xfId="1" applyNumberFormat="1" applyAlignment="1">
      <alignment vertical="center"/>
    </xf>
    <xf numFmtId="0" fontId="39" fillId="0" borderId="0" xfId="1" applyFont="1" applyAlignment="1">
      <alignment horizontal="center" vertical="center" wrapText="1"/>
    </xf>
    <xf numFmtId="0" fontId="39" fillId="0" borderId="1" xfId="1" applyFont="1" applyBorder="1" applyAlignment="1">
      <alignment horizontal="center" vertical="center"/>
    </xf>
    <xf numFmtId="0" fontId="38" fillId="0" borderId="0" xfId="1" applyFont="1" applyAlignment="1">
      <alignment horizontal="center" vertical="center"/>
    </xf>
    <xf numFmtId="0" fontId="39" fillId="0" borderId="0" xfId="1" applyFont="1" applyAlignment="1">
      <alignment horizontal="center" vertical="center"/>
    </xf>
    <xf numFmtId="0" fontId="39" fillId="0" borderId="1" xfId="1" applyFont="1" applyBorder="1" applyAlignment="1">
      <alignment horizontal="center" vertical="center" wrapText="1"/>
    </xf>
    <xf numFmtId="0" fontId="32" fillId="0" borderId="6" xfId="0" applyFont="1" applyBorder="1" applyAlignment="1">
      <alignment horizontal="center"/>
    </xf>
    <xf numFmtId="0" fontId="38" fillId="2" borderId="0" xfId="0" applyFont="1" applyFill="1" applyAlignment="1">
      <alignment horizontal="center" vertical="center" wrapText="1"/>
    </xf>
    <xf numFmtId="0" fontId="38" fillId="2" borderId="1" xfId="0" applyFont="1" applyFill="1" applyBorder="1" applyAlignment="1">
      <alignment horizontal="center"/>
    </xf>
    <xf numFmtId="0" fontId="42" fillId="6" borderId="0" xfId="1" applyFont="1" applyFill="1" applyBorder="1" applyAlignment="1">
      <alignment horizontal="left" vertical="center" wrapText="1"/>
    </xf>
    <xf numFmtId="0" fontId="38" fillId="0" borderId="1" xfId="1" applyFont="1" applyBorder="1" applyAlignment="1">
      <alignment horizontal="center" vertical="center"/>
    </xf>
    <xf numFmtId="0" fontId="38" fillId="0" borderId="0" xfId="1" applyFont="1" applyAlignment="1">
      <alignment horizontal="center" vertical="center" wrapText="1"/>
    </xf>
    <xf numFmtId="0" fontId="38" fillId="0" borderId="1" xfId="1" applyFont="1" applyBorder="1" applyAlignment="1">
      <alignment horizontal="center" vertical="center" wrapText="1"/>
    </xf>
    <xf numFmtId="0" fontId="38" fillId="0" borderId="0" xfId="1" applyFont="1" applyAlignment="1">
      <alignment horizontal="justify" vertical="center"/>
    </xf>
    <xf numFmtId="0" fontId="38" fillId="0" borderId="0" xfId="1" applyFont="1" applyAlignment="1">
      <alignment horizontal="left" vertical="center"/>
    </xf>
    <xf numFmtId="0" fontId="32" fillId="0" borderId="6" xfId="0" applyFont="1" applyBorder="1" applyAlignment="1">
      <alignment horizontal="center"/>
    </xf>
    <xf numFmtId="0" fontId="32" fillId="0" borderId="0" xfId="0" applyFont="1" applyAlignment="1">
      <alignment horizontal="center"/>
    </xf>
    <xf numFmtId="0" fontId="29" fillId="5" borderId="0" xfId="0" applyFont="1" applyFill="1" applyAlignment="1">
      <alignment horizontal="center" vertical="center" wrapText="1"/>
    </xf>
    <xf numFmtId="0" fontId="32" fillId="0" borderId="0" xfId="0" applyFont="1" applyAlignment="1">
      <alignment horizontal="left" wrapText="1"/>
    </xf>
    <xf numFmtId="0" fontId="38" fillId="0" borderId="0" xfId="1" applyFont="1" applyAlignment="1">
      <alignment wrapText="1"/>
    </xf>
    <xf numFmtId="0" fontId="38" fillId="0" borderId="0" xfId="1" applyFont="1" applyAlignment="1">
      <alignment horizontal="left"/>
    </xf>
    <xf numFmtId="0" fontId="39" fillId="0" borderId="0" xfId="1" applyFont="1" applyAlignment="1">
      <alignment horizontal="center" vertical="center" wrapText="1"/>
    </xf>
    <xf numFmtId="0" fontId="39" fillId="0" borderId="1" xfId="1" applyFont="1" applyBorder="1" applyAlignment="1">
      <alignment horizontal="center" vertical="center"/>
    </xf>
    <xf numFmtId="0" fontId="38" fillId="0" borderId="2" xfId="1" applyFont="1" applyBorder="1" applyAlignment="1">
      <alignment horizontal="center" vertical="center"/>
    </xf>
    <xf numFmtId="0" fontId="38" fillId="0" borderId="0" xfId="1" applyFont="1" applyAlignment="1">
      <alignment horizontal="left" wrapText="1"/>
    </xf>
    <xf numFmtId="0" fontId="38" fillId="0" borderId="0" xfId="1" applyFont="1" applyAlignment="1">
      <alignment horizontal="center" vertical="center"/>
    </xf>
    <xf numFmtId="0" fontId="39" fillId="0" borderId="0" xfId="1" applyFont="1" applyAlignment="1">
      <alignment horizontal="center" vertical="center"/>
    </xf>
    <xf numFmtId="0" fontId="39" fillId="0" borderId="1" xfId="1" applyFont="1" applyBorder="1" applyAlignment="1">
      <alignment horizontal="center" vertical="center" wrapText="1"/>
    </xf>
    <xf numFmtId="169" fontId="38" fillId="0" borderId="0" xfId="0" applyNumberFormat="1" applyFont="1" applyAlignment="1">
      <alignment horizontal="center" vertical="center" wrapText="1"/>
    </xf>
    <xf numFmtId="0" fontId="38" fillId="2" borderId="0" xfId="0" applyFont="1" applyFill="1" applyAlignment="1">
      <alignment horizontal="center" vertical="center" wrapText="1"/>
    </xf>
    <xf numFmtId="0" fontId="30" fillId="0" borderId="0" xfId="0" applyFont="1" applyAlignment="1">
      <alignment horizontal="left" vertical="center"/>
    </xf>
    <xf numFmtId="0" fontId="32" fillId="0" borderId="5" xfId="0" applyFont="1" applyBorder="1" applyAlignment="1">
      <alignment horizontal="left" wrapText="1"/>
    </xf>
    <xf numFmtId="0" fontId="38" fillId="2" borderId="0" xfId="0" applyFont="1" applyFill="1" applyAlignment="1">
      <alignment horizontal="center" vertical="center"/>
    </xf>
    <xf numFmtId="169" fontId="38" fillId="2" borderId="0" xfId="0" applyNumberFormat="1" applyFont="1" applyFill="1" applyAlignment="1">
      <alignment horizontal="center" vertical="center" wrapText="1"/>
    </xf>
    <xf numFmtId="0" fontId="38" fillId="2" borderId="0" xfId="0" applyFont="1" applyFill="1" applyBorder="1" applyAlignment="1">
      <alignment horizontal="center" vertical="center"/>
    </xf>
    <xf numFmtId="0" fontId="38" fillId="2" borderId="1" xfId="0" applyFont="1" applyFill="1" applyBorder="1" applyAlignment="1">
      <alignment horizontal="center"/>
    </xf>
    <xf numFmtId="0" fontId="47" fillId="6" borderId="6" xfId="1" applyFont="1" applyFill="1" applyBorder="1" applyAlignment="1">
      <alignment horizontal="center" vertical="center"/>
    </xf>
    <xf numFmtId="0" fontId="47" fillId="6" borderId="0" xfId="1" applyFont="1" applyFill="1" applyBorder="1" applyAlignment="1">
      <alignment vertical="center"/>
    </xf>
    <xf numFmtId="0" fontId="42" fillId="6" borderId="0" xfId="1" applyFont="1" applyFill="1" applyBorder="1" applyAlignment="1">
      <alignment horizontal="left" vertical="center" wrapText="1"/>
    </xf>
    <xf numFmtId="0" fontId="38" fillId="0" borderId="1" xfId="1" applyFont="1" applyBorder="1" applyAlignment="1">
      <alignment horizontal="center" vertical="center"/>
    </xf>
    <xf numFmtId="0" fontId="8" fillId="0" borderId="0" xfId="1" applyFont="1" applyAlignment="1">
      <alignment horizontal="justify" vertical="center"/>
    </xf>
    <xf numFmtId="0" fontId="8" fillId="0" borderId="0" xfId="1" applyFont="1" applyAlignment="1">
      <alignment horizontal="left" vertical="center"/>
    </xf>
    <xf numFmtId="0" fontId="38" fillId="0" borderId="0" xfId="1" applyFont="1" applyAlignment="1">
      <alignment horizontal="center" vertical="center" wrapText="1"/>
    </xf>
    <xf numFmtId="0" fontId="38" fillId="0" borderId="1" xfId="1" applyFont="1" applyBorder="1" applyAlignment="1">
      <alignment horizontal="center" vertical="center" wrapText="1"/>
    </xf>
    <xf numFmtId="0" fontId="38" fillId="0" borderId="0" xfId="1" applyFont="1" applyAlignment="1">
      <alignment horizontal="justify" vertical="center"/>
    </xf>
    <xf numFmtId="0" fontId="38" fillId="0" borderId="0" xfId="1" applyFont="1" applyAlignment="1">
      <alignment horizontal="left" vertical="center"/>
    </xf>
    <xf numFmtId="0" fontId="12" fillId="0" borderId="0" xfId="1" applyFont="1" applyAlignment="1">
      <alignment horizontal="center" vertical="center"/>
    </xf>
    <xf numFmtId="0" fontId="1" fillId="0" borderId="0" xfId="1" applyAlignment="1">
      <alignment horizontal="justify" vertical="center" wrapText="1"/>
    </xf>
    <xf numFmtId="0" fontId="1" fillId="0" borderId="0" xfId="1" applyAlignment="1">
      <alignment horizontal="justify" vertical="center"/>
    </xf>
    <xf numFmtId="0" fontId="38" fillId="6" borderId="0" xfId="1" applyFont="1" applyFill="1" applyAlignment="1">
      <alignment horizontal="center" vertical="center"/>
    </xf>
    <xf numFmtId="0" fontId="42" fillId="6" borderId="0" xfId="1" applyFont="1" applyFill="1" applyAlignment="1">
      <alignment horizontal="center" wrapText="1"/>
    </xf>
    <xf numFmtId="164" fontId="42" fillId="6" borderId="0" xfId="1" applyNumberFormat="1" applyFont="1" applyFill="1" applyAlignment="1">
      <alignment horizontal="center"/>
    </xf>
    <xf numFmtId="164" fontId="38" fillId="6" borderId="0" xfId="1" applyNumberFormat="1" applyFont="1" applyFill="1" applyAlignment="1">
      <alignment horizontal="center"/>
    </xf>
    <xf numFmtId="0" fontId="42" fillId="6" borderId="0" xfId="1" applyFont="1" applyFill="1" applyAlignment="1">
      <alignment horizontal="left" wrapText="1"/>
    </xf>
    <xf numFmtId="0" fontId="42" fillId="6" borderId="0" xfId="1" applyFont="1" applyFill="1" applyAlignment="1">
      <alignment wrapText="1"/>
    </xf>
    <xf numFmtId="0" fontId="38" fillId="6" borderId="0" xfId="0" applyFont="1" applyFill="1" applyAlignment="1">
      <alignment horizontal="right"/>
    </xf>
    <xf numFmtId="0" fontId="38" fillId="6" borderId="0" xfId="1" applyFont="1" applyFill="1" applyAlignment="1">
      <alignment horizontal="center" wrapText="1"/>
    </xf>
    <xf numFmtId="164" fontId="43" fillId="6" borderId="0" xfId="0" applyNumberFormat="1" applyFont="1" applyFill="1" applyAlignment="1">
      <alignment horizontal="center"/>
    </xf>
    <xf numFmtId="164" fontId="38" fillId="6" borderId="0" xfId="0" applyNumberFormat="1" applyFont="1" applyFill="1" applyAlignment="1">
      <alignment horizontal="center"/>
    </xf>
    <xf numFmtId="0" fontId="44" fillId="6" borderId="0" xfId="0" applyFont="1" applyFill="1" applyAlignment="1">
      <alignment horizontal="left" indent="1"/>
    </xf>
    <xf numFmtId="164" fontId="44" fillId="6" borderId="0" xfId="0" applyNumberFormat="1" applyFont="1" applyFill="1" applyAlignment="1">
      <alignment horizontal="center"/>
    </xf>
    <xf numFmtId="0" fontId="42" fillId="6" borderId="0" xfId="1" applyFont="1" applyFill="1" applyAlignment="1">
      <alignment horizontal="left"/>
    </xf>
    <xf numFmtId="0" fontId="38" fillId="6" borderId="0" xfId="1" applyFont="1" applyFill="1" applyAlignment="1">
      <alignment wrapText="1"/>
    </xf>
    <xf numFmtId="166" fontId="38" fillId="6" borderId="0" xfId="1" applyNumberFormat="1" applyFont="1" applyFill="1" applyAlignment="1">
      <alignment horizontal="left" indent="1"/>
    </xf>
    <xf numFmtId="0" fontId="38" fillId="6" borderId="0" xfId="1" applyFont="1" applyFill="1"/>
    <xf numFmtId="167" fontId="42" fillId="6" borderId="0" xfId="1" applyNumberFormat="1" applyFont="1" applyFill="1" applyAlignment="1">
      <alignment horizontal="center"/>
    </xf>
    <xf numFmtId="0" fontId="38" fillId="6" borderId="5" xfId="0" applyFont="1" applyFill="1" applyBorder="1" applyAlignment="1">
      <alignment horizontal="right"/>
    </xf>
    <xf numFmtId="0" fontId="44" fillId="6" borderId="5" xfId="0" applyFont="1" applyFill="1" applyBorder="1" applyAlignment="1">
      <alignment horizontal="left" indent="1"/>
    </xf>
    <xf numFmtId="0" fontId="38" fillId="6" borderId="5" xfId="1" applyFont="1" applyFill="1" applyBorder="1" applyAlignment="1">
      <alignment horizontal="center" wrapText="1"/>
    </xf>
    <xf numFmtId="164" fontId="38" fillId="6" borderId="5" xfId="1" applyNumberFormat="1" applyFont="1" applyFill="1" applyBorder="1" applyAlignment="1">
      <alignment horizontal="center"/>
    </xf>
    <xf numFmtId="164" fontId="44" fillId="6" borderId="5" xfId="0" applyNumberFormat="1" applyFont="1" applyFill="1" applyBorder="1" applyAlignment="1">
      <alignment horizontal="center"/>
    </xf>
    <xf numFmtId="164" fontId="38" fillId="6" borderId="5" xfId="0" applyNumberFormat="1" applyFont="1" applyFill="1" applyBorder="1" applyAlignment="1">
      <alignment horizontal="center"/>
    </xf>
    <xf numFmtId="0" fontId="35" fillId="5" borderId="0" xfId="1" applyFont="1" applyFill="1" applyAlignment="1">
      <alignment horizontal="left" vertical="center" wrapText="1"/>
    </xf>
    <xf numFmtId="0" fontId="49" fillId="5" borderId="0" xfId="1" applyFont="1" applyFill="1" applyAlignment="1">
      <alignment horizontal="left" vertical="center" wrapText="1"/>
    </xf>
    <xf numFmtId="17" fontId="35" fillId="5" borderId="0" xfId="1" applyNumberFormat="1" applyFont="1" applyFill="1" applyAlignment="1">
      <alignment horizontal="left" vertical="center" wrapText="1"/>
    </xf>
    <xf numFmtId="0" fontId="38" fillId="2" borderId="0" xfId="0" applyFont="1" applyFill="1" applyAlignment="1">
      <alignment horizontal="centerContinuous"/>
    </xf>
    <xf numFmtId="0" fontId="38" fillId="2" borderId="2" xfId="0" applyFont="1" applyFill="1" applyBorder="1" applyAlignment="1">
      <alignment horizontal="center"/>
    </xf>
    <xf numFmtId="0" fontId="38" fillId="2" borderId="4" xfId="0" applyFont="1" applyFill="1" applyBorder="1" applyAlignment="1">
      <alignment horizontal="center"/>
    </xf>
    <xf numFmtId="0" fontId="38" fillId="2" borderId="4" xfId="0" applyFont="1" applyFill="1" applyBorder="1" applyAlignment="1">
      <alignment horizontal="center"/>
    </xf>
    <xf numFmtId="169" fontId="38" fillId="2" borderId="4" xfId="0" applyNumberFormat="1" applyFont="1" applyFill="1" applyBorder="1" applyAlignment="1">
      <alignment horizontal="center" vertical="center" wrapText="1"/>
    </xf>
    <xf numFmtId="0" fontId="38" fillId="2" borderId="4" xfId="0" applyFont="1" applyFill="1" applyBorder="1" applyAlignment="1">
      <alignment horizontal="center" vertical="center" wrapText="1"/>
    </xf>
    <xf numFmtId="169" fontId="38" fillId="0" borderId="4" xfId="0" applyNumberFormat="1" applyFont="1" applyBorder="1" applyAlignment="1">
      <alignment horizontal="center" vertical="center" wrapText="1"/>
    </xf>
    <xf numFmtId="43" fontId="42" fillId="0" borderId="0" xfId="2" applyFont="1" applyBorder="1" applyAlignment="1"/>
    <xf numFmtId="170" fontId="43" fillId="0" borderId="0" xfId="2" applyNumberFormat="1" applyFont="1"/>
    <xf numFmtId="171" fontId="43" fillId="0" borderId="0" xfId="2" applyNumberFormat="1" applyFont="1"/>
    <xf numFmtId="170" fontId="44" fillId="0" borderId="0" xfId="2" applyNumberFormat="1" applyFont="1" applyFill="1"/>
    <xf numFmtId="43" fontId="42" fillId="6" borderId="0" xfId="2" applyFont="1" applyFill="1" applyBorder="1" applyAlignment="1"/>
    <xf numFmtId="170" fontId="43" fillId="6" borderId="0" xfId="2" applyNumberFormat="1" applyFont="1" applyFill="1"/>
    <xf numFmtId="171" fontId="43" fillId="6" borderId="0" xfId="2" applyNumberFormat="1" applyFont="1" applyFill="1"/>
    <xf numFmtId="172" fontId="38" fillId="6" borderId="0" xfId="2" applyNumberFormat="1" applyFont="1" applyFill="1" applyBorder="1" applyAlignment="1">
      <alignment horizontal="right"/>
    </xf>
    <xf numFmtId="0" fontId="44" fillId="6" borderId="0" xfId="0" applyFont="1" applyFill="1"/>
    <xf numFmtId="0" fontId="44" fillId="6" borderId="0" xfId="0" applyFont="1" applyFill="1" applyAlignment="1">
      <alignment horizontal="center"/>
    </xf>
    <xf numFmtId="170" fontId="44" fillId="6" borderId="0" xfId="2" applyNumberFormat="1" applyFont="1" applyFill="1"/>
    <xf numFmtId="172" fontId="38" fillId="6" borderId="0" xfId="0" applyNumberFormat="1" applyFont="1" applyFill="1" applyAlignment="1">
      <alignment horizontal="right"/>
    </xf>
    <xf numFmtId="172" fontId="38" fillId="6" borderId="0" xfId="2" applyNumberFormat="1" applyFont="1" applyFill="1" applyAlignment="1">
      <alignment horizontal="right"/>
    </xf>
    <xf numFmtId="0" fontId="44" fillId="6" borderId="5" xfId="0" applyFont="1" applyFill="1" applyBorder="1"/>
    <xf numFmtId="0" fontId="44" fillId="6" borderId="5" xfId="0" applyFont="1" applyFill="1" applyBorder="1" applyAlignment="1">
      <alignment horizontal="center"/>
    </xf>
    <xf numFmtId="170" fontId="44" fillId="6" borderId="5" xfId="2" applyNumberFormat="1" applyFont="1" applyFill="1" applyBorder="1"/>
    <xf numFmtId="172" fontId="38" fillId="6" borderId="5" xfId="0" applyNumberFormat="1" applyFont="1" applyFill="1" applyBorder="1" applyAlignment="1">
      <alignment horizontal="right"/>
    </xf>
    <xf numFmtId="172" fontId="38" fillId="6" borderId="5" xfId="2" applyNumberFormat="1" applyFont="1" applyFill="1" applyBorder="1" applyAlignment="1">
      <alignment horizontal="right"/>
    </xf>
    <xf numFmtId="0" fontId="35" fillId="5" borderId="0" xfId="5" applyFont="1" applyFill="1" applyAlignment="1">
      <alignment vertical="center"/>
    </xf>
    <xf numFmtId="0" fontId="38" fillId="0" borderId="0" xfId="5" applyFont="1"/>
    <xf numFmtId="0" fontId="42" fillId="0" borderId="0" xfId="5" applyFont="1" applyAlignment="1">
      <alignment horizontal="center" vertical="center"/>
    </xf>
    <xf numFmtId="0" fontId="42" fillId="0" borderId="0" xfId="5" applyFont="1" applyAlignment="1">
      <alignment horizontal="center" vertical="center"/>
    </xf>
    <xf numFmtId="0" fontId="38" fillId="0" borderId="0" xfId="5" applyFont="1" applyAlignment="1">
      <alignment vertical="center"/>
    </xf>
    <xf numFmtId="0" fontId="42" fillId="0" borderId="1" xfId="5" applyFont="1" applyBorder="1" applyAlignment="1">
      <alignment horizontal="center" vertical="center"/>
    </xf>
    <xf numFmtId="0" fontId="42" fillId="0" borderId="0" xfId="5" applyFont="1" applyAlignment="1">
      <alignment horizontal="center" vertical="center" wrapText="1"/>
    </xf>
    <xf numFmtId="0" fontId="42" fillId="3" borderId="4" xfId="5" applyFont="1" applyFill="1" applyBorder="1" applyAlignment="1">
      <alignment horizontal="center" vertical="center" wrapText="1"/>
    </xf>
    <xf numFmtId="0" fontId="42" fillId="0" borderId="4" xfId="5" applyFont="1" applyBorder="1" applyAlignment="1">
      <alignment horizontal="center" vertical="center" wrapText="1"/>
    </xf>
    <xf numFmtId="0" fontId="42" fillId="0" borderId="4" xfId="5" applyFont="1" applyBorder="1" applyAlignment="1">
      <alignment horizontal="center" vertical="center"/>
    </xf>
    <xf numFmtId="0" fontId="42" fillId="0" borderId="0" xfId="5" applyFont="1" applyBorder="1" applyAlignment="1">
      <alignment horizontal="center" vertical="center"/>
    </xf>
    <xf numFmtId="0" fontId="42" fillId="3" borderId="0" xfId="5" applyFont="1" applyFill="1" applyAlignment="1">
      <alignment horizontal="center" vertical="center" wrapText="1"/>
    </xf>
    <xf numFmtId="0" fontId="38" fillId="0" borderId="0" xfId="5" quotePrefix="1" applyFont="1" applyAlignment="1">
      <alignment horizontal="center" vertical="center"/>
    </xf>
    <xf numFmtId="0" fontId="38" fillId="0" borderId="0" xfId="5" applyFont="1" applyAlignment="1">
      <alignment horizontal="center" vertical="center"/>
    </xf>
    <xf numFmtId="164" fontId="38" fillId="0" borderId="0" xfId="5" applyNumberFormat="1" applyFont="1" applyAlignment="1">
      <alignment vertical="center"/>
    </xf>
    <xf numFmtId="172" fontId="38" fillId="0" borderId="0" xfId="5" applyNumberFormat="1" applyFont="1" applyAlignment="1">
      <alignment vertical="center"/>
    </xf>
    <xf numFmtId="173" fontId="38" fillId="0" borderId="0" xfId="4" applyFont="1" applyFill="1" applyAlignment="1">
      <alignment vertical="center"/>
    </xf>
    <xf numFmtId="175" fontId="38" fillId="0" borderId="0" xfId="4" applyNumberFormat="1" applyFont="1" applyFill="1" applyAlignment="1">
      <alignment vertical="center"/>
    </xf>
    <xf numFmtId="174" fontId="38" fillId="0" borderId="0" xfId="5" applyNumberFormat="1" applyFont="1" applyAlignment="1">
      <alignment vertical="center"/>
    </xf>
    <xf numFmtId="173" fontId="38" fillId="0" borderId="0" xfId="5" applyNumberFormat="1" applyFont="1" applyAlignment="1">
      <alignment vertical="center"/>
    </xf>
    <xf numFmtId="175" fontId="38" fillId="6" borderId="0" xfId="4" applyNumberFormat="1" applyFont="1" applyFill="1" applyBorder="1" applyAlignment="1">
      <alignment horizontal="right" vertical="center"/>
    </xf>
    <xf numFmtId="0" fontId="38" fillId="6" borderId="6" xfId="5" applyFont="1" applyFill="1" applyBorder="1" applyAlignment="1">
      <alignment vertical="center"/>
    </xf>
    <xf numFmtId="0" fontId="42" fillId="6" borderId="6" xfId="5" applyFont="1" applyFill="1" applyBorder="1" applyAlignment="1">
      <alignment horizontal="center" vertical="center"/>
    </xf>
    <xf numFmtId="174" fontId="42" fillId="6" borderId="6" xfId="5" applyNumberFormat="1" applyFont="1" applyFill="1" applyBorder="1" applyAlignment="1">
      <alignment vertical="center"/>
    </xf>
    <xf numFmtId="164" fontId="42" fillId="6" borderId="6" xfId="5" applyNumberFormat="1" applyFont="1" applyFill="1" applyBorder="1" applyAlignment="1">
      <alignment horizontal="right" vertical="center"/>
    </xf>
    <xf numFmtId="0" fontId="38" fillId="6" borderId="0" xfId="5" applyFont="1" applyFill="1" applyBorder="1" applyAlignment="1">
      <alignment vertical="center"/>
    </xf>
    <xf numFmtId="174" fontId="38" fillId="6" borderId="0" xfId="12" applyNumberFormat="1" applyFont="1" applyFill="1" applyBorder="1" applyAlignment="1">
      <alignment vertical="center"/>
    </xf>
    <xf numFmtId="164" fontId="38" fillId="6" borderId="0" xfId="5" applyNumberFormat="1" applyFont="1" applyFill="1" applyBorder="1" applyAlignment="1">
      <alignment vertical="center"/>
    </xf>
    <xf numFmtId="0" fontId="38" fillId="6" borderId="5" xfId="5" applyFont="1" applyFill="1" applyBorder="1" applyAlignment="1">
      <alignment vertical="center"/>
    </xf>
    <xf numFmtId="174" fontId="38" fillId="6" borderId="5" xfId="12" applyNumberFormat="1" applyFont="1" applyFill="1" applyBorder="1" applyAlignment="1">
      <alignment vertical="center"/>
    </xf>
    <xf numFmtId="164" fontId="38" fillId="6" borderId="5" xfId="5" applyNumberFormat="1" applyFont="1" applyFill="1" applyBorder="1" applyAlignment="1">
      <alignment vertical="center"/>
    </xf>
    <xf numFmtId="175" fontId="38" fillId="6" borderId="5" xfId="4" applyNumberFormat="1" applyFont="1" applyFill="1" applyBorder="1" applyAlignment="1">
      <alignment horizontal="right" vertical="center"/>
    </xf>
    <xf numFmtId="0" fontId="36" fillId="0" borderId="0" xfId="1" applyFont="1" applyAlignment="1">
      <alignment vertical="center"/>
    </xf>
    <xf numFmtId="0" fontId="37" fillId="0" borderId="0" xfId="1" applyFont="1" applyAlignment="1">
      <alignment vertical="center"/>
    </xf>
    <xf numFmtId="174" fontId="38" fillId="0" borderId="0" xfId="1" applyNumberFormat="1" applyFont="1" applyAlignment="1">
      <alignment vertical="center"/>
    </xf>
    <xf numFmtId="164" fontId="38" fillId="0" borderId="0" xfId="1" applyNumberFormat="1" applyFont="1" applyAlignment="1">
      <alignment vertical="center"/>
    </xf>
    <xf numFmtId="178" fontId="38" fillId="0" borderId="0" xfId="1" applyNumberFormat="1" applyFont="1" applyAlignment="1">
      <alignment vertical="center"/>
    </xf>
    <xf numFmtId="174" fontId="42" fillId="6" borderId="6" xfId="1" applyNumberFormat="1" applyFont="1" applyFill="1" applyBorder="1" applyAlignment="1">
      <alignment horizontal="right" vertical="center"/>
    </xf>
    <xf numFmtId="174" fontId="42" fillId="6" borderId="0" xfId="1" applyNumberFormat="1" applyFont="1" applyFill="1" applyBorder="1" applyAlignment="1">
      <alignment vertical="center" wrapText="1"/>
    </xf>
    <xf numFmtId="174" fontId="38" fillId="6" borderId="0" xfId="1" applyNumberFormat="1" applyFont="1" applyFill="1" applyBorder="1" applyAlignment="1">
      <alignment vertical="center"/>
    </xf>
    <xf numFmtId="164" fontId="38" fillId="6" borderId="0" xfId="1" applyNumberFormat="1" applyFont="1" applyFill="1" applyBorder="1" applyAlignment="1">
      <alignment vertical="center"/>
    </xf>
    <xf numFmtId="178" fontId="38" fillId="6" borderId="0" xfId="1" applyNumberFormat="1" applyFont="1" applyFill="1" applyBorder="1" applyAlignment="1">
      <alignment vertical="center"/>
    </xf>
    <xf numFmtId="174" fontId="42" fillId="6" borderId="0" xfId="1" applyNumberFormat="1" applyFont="1" applyFill="1" applyBorder="1" applyAlignment="1">
      <alignment vertical="center"/>
    </xf>
    <xf numFmtId="174" fontId="38" fillId="6" borderId="5" xfId="1" applyNumberFormat="1" applyFont="1" applyFill="1" applyBorder="1" applyAlignment="1">
      <alignment vertical="center"/>
    </xf>
    <xf numFmtId="164" fontId="38" fillId="6" borderId="5" xfId="1" applyNumberFormat="1" applyFont="1" applyFill="1" applyBorder="1" applyAlignment="1">
      <alignment vertical="center"/>
    </xf>
    <xf numFmtId="178" fontId="38" fillId="6" borderId="5" xfId="1" applyNumberFormat="1" applyFont="1" applyFill="1" applyBorder="1" applyAlignment="1">
      <alignment vertical="center"/>
    </xf>
    <xf numFmtId="0" fontId="56" fillId="5" borderId="0" xfId="1" applyFont="1" applyFill="1" applyAlignment="1">
      <alignment vertical="center"/>
    </xf>
    <xf numFmtId="0" fontId="56" fillId="5" borderId="0" xfId="1" applyFont="1" applyFill="1" applyAlignment="1">
      <alignment vertical="center" wrapText="1"/>
    </xf>
    <xf numFmtId="0" fontId="57" fillId="0" borderId="0" xfId="1" applyFont="1" applyAlignment="1">
      <alignment vertical="center"/>
    </xf>
    <xf numFmtId="174" fontId="34" fillId="0" borderId="0" xfId="1" applyNumberFormat="1" applyFont="1" applyAlignment="1">
      <alignment horizontal="center" vertical="center"/>
    </xf>
    <xf numFmtId="176" fontId="58" fillId="4" borderId="0" xfId="1" applyNumberFormat="1" applyFont="1" applyFill="1" applyAlignment="1">
      <alignment horizontal="center" vertical="center"/>
    </xf>
    <xf numFmtId="172" fontId="38" fillId="0" borderId="0" xfId="2" applyNumberFormat="1" applyFont="1" applyFill="1" applyAlignment="1">
      <alignment vertical="center"/>
    </xf>
    <xf numFmtId="174" fontId="57" fillId="0" borderId="0" xfId="1" applyNumberFormat="1" applyFont="1" applyAlignment="1">
      <alignment vertical="center"/>
    </xf>
    <xf numFmtId="179" fontId="57" fillId="0" borderId="0" xfId="2" applyNumberFormat="1" applyFont="1" applyFill="1" applyBorder="1" applyAlignment="1">
      <alignment vertical="center"/>
    </xf>
    <xf numFmtId="172" fontId="57" fillId="0" borderId="0" xfId="2" applyNumberFormat="1" applyFont="1" applyFill="1" applyBorder="1" applyAlignment="1">
      <alignment vertical="center"/>
    </xf>
    <xf numFmtId="179" fontId="57" fillId="0" borderId="0" xfId="1" applyNumberFormat="1" applyFont="1" applyAlignment="1">
      <alignment vertical="center"/>
    </xf>
    <xf numFmtId="172" fontId="47" fillId="6" borderId="6" xfId="1" applyNumberFormat="1" applyFont="1" applyFill="1" applyBorder="1" applyAlignment="1">
      <alignment horizontal="right" vertical="center"/>
    </xf>
    <xf numFmtId="172" fontId="47" fillId="6" borderId="6" xfId="1" applyNumberFormat="1" applyFont="1" applyFill="1" applyBorder="1" applyAlignment="1">
      <alignment horizontal="right" vertical="center" wrapText="1"/>
    </xf>
    <xf numFmtId="174" fontId="47" fillId="6" borderId="6" xfId="1" applyNumberFormat="1" applyFont="1" applyFill="1" applyBorder="1" applyAlignment="1">
      <alignment horizontal="right" vertical="center" wrapText="1"/>
    </xf>
    <xf numFmtId="172" fontId="47" fillId="6" borderId="0" xfId="1" applyNumberFormat="1" applyFont="1" applyFill="1" applyBorder="1" applyAlignment="1">
      <alignment horizontal="right" vertical="center"/>
    </xf>
    <xf numFmtId="172" fontId="47" fillId="6" borderId="0" xfId="1" applyNumberFormat="1" applyFont="1" applyFill="1" applyBorder="1" applyAlignment="1">
      <alignment horizontal="right" vertical="center" wrapText="1"/>
    </xf>
    <xf numFmtId="0" fontId="47" fillId="6" borderId="0" xfId="1" applyFont="1" applyFill="1" applyBorder="1" applyAlignment="1">
      <alignment horizontal="right" vertical="center" wrapText="1"/>
    </xf>
    <xf numFmtId="172" fontId="38" fillId="6" borderId="0" xfId="1" applyNumberFormat="1" applyFont="1" applyFill="1" applyBorder="1" applyAlignment="1">
      <alignment horizontal="right" vertical="center"/>
    </xf>
    <xf numFmtId="170" fontId="39" fillId="6" borderId="0" xfId="1" applyNumberFormat="1" applyFont="1" applyFill="1" applyBorder="1" applyAlignment="1">
      <alignment horizontal="right" vertical="center"/>
    </xf>
    <xf numFmtId="172" fontId="39" fillId="6" borderId="0" xfId="1" applyNumberFormat="1" applyFont="1" applyFill="1" applyBorder="1" applyAlignment="1">
      <alignment horizontal="right" vertical="center"/>
    </xf>
    <xf numFmtId="174" fontId="38" fillId="6" borderId="0" xfId="1" applyNumberFormat="1" applyFont="1" applyFill="1" applyBorder="1" applyAlignment="1">
      <alignment vertical="center" wrapText="1"/>
    </xf>
    <xf numFmtId="172" fontId="39" fillId="6" borderId="0" xfId="1" applyNumberFormat="1" applyFont="1" applyFill="1" applyBorder="1" applyAlignment="1">
      <alignment vertical="center"/>
    </xf>
    <xf numFmtId="172" fontId="39" fillId="6" borderId="0" xfId="1" applyNumberFormat="1" applyFont="1" applyFill="1" applyBorder="1" applyAlignment="1">
      <alignment horizontal="right" vertical="center" wrapText="1"/>
    </xf>
    <xf numFmtId="172" fontId="39" fillId="6" borderId="0" xfId="1" applyNumberFormat="1" applyFont="1" applyFill="1" applyBorder="1" applyAlignment="1">
      <alignment vertical="center" wrapText="1"/>
    </xf>
    <xf numFmtId="164" fontId="47" fillId="6" borderId="0" xfId="1" applyNumberFormat="1" applyFont="1" applyFill="1" applyBorder="1" applyAlignment="1">
      <alignment horizontal="right" vertical="center"/>
    </xf>
    <xf numFmtId="0" fontId="39" fillId="6" borderId="0" xfId="1" applyFont="1" applyFill="1" applyBorder="1" applyAlignment="1">
      <alignment horizontal="center" vertical="center" wrapText="1"/>
    </xf>
    <xf numFmtId="0" fontId="39" fillId="6" borderId="0" xfId="1" applyFont="1" applyFill="1" applyBorder="1" applyAlignment="1">
      <alignment horizontal="right" vertical="center"/>
    </xf>
    <xf numFmtId="172" fontId="38" fillId="6" borderId="5" xfId="1" applyNumberFormat="1" applyFont="1" applyFill="1" applyBorder="1" applyAlignment="1">
      <alignment horizontal="right" vertical="center"/>
    </xf>
    <xf numFmtId="0" fontId="39" fillId="6" borderId="5" xfId="1" applyFont="1" applyFill="1" applyBorder="1" applyAlignment="1">
      <alignment horizontal="right" vertical="center"/>
    </xf>
    <xf numFmtId="0" fontId="38" fillId="0" borderId="0" xfId="1" applyFont="1" applyBorder="1" applyAlignment="1">
      <alignment horizontal="center" vertical="center" wrapText="1"/>
    </xf>
    <xf numFmtId="0" fontId="55" fillId="0" borderId="0" xfId="1" applyFont="1" applyAlignment="1">
      <alignment horizontal="center" vertical="center"/>
    </xf>
    <xf numFmtId="15" fontId="37" fillId="0" borderId="0" xfId="1" applyNumberFormat="1" applyFont="1" applyAlignment="1">
      <alignment horizontal="center" vertical="center"/>
    </xf>
    <xf numFmtId="0" fontId="37" fillId="3" borderId="0" xfId="1" applyFont="1" applyFill="1" applyAlignment="1">
      <alignment vertical="center"/>
    </xf>
    <xf numFmtId="0" fontId="55" fillId="0" borderId="0" xfId="1" applyFont="1" applyAlignment="1">
      <alignment vertical="center"/>
    </xf>
    <xf numFmtId="0" fontId="48" fillId="0" borderId="0" xfId="1" applyFont="1" applyAlignment="1">
      <alignment horizontal="justify" vertical="center" wrapText="1"/>
    </xf>
    <xf numFmtId="0" fontId="48" fillId="0" borderId="0" xfId="1" applyFont="1" applyAlignment="1">
      <alignment vertical="center"/>
    </xf>
    <xf numFmtId="174" fontId="48" fillId="0" borderId="0" xfId="1" applyNumberFormat="1" applyFont="1" applyAlignment="1">
      <alignment horizontal="right" vertical="center"/>
    </xf>
    <xf numFmtId="17" fontId="48" fillId="0" borderId="0" xfId="1" applyNumberFormat="1" applyFont="1" applyAlignment="1">
      <alignment horizontal="center" vertical="center"/>
    </xf>
    <xf numFmtId="0" fontId="48" fillId="0" borderId="0" xfId="1" applyFont="1" applyAlignment="1">
      <alignment horizontal="center" vertical="center"/>
    </xf>
    <xf numFmtId="0" fontId="48" fillId="0" borderId="0" xfId="1" applyFont="1" applyAlignment="1">
      <alignment horizontal="justify" vertical="center"/>
    </xf>
    <xf numFmtId="177" fontId="55" fillId="6" borderId="0" xfId="7" applyNumberFormat="1" applyFont="1" applyFill="1" applyBorder="1" applyAlignment="1">
      <alignment horizontal="center" vertical="center"/>
    </xf>
    <xf numFmtId="0" fontId="59" fillId="6" borderId="6" xfId="1" applyFont="1" applyFill="1" applyBorder="1" applyAlignment="1">
      <alignment vertical="center"/>
    </xf>
    <xf numFmtId="0" fontId="60" fillId="6" borderId="6" xfId="1" applyFont="1" applyFill="1" applyBorder="1" applyAlignment="1">
      <alignment vertical="center"/>
    </xf>
    <xf numFmtId="0" fontId="55" fillId="6" borderId="6" xfId="1" applyFont="1" applyFill="1" applyBorder="1" applyAlignment="1">
      <alignment horizontal="center" vertical="center"/>
    </xf>
    <xf numFmtId="174" fontId="55" fillId="6" borderId="6" xfId="1" applyNumberFormat="1" applyFont="1" applyFill="1" applyBorder="1" applyAlignment="1">
      <alignment horizontal="center" vertical="center" wrapText="1"/>
    </xf>
    <xf numFmtId="177" fontId="37" fillId="6" borderId="6" xfId="7" applyNumberFormat="1" applyFont="1" applyFill="1" applyBorder="1" applyAlignment="1">
      <alignment horizontal="center" vertical="center" wrapText="1"/>
    </xf>
    <xf numFmtId="43" fontId="37" fillId="6" borderId="6" xfId="2" applyFont="1" applyFill="1" applyBorder="1" applyAlignment="1">
      <alignment horizontal="center" vertical="center" wrapText="1"/>
    </xf>
    <xf numFmtId="0" fontId="60" fillId="6" borderId="6" xfId="1" applyFont="1" applyFill="1" applyBorder="1" applyAlignment="1">
      <alignment horizontal="center" vertical="center"/>
    </xf>
    <xf numFmtId="0" fontId="37" fillId="6" borderId="6" xfId="1" applyFont="1" applyFill="1" applyBorder="1" applyAlignment="1">
      <alignment vertical="center"/>
    </xf>
    <xf numFmtId="0" fontId="55" fillId="6" borderId="0" xfId="1" applyFont="1" applyFill="1" applyBorder="1" applyAlignment="1">
      <alignment horizontal="left" vertical="center" wrapText="1"/>
    </xf>
    <xf numFmtId="174" fontId="55" fillId="6" borderId="0" xfId="1" applyNumberFormat="1" applyFont="1" applyFill="1" applyBorder="1" applyAlignment="1">
      <alignment horizontal="center" vertical="center"/>
    </xf>
    <xf numFmtId="0" fontId="55" fillId="6" borderId="0" xfId="1" applyFont="1" applyFill="1" applyBorder="1" applyAlignment="1">
      <alignment horizontal="center" vertical="center"/>
    </xf>
    <xf numFmtId="0" fontId="37" fillId="6" borderId="0" xfId="1" applyFont="1" applyFill="1" applyBorder="1" applyAlignment="1">
      <alignment horizontal="center" vertical="center"/>
    </xf>
    <xf numFmtId="0" fontId="37" fillId="6" borderId="0" xfId="1" applyFont="1" applyFill="1" applyBorder="1" applyAlignment="1">
      <alignment horizontal="left" vertical="center"/>
    </xf>
    <xf numFmtId="164" fontId="37" fillId="6" borderId="0" xfId="1" applyNumberFormat="1" applyFont="1" applyFill="1" applyBorder="1" applyAlignment="1">
      <alignment horizontal="center" vertical="center"/>
    </xf>
    <xf numFmtId="15" fontId="37" fillId="6" borderId="0" xfId="1" applyNumberFormat="1" applyFont="1" applyFill="1" applyBorder="1" applyAlignment="1">
      <alignment horizontal="center" vertical="center"/>
    </xf>
    <xf numFmtId="164" fontId="55" fillId="6" borderId="0" xfId="1" applyNumberFormat="1" applyFont="1" applyFill="1" applyBorder="1" applyAlignment="1">
      <alignment horizontal="center" vertical="center"/>
    </xf>
    <xf numFmtId="180" fontId="37" fillId="6" borderId="0" xfId="1" applyNumberFormat="1" applyFont="1" applyFill="1" applyBorder="1" applyAlignment="1">
      <alignment horizontal="center" vertical="center"/>
    </xf>
    <xf numFmtId="0" fontId="55" fillId="6" borderId="0" xfId="1" applyFont="1" applyFill="1" applyBorder="1" applyAlignment="1">
      <alignment horizontal="left" vertical="center"/>
    </xf>
    <xf numFmtId="0" fontId="55" fillId="6" borderId="0" xfId="1" applyFont="1" applyFill="1" applyBorder="1" applyAlignment="1">
      <alignment horizontal="left" vertical="center"/>
    </xf>
    <xf numFmtId="0" fontId="37" fillId="6" borderId="5" xfId="1" applyFont="1" applyFill="1" applyBorder="1" applyAlignment="1">
      <alignment horizontal="center" vertical="center"/>
    </xf>
    <xf numFmtId="0" fontId="37" fillId="6" borderId="5" xfId="1" applyFont="1" applyFill="1" applyBorder="1" applyAlignment="1">
      <alignment horizontal="left" vertical="center"/>
    </xf>
    <xf numFmtId="164" fontId="37" fillId="6" borderId="5" xfId="1" applyNumberFormat="1" applyFont="1" applyFill="1" applyBorder="1" applyAlignment="1">
      <alignment horizontal="center" vertical="center"/>
    </xf>
    <xf numFmtId="15" fontId="37" fillId="6" borderId="5" xfId="1" applyNumberFormat="1" applyFont="1" applyFill="1" applyBorder="1" applyAlignment="1">
      <alignment horizontal="center" vertical="center"/>
    </xf>
    <xf numFmtId="0" fontId="55" fillId="6" borderId="0" xfId="1" applyFont="1" applyFill="1" applyBorder="1" applyAlignment="1">
      <alignment horizontal="left" vertical="top"/>
    </xf>
    <xf numFmtId="164" fontId="37" fillId="0" borderId="0" xfId="1" applyNumberFormat="1" applyFont="1" applyAlignment="1">
      <alignment vertical="center"/>
    </xf>
    <xf numFmtId="164" fontId="55" fillId="6" borderId="6" xfId="1" applyNumberFormat="1" applyFont="1" applyFill="1" applyBorder="1" applyAlignment="1">
      <alignment horizontal="center" vertical="center"/>
    </xf>
    <xf numFmtId="177" fontId="37" fillId="6" borderId="6" xfId="7" applyNumberFormat="1" applyFont="1" applyFill="1" applyBorder="1" applyAlignment="1">
      <alignment horizontal="center" vertical="center"/>
    </xf>
    <xf numFmtId="0" fontId="37" fillId="6" borderId="6" xfId="1" applyFont="1" applyFill="1" applyBorder="1" applyAlignment="1">
      <alignment horizontal="center" vertical="center"/>
    </xf>
    <xf numFmtId="0" fontId="37" fillId="6" borderId="0" xfId="1" applyFont="1" applyFill="1" applyBorder="1" applyAlignment="1">
      <alignment vertical="center"/>
    </xf>
    <xf numFmtId="0" fontId="37" fillId="6" borderId="0" xfId="1" quotePrefix="1" applyFont="1" applyFill="1" applyBorder="1" applyAlignment="1">
      <alignment horizontal="center" vertical="center"/>
    </xf>
    <xf numFmtId="0" fontId="62" fillId="6" borderId="0" xfId="9" applyFont="1" applyFill="1" applyBorder="1" applyAlignment="1">
      <alignment horizontal="center" vertical="center"/>
    </xf>
    <xf numFmtId="169" fontId="55" fillId="6" borderId="0" xfId="1" applyNumberFormat="1" applyFont="1" applyFill="1" applyBorder="1" applyAlignment="1">
      <alignment horizontal="center" vertical="center"/>
    </xf>
    <xf numFmtId="0" fontId="62" fillId="6" borderId="0" xfId="0" applyFont="1" applyFill="1" applyBorder="1" applyAlignment="1">
      <alignment horizontal="left" wrapText="1"/>
    </xf>
    <xf numFmtId="0" fontId="54" fillId="6" borderId="5" xfId="0" applyFont="1" applyFill="1" applyBorder="1" applyAlignment="1">
      <alignment horizontal="center" vertical="center"/>
    </xf>
    <xf numFmtId="0" fontId="54" fillId="6" borderId="5" xfId="0" applyFont="1" applyFill="1" applyBorder="1" applyAlignment="1">
      <alignment horizontal="left" vertical="center"/>
    </xf>
    <xf numFmtId="0" fontId="62" fillId="6" borderId="5" xfId="9" applyFont="1" applyFill="1" applyBorder="1" applyAlignment="1">
      <alignment horizontal="center" vertical="center"/>
    </xf>
  </cellXfs>
  <cellStyles count="13">
    <cellStyle name="=C:\WINNT\SYSTEM32\COMMAND.COM" xfId="6" xr:uid="{322345FC-9B31-427D-AC96-C42318CB9225}"/>
    <cellStyle name="=C:\WINNT\SYSTEM32\COMMAND.COM 3" xfId="12" xr:uid="{EFCA7653-9F37-4C25-B58D-93926036361B}"/>
    <cellStyle name="Millares" xfId="2" builtinId="3"/>
    <cellStyle name="Millares 2" xfId="4" xr:uid="{65E577FE-3B03-4C5D-86BF-209FA9B531F0}"/>
    <cellStyle name="Millares 2 2 2" xfId="7" xr:uid="{9DDEC2F3-42D2-42D0-91B9-AC29CE243BCE}"/>
    <cellStyle name="Millares 2 2 3" xfId="8" xr:uid="{11F3D0A1-4C67-4D21-990F-CEEA1B306FCC}"/>
    <cellStyle name="Normal" xfId="0" builtinId="0"/>
    <cellStyle name="Normal 14" xfId="9" xr:uid="{0077E550-93B6-481E-A153-FE9172DBBD1C}"/>
    <cellStyle name="Normal 2" xfId="1" xr:uid="{6B523267-F9B6-4548-85EB-BF4E642D2E7B}"/>
    <cellStyle name="Normal 2 2" xfId="5" xr:uid="{11DFD9B5-10E0-4B86-8817-0FCE7311903B}"/>
    <cellStyle name="Normal 26" xfId="10" xr:uid="{3AB0F235-AB1F-4512-AD8B-5E123DA20692}"/>
    <cellStyle name="Normal 4" xfId="11" xr:uid="{5311C729-D2FD-426F-BC80-6BBBD3B7A818}"/>
    <cellStyle name="Porcentaje" xfId="3" builtinId="5"/>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7977BA9D-F778-44DF-83F0-B57D63BD088F}"/>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BDFBE732-340D-4345-8189-C3CA3F4F8F29}"/>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51D37AE8-E831-4F61-B86F-AF06E707220D}"/>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9BC4A2A5-F04F-4353-98C6-E2A3BDBBA27F}"/>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B42B9479-4901-4F4A-800B-9D9DC70861F3}"/>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C47347A4-A1E7-485A-AB84-44F41B1E61D4}"/>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107C4944-C205-4714-A662-7CB0B7F3266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6F03D798-215A-4D68-A290-BFDA3550512C}"/>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174A08BB-698C-47ED-B9DD-91212F98559E}"/>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9D43DDCA-9FCD-4F9E-B8A3-6CFE8CD0A86C}"/>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708ECE4B-3C41-4E7B-A92C-728EB050CB3E}"/>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F4EAC816-E93C-4450-9043-805990B9B492}"/>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F31A7307-3E31-42A7-8BFF-C97B96E3CFB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73A7E702-BBE8-420A-9A68-46E42933BCF8}"/>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7EE5D2CB-B1D9-4214-BFA9-971753349C08}"/>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9A5E684B-5824-4F8D-8032-BD782670B4F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EA393B62-AB94-4F3F-9173-AD0290A9F219}"/>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A7FEA4DD-5F53-4034-ACE1-F16509C5391E}"/>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AD2284ED-4869-413F-9EE7-6E8D9E3D2D03}"/>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F2C356FE-668A-45CA-9838-97556DB51E7B}"/>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F4DB6BC8-D35C-4F69-9EF2-C339731B11AA}"/>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498F713A-CA0D-469F-BCF0-5757FA268A21}"/>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7801AC94-F836-4898-B997-24542015C5B2}"/>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10749DDD-4939-4CE0-89D6-5F67D35BC54C}"/>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2DA2ACC8-1C56-4ACA-9B56-DC56E7C43CDE}"/>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9AB1647A-78C9-4A81-AEF8-0C5C2BF7EDF4}"/>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56FEE49D-CF80-40F1-AF8C-3016C2051CF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2BFD15EA-0EE6-484C-8B22-7D99B9162049}"/>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1BE21BA1-B373-4B4C-985D-BEC9C3251692}"/>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2B8AF720-9E4D-47D8-8792-E60E37FE9929}"/>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CA81561F-F4A6-4775-8109-C227B13E345E}"/>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F1A396A5-F83C-4F1B-A143-0396A34EEC8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A2DD0CBA-BC0F-4B49-98BA-C06CF7BDBAFB}"/>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90EF8646-86BC-4F93-9352-60C42941067E}"/>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9F84889B-81D7-4DE4-9D19-FBAC8518E51A}"/>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5211EFA1-C31B-4C4B-B3B1-334B46546CC2}"/>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6415A915-14B3-4150-84F1-C58CB64746BC}"/>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E9D1E7E0-320C-456A-83C6-68EAA1E0FC17}"/>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BE6160F1-161F-4E42-AE38-AA7B774A7D58}"/>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52588A77-1F8C-4D13-B98A-4E32C8972621}"/>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14C282DD-CA6B-48FA-A5FD-CBD10AEC9A19}"/>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AB1C4EDD-89DA-4500-8F67-662D638877C3}"/>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EAA2AE47-EF93-4892-AE7A-0F2052667A04}"/>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4AD2DF01-C85E-4A2F-B02D-C8142C2214DF}"/>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1C989828-20F8-43E1-8581-B82A9DB327A7}"/>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1F6B9F63-DB76-4BC9-8DB1-1144C0BCCC88}"/>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BC1AF91D-2100-4CE8-BD5B-D22C5D21ED68}"/>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91C87CE6-F4D2-423F-A94F-9C81B9C71B27}"/>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AEA9DF6E-C56F-4220-92A1-EB52F49AA241}"/>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BEC262B5-63AF-4EBA-9B80-BAE9C85047CB}"/>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12E80E34-8949-4038-B34E-49CC729DFECA}"/>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9A83F71E-3F87-44A5-B390-22EA56E9F7BD}"/>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35A569E1-6BD1-449D-A38D-8017BDAFAFA4}"/>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26646610-381E-4DDD-A510-22014983E5DC}"/>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64200979-944F-4DB6-A199-DBD120D2F6EC}"/>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5428A8B9-E018-42D3-B122-39AA159590B8}"/>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944D78A8-3D00-4DB6-8656-C25B34E12004}"/>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88F5908D-F564-4799-A808-E0C9217744B5}"/>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B52809FF-EDBE-4B06-9B62-1C0E7D84E469}"/>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FEE1EFBE-6313-4F9B-A541-0165D1F39E8C}"/>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MP_2&#176;_%20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DIR COND (DLLS) "/>
      <sheetName val="COMP CONSOL "/>
    </sheetNames>
    <sheetDataSet>
      <sheetData sheetId="0">
        <row r="7">
          <cell r="E7" t="str">
            <v>Hasta 2020</v>
          </cell>
          <cell r="F7" t="str">
            <v>En 2021</v>
          </cell>
        </row>
        <row r="243">
          <cell r="D243">
            <v>4047.5441346241332</v>
          </cell>
        </row>
      </sheetData>
      <sheetData sheetId="1">
        <row r="7">
          <cell r="E7" t="str">
            <v>PEF 2020</v>
          </cell>
          <cell r="K7" t="str">
            <v>% Respecto PEF 2021</v>
          </cell>
        </row>
        <row r="275">
          <cell r="I275">
            <v>360.52</v>
          </cell>
        </row>
        <row r="276">
          <cell r="I276">
            <v>257.83999999999997</v>
          </cell>
        </row>
        <row r="277">
          <cell r="I277">
            <v>367.19</v>
          </cell>
        </row>
        <row r="278">
          <cell r="I278">
            <v>149.72010900000001</v>
          </cell>
        </row>
        <row r="279">
          <cell r="I279">
            <v>175.191982</v>
          </cell>
        </row>
        <row r="280">
          <cell r="I280">
            <v>204.22499999999999</v>
          </cell>
        </row>
        <row r="281">
          <cell r="I281">
            <v>258.76</v>
          </cell>
        </row>
        <row r="282">
          <cell r="I282">
            <v>161.52000000000001</v>
          </cell>
        </row>
        <row r="283">
          <cell r="I283">
            <v>237.95</v>
          </cell>
        </row>
        <row r="284">
          <cell r="I284">
            <v>355.15</v>
          </cell>
        </row>
        <row r="285">
          <cell r="I285">
            <v>171.06</v>
          </cell>
        </row>
        <row r="286">
          <cell r="I286">
            <v>303.75</v>
          </cell>
        </row>
        <row r="287">
          <cell r="I287">
            <v>303.053</v>
          </cell>
        </row>
        <row r="288">
          <cell r="I288">
            <v>539.44287599999996</v>
          </cell>
        </row>
        <row r="289">
          <cell r="I289">
            <v>169.93218400000001</v>
          </cell>
        </row>
        <row r="290">
          <cell r="I290">
            <v>339.35476399999999</v>
          </cell>
        </row>
        <row r="291">
          <cell r="I291">
            <v>266.90568300000001</v>
          </cell>
        </row>
        <row r="292">
          <cell r="I292">
            <v>580.40780500000005</v>
          </cell>
        </row>
        <row r="293">
          <cell r="I293">
            <v>571.54339500000003</v>
          </cell>
        </row>
        <row r="294">
          <cell r="I294">
            <v>483.03840000000002</v>
          </cell>
        </row>
        <row r="295">
          <cell r="I295">
            <v>267.35798499999999</v>
          </cell>
        </row>
        <row r="296">
          <cell r="I296">
            <v>294.95544699999999</v>
          </cell>
        </row>
        <row r="297">
          <cell r="I297">
            <v>265.73960699999998</v>
          </cell>
        </row>
        <row r="298">
          <cell r="I298">
            <v>470.43439899999998</v>
          </cell>
        </row>
        <row r="299">
          <cell r="I299">
            <v>481.58600000000001</v>
          </cell>
        </row>
        <row r="300">
          <cell r="I300">
            <v>160.113305</v>
          </cell>
        </row>
        <row r="301">
          <cell r="I301">
            <v>161.65860499999999</v>
          </cell>
        </row>
        <row r="302">
          <cell r="I302">
            <v>503.30097699999999</v>
          </cell>
        </row>
        <row r="303">
          <cell r="I303">
            <v>263.62756300000001</v>
          </cell>
        </row>
        <row r="304">
          <cell r="I304">
            <v>562.37020600000005</v>
          </cell>
        </row>
        <row r="305">
          <cell r="I305">
            <v>157.55723499999999</v>
          </cell>
        </row>
        <row r="306">
          <cell r="I306">
            <v>334.49348400000002</v>
          </cell>
        </row>
        <row r="307">
          <cell r="I307">
            <v>345.45770900000002</v>
          </cell>
        </row>
        <row r="308">
          <cell r="I308">
            <v>374.877026</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733C4-A4CB-41B7-8109-3578C42CD1AE}">
  <dimension ref="A1:R82"/>
  <sheetViews>
    <sheetView showGridLines="0" tabSelected="1" topLeftCell="C1" zoomScale="90" zoomScaleNormal="90" workbookViewId="0">
      <pane ySplit="12" topLeftCell="A13" activePane="bottomLeft" state="frozen"/>
      <selection activeCell="C1" sqref="C1"/>
      <selection pane="bottomLeft" activeCell="D24" sqref="D24"/>
    </sheetView>
  </sheetViews>
  <sheetFormatPr baseColWidth="10" defaultRowHeight="15"/>
  <cols>
    <col min="1" max="1" width="8.140625" hidden="1" customWidth="1"/>
    <col min="2" max="2" width="5.28515625" hidden="1" customWidth="1"/>
    <col min="3" max="3" width="4.5703125" customWidth="1"/>
    <col min="4" max="4" width="51.42578125" bestFit="1" customWidth="1"/>
    <col min="5" max="5" width="24.5703125" customWidth="1"/>
    <col min="6" max="6" width="11.28515625" customWidth="1"/>
    <col min="7" max="7" width="10.42578125" customWidth="1"/>
    <col min="8" max="9" width="10.28515625" customWidth="1"/>
    <col min="10" max="10" width="12.28515625" customWidth="1"/>
    <col min="11" max="11" width="10.28515625" customWidth="1"/>
    <col min="12" max="12" width="11.28515625" customWidth="1"/>
    <col min="13" max="15" width="9.7109375" customWidth="1"/>
  </cols>
  <sheetData>
    <row r="1" spans="1:17" s="1" customFormat="1" ht="42.75" customHeight="1">
      <c r="A1" s="213" t="s">
        <v>904</v>
      </c>
      <c r="B1" s="213"/>
      <c r="C1" s="213"/>
      <c r="D1" s="213"/>
      <c r="E1" s="67" t="s">
        <v>931</v>
      </c>
      <c r="F1" s="68"/>
    </row>
    <row r="2" spans="1:17" s="1" customFormat="1" ht="36" customHeight="1" thickBot="1">
      <c r="A2" s="214" t="s">
        <v>905</v>
      </c>
      <c r="B2" s="214"/>
      <c r="C2" s="214"/>
      <c r="D2" s="214"/>
      <c r="E2" s="214"/>
      <c r="F2" s="214"/>
      <c r="G2" s="214"/>
      <c r="H2" s="214"/>
      <c r="I2" s="214"/>
      <c r="J2" s="214"/>
      <c r="K2" s="214"/>
      <c r="O2" s="69"/>
    </row>
    <row r="3" spans="1:17" ht="6" customHeight="1">
      <c r="A3" s="211"/>
      <c r="B3" s="211"/>
      <c r="C3" s="211"/>
      <c r="D3" s="211"/>
      <c r="E3" s="211"/>
      <c r="F3" s="211"/>
      <c r="G3" s="211"/>
      <c r="H3" s="211"/>
      <c r="I3" s="211"/>
      <c r="J3" s="211"/>
      <c r="K3" s="211"/>
      <c r="L3" s="211"/>
      <c r="M3" s="211"/>
      <c r="N3" s="211"/>
      <c r="O3" s="212"/>
      <c r="P3" s="212"/>
    </row>
    <row r="4" spans="1:17" ht="15.75">
      <c r="A4" s="1"/>
      <c r="B4" s="1"/>
      <c r="C4" s="77" t="s">
        <v>0</v>
      </c>
      <c r="D4" s="78"/>
      <c r="E4" s="78"/>
      <c r="F4" s="78"/>
      <c r="G4" s="78"/>
      <c r="H4" s="78"/>
      <c r="I4" s="78"/>
      <c r="J4" s="78"/>
      <c r="K4" s="78"/>
      <c r="L4" s="78"/>
      <c r="M4" s="79"/>
      <c r="N4" s="79"/>
      <c r="O4" s="80"/>
    </row>
    <row r="5" spans="1:17" ht="15.75">
      <c r="A5" s="2"/>
      <c r="B5" s="2"/>
      <c r="C5" s="77" t="s">
        <v>1</v>
      </c>
      <c r="D5" s="81"/>
      <c r="E5" s="81"/>
      <c r="F5" s="81"/>
      <c r="G5" s="81"/>
      <c r="H5" s="81"/>
      <c r="I5" s="81"/>
      <c r="J5" s="81"/>
      <c r="K5" s="81"/>
      <c r="L5" s="81"/>
      <c r="M5" s="82"/>
      <c r="N5" s="82"/>
      <c r="O5" s="83"/>
    </row>
    <row r="6" spans="1:17" ht="15.75">
      <c r="A6" s="2"/>
      <c r="B6" s="2"/>
      <c r="C6" s="77" t="s">
        <v>2</v>
      </c>
      <c r="D6" s="78"/>
      <c r="E6" s="78"/>
      <c r="F6" s="78"/>
      <c r="G6" s="78"/>
      <c r="H6" s="78"/>
      <c r="I6" s="78"/>
      <c r="J6" s="78"/>
      <c r="K6" s="78"/>
      <c r="L6" s="78"/>
      <c r="M6" s="83"/>
      <c r="N6" s="83"/>
      <c r="O6" s="83"/>
    </row>
    <row r="7" spans="1:17" s="2" customFormat="1" ht="15.75">
      <c r="C7" s="77" t="s">
        <v>921</v>
      </c>
      <c r="D7" s="84"/>
      <c r="E7" s="84"/>
      <c r="F7" s="84"/>
      <c r="G7" s="84"/>
      <c r="H7" s="84"/>
      <c r="I7" s="84"/>
      <c r="J7" s="84"/>
      <c r="K7" s="84"/>
      <c r="L7" s="84"/>
      <c r="M7" s="82"/>
      <c r="N7" s="82"/>
      <c r="O7" s="83"/>
    </row>
    <row r="8" spans="1:17" ht="17.25">
      <c r="A8" s="2"/>
      <c r="B8" s="2"/>
      <c r="C8" s="77" t="s">
        <v>898</v>
      </c>
      <c r="D8" s="78"/>
      <c r="E8" s="78"/>
      <c r="F8" s="78"/>
      <c r="G8" s="78"/>
      <c r="H8" s="78"/>
      <c r="I8" s="78"/>
      <c r="J8" s="78"/>
      <c r="K8" s="78"/>
      <c r="L8" s="78"/>
      <c r="M8" s="83"/>
      <c r="N8" s="83"/>
      <c r="O8" s="83"/>
      <c r="P8" s="3">
        <v>19.802700000000002</v>
      </c>
      <c r="Q8" s="4"/>
    </row>
    <row r="9" spans="1:17" ht="15" customHeight="1">
      <c r="A9" s="1"/>
      <c r="B9" s="1"/>
      <c r="C9" s="221" t="s">
        <v>3</v>
      </c>
      <c r="D9" s="222" t="s">
        <v>4</v>
      </c>
      <c r="E9" s="221" t="s">
        <v>5</v>
      </c>
      <c r="F9" s="217" t="s">
        <v>906</v>
      </c>
      <c r="G9" s="217" t="s">
        <v>907</v>
      </c>
      <c r="H9" s="223" t="s">
        <v>6</v>
      </c>
      <c r="I9" s="223"/>
      <c r="J9" s="223"/>
      <c r="K9" s="223"/>
      <c r="L9" s="217" t="s">
        <v>7</v>
      </c>
      <c r="M9" s="218" t="s">
        <v>8</v>
      </c>
      <c r="N9" s="218"/>
      <c r="O9" s="218"/>
    </row>
    <row r="10" spans="1:17">
      <c r="A10" s="5"/>
      <c r="B10" s="5"/>
      <c r="C10" s="221"/>
      <c r="D10" s="222"/>
      <c r="E10" s="221"/>
      <c r="F10" s="217"/>
      <c r="G10" s="217"/>
      <c r="H10" s="219">
        <v>2021</v>
      </c>
      <c r="I10" s="219"/>
      <c r="J10" s="219"/>
      <c r="K10" s="219"/>
      <c r="L10" s="217"/>
      <c r="M10" s="218">
        <v>2021</v>
      </c>
      <c r="N10" s="218"/>
      <c r="O10" s="218"/>
    </row>
    <row r="11" spans="1:17" ht="24">
      <c r="A11" s="6"/>
      <c r="B11" s="6"/>
      <c r="C11" s="221"/>
      <c r="D11" s="222"/>
      <c r="E11" s="221"/>
      <c r="F11" s="217"/>
      <c r="G11" s="217"/>
      <c r="H11" s="200" t="s">
        <v>908</v>
      </c>
      <c r="I11" s="199" t="s">
        <v>909</v>
      </c>
      <c r="J11" s="200" t="s">
        <v>9</v>
      </c>
      <c r="K11" s="200" t="s">
        <v>10</v>
      </c>
      <c r="L11" s="217"/>
      <c r="M11" s="197" t="s">
        <v>11</v>
      </c>
      <c r="N11" s="200" t="s">
        <v>12</v>
      </c>
      <c r="O11" s="200" t="s">
        <v>9</v>
      </c>
    </row>
    <row r="12" spans="1:17" ht="15.75" thickBot="1">
      <c r="A12" s="5"/>
      <c r="B12" s="5"/>
      <c r="C12" s="70"/>
      <c r="D12" s="71"/>
      <c r="E12" s="70" t="s">
        <v>13</v>
      </c>
      <c r="F12" s="71" t="s">
        <v>14</v>
      </c>
      <c r="G12" s="71" t="s">
        <v>15</v>
      </c>
      <c r="H12" s="71" t="s">
        <v>16</v>
      </c>
      <c r="I12" s="70" t="s">
        <v>17</v>
      </c>
      <c r="J12" s="71" t="s">
        <v>18</v>
      </c>
      <c r="K12" s="198" t="s">
        <v>19</v>
      </c>
      <c r="L12" s="71" t="s">
        <v>20</v>
      </c>
      <c r="M12" s="71" t="s">
        <v>21</v>
      </c>
      <c r="N12" s="71" t="s">
        <v>22</v>
      </c>
      <c r="O12" s="71" t="s">
        <v>23</v>
      </c>
    </row>
    <row r="13" spans="1:17" s="5" customFormat="1" ht="6" customHeight="1" thickBot="1">
      <c r="C13" s="85"/>
      <c r="D13" s="86"/>
      <c r="E13" s="85"/>
      <c r="F13" s="86"/>
      <c r="G13" s="86"/>
      <c r="H13" s="86"/>
      <c r="I13" s="85"/>
      <c r="J13" s="86"/>
      <c r="K13" s="87"/>
      <c r="L13" s="86"/>
      <c r="M13" s="86"/>
      <c r="N13" s="86"/>
      <c r="O13" s="86"/>
      <c r="P13" s="88"/>
    </row>
    <row r="14" spans="1:17">
      <c r="A14" s="1"/>
      <c r="B14" s="8"/>
      <c r="C14" s="245"/>
      <c r="D14" s="246" t="s">
        <v>24</v>
      </c>
      <c r="E14" s="246"/>
      <c r="F14" s="247">
        <f>+F16+F68</f>
        <v>274446.20272696391</v>
      </c>
      <c r="G14" s="247">
        <f>+G16+G68</f>
        <v>88422.85348697094</v>
      </c>
      <c r="H14" s="247">
        <f>+H16+H68</f>
        <v>50245.811200531796</v>
      </c>
      <c r="I14" s="247">
        <f>+I16+I68</f>
        <v>37.773334347582121</v>
      </c>
      <c r="J14" s="247">
        <f>+J16+J68</f>
        <v>88460.626821318525</v>
      </c>
      <c r="K14" s="247">
        <f t="shared" ref="K14:K45" si="0">ROUND((J14/F14)*100,1)</f>
        <v>32.200000000000003</v>
      </c>
      <c r="L14" s="247"/>
      <c r="M14" s="247"/>
      <c r="N14" s="247"/>
      <c r="O14" s="248"/>
    </row>
    <row r="15" spans="1:17">
      <c r="A15" s="1"/>
      <c r="B15" s="8"/>
      <c r="C15" s="245"/>
      <c r="D15" s="249" t="s">
        <v>25</v>
      </c>
      <c r="E15" s="246"/>
      <c r="F15" s="247">
        <f>+F17+F20+F23+F25+F27+F29+F34+F40+F47+F50+F61+F70+F72</f>
        <v>272787.84876445349</v>
      </c>
      <c r="G15" s="247">
        <f>+G17+G20+G23+G25+G27+G29+G34+G40+G47+G50+G61+G70+G72</f>
        <v>88422.85348697094</v>
      </c>
      <c r="H15" s="247">
        <f>+H17+H20+H23+H25+H27+H29+H34+H40+H47+H50+H61+H70+H72</f>
        <v>50175.252616018501</v>
      </c>
      <c r="I15" s="247">
        <f>+I17+I20+I23+I25+I27+I29+I34+I40+I47+I50+I61+I70+I72</f>
        <v>37.773334347582121</v>
      </c>
      <c r="J15" s="247">
        <f>+J17+J20+J23+J25+J27+J29+J34+J40+J47+J50+J61+J70+J72</f>
        <v>88460.626821318525</v>
      </c>
      <c r="K15" s="247">
        <f t="shared" si="0"/>
        <v>32.4</v>
      </c>
      <c r="L15" s="247"/>
      <c r="M15" s="247"/>
      <c r="N15" s="247"/>
      <c r="O15" s="248"/>
    </row>
    <row r="16" spans="1:17">
      <c r="A16" s="1"/>
      <c r="B16" s="8"/>
      <c r="C16" s="245"/>
      <c r="D16" s="250" t="s">
        <v>26</v>
      </c>
      <c r="E16" s="246"/>
      <c r="F16" s="247">
        <f>+F17+F20+F23+F25+F27+F29+F34+F40+F47+F50+F61+F66</f>
        <v>221086.81134273883</v>
      </c>
      <c r="G16" s="247">
        <f>+G17+G20+G23+G25+G27+G29+G34+G40+G47+G50+G61+G66</f>
        <v>88422.85348697094</v>
      </c>
      <c r="H16" s="247">
        <f>+H17+H20+H23+H25+H27+H29+H34+H40+H47+H50+H61+H66</f>
        <v>15110.5602389985</v>
      </c>
      <c r="I16" s="247">
        <f>+I17+I20+I23+I25+I27+I29+I34+I40+I47+I50+I61+I66</f>
        <v>37.773334347582121</v>
      </c>
      <c r="J16" s="247">
        <f>+J17+J20+J23+J25+J27+J29+J34+J40+J47+J50+J61+J66</f>
        <v>88460.626821318525</v>
      </c>
      <c r="K16" s="247">
        <f t="shared" si="0"/>
        <v>40</v>
      </c>
      <c r="L16" s="247"/>
      <c r="M16" s="247"/>
      <c r="N16" s="247"/>
      <c r="O16" s="248"/>
    </row>
    <row r="17" spans="1:17" ht="12.75" customHeight="1">
      <c r="A17" s="9"/>
      <c r="C17" s="251"/>
      <c r="D17" s="250" t="s">
        <v>27</v>
      </c>
      <c r="E17" s="252"/>
      <c r="F17" s="247">
        <f>SUBTOTAL(9,F18:F19)</f>
        <v>16145.918289103909</v>
      </c>
      <c r="G17" s="247">
        <f>SUBTOTAL(9,G18:G19)</f>
        <v>13395.205028229697</v>
      </c>
      <c r="H17" s="253">
        <f>SUBTOTAL(9,H18:H19)</f>
        <v>157.1397316236</v>
      </c>
      <c r="I17" s="247">
        <f>SUBTOTAL(9,I18:I19)</f>
        <v>5.7529803143552267E-13</v>
      </c>
      <c r="J17" s="247">
        <f>SUBTOTAL(9,J18:J19)</f>
        <v>13395.205028229699</v>
      </c>
      <c r="K17" s="247">
        <f t="shared" si="0"/>
        <v>83</v>
      </c>
      <c r="L17" s="248"/>
      <c r="M17" s="254"/>
      <c r="N17" s="248"/>
      <c r="O17" s="248"/>
    </row>
    <row r="18" spans="1:17" ht="12.75" customHeight="1">
      <c r="A18" s="9"/>
      <c r="B18" s="8">
        <v>2006</v>
      </c>
      <c r="C18" s="251">
        <v>171</v>
      </c>
      <c r="D18" s="255" t="s">
        <v>910</v>
      </c>
      <c r="E18" s="252" t="s">
        <v>28</v>
      </c>
      <c r="F18" s="248">
        <v>11307.363641574955</v>
      </c>
      <c r="G18" s="248">
        <v>9300.9010815772326</v>
      </c>
      <c r="H18" s="256">
        <v>0</v>
      </c>
      <c r="I18" s="248">
        <v>0</v>
      </c>
      <c r="J18" s="248">
        <f>+G18+I18</f>
        <v>9300.9010815772326</v>
      </c>
      <c r="K18" s="248">
        <f t="shared" si="0"/>
        <v>82.3</v>
      </c>
      <c r="L18" s="248">
        <v>99.87299999999999</v>
      </c>
      <c r="M18" s="254">
        <v>0</v>
      </c>
      <c r="N18" s="248">
        <v>0</v>
      </c>
      <c r="O18" s="248">
        <f>L18+N18</f>
        <v>99.87299999999999</v>
      </c>
      <c r="Q18" s="182"/>
    </row>
    <row r="19" spans="1:17" ht="12.75" customHeight="1">
      <c r="A19" s="9"/>
      <c r="B19" s="8">
        <v>2006</v>
      </c>
      <c r="C19" s="251">
        <v>188</v>
      </c>
      <c r="D19" s="255" t="s">
        <v>29</v>
      </c>
      <c r="E19" s="252" t="s">
        <v>28</v>
      </c>
      <c r="F19" s="248">
        <v>4838.554647528953</v>
      </c>
      <c r="G19" s="248">
        <v>4094.3039466524647</v>
      </c>
      <c r="H19" s="256">
        <v>157.1397316236</v>
      </c>
      <c r="I19" s="248">
        <v>5.7529803143552267E-13</v>
      </c>
      <c r="J19" s="248">
        <f>+G19+I19</f>
        <v>4094.3039466524651</v>
      </c>
      <c r="K19" s="248">
        <f t="shared" si="0"/>
        <v>84.6</v>
      </c>
      <c r="L19" s="248">
        <v>99.399999999999991</v>
      </c>
      <c r="M19" s="254">
        <v>2.2000000000000002</v>
      </c>
      <c r="N19" s="248">
        <v>0.33000000000001251</v>
      </c>
      <c r="O19" s="248">
        <f>L19+N19</f>
        <v>99.73</v>
      </c>
      <c r="Q19" s="182"/>
    </row>
    <row r="20" spans="1:17" ht="12.75" customHeight="1">
      <c r="A20" s="9"/>
      <c r="C20" s="251"/>
      <c r="D20" s="257" t="s">
        <v>30</v>
      </c>
      <c r="E20" s="252"/>
      <c r="F20" s="247">
        <f>SUBTOTAL(9,F21:F22)</f>
        <v>3312.5560506000006</v>
      </c>
      <c r="G20" s="247">
        <f>SUBTOTAL(9,G21:G22)</f>
        <v>1916.6439249</v>
      </c>
      <c r="H20" s="253">
        <f>SUBTOTAL(9,H21:H22)</f>
        <v>128.05316941500001</v>
      </c>
      <c r="I20" s="247">
        <f>SUBTOTAL(9,I21:I22)</f>
        <v>0</v>
      </c>
      <c r="J20" s="247">
        <f>SUBTOTAL(9,J21:J22)</f>
        <v>1916.6439249</v>
      </c>
      <c r="K20" s="247">
        <f t="shared" si="0"/>
        <v>57.9</v>
      </c>
      <c r="L20" s="248"/>
      <c r="M20" s="254"/>
      <c r="N20" s="248"/>
      <c r="O20" s="248"/>
      <c r="Q20" s="182"/>
    </row>
    <row r="21" spans="1:17" ht="12.75" customHeight="1">
      <c r="A21" s="9"/>
      <c r="B21" s="8">
        <v>2007</v>
      </c>
      <c r="C21" s="251">
        <v>209</v>
      </c>
      <c r="D21" s="255" t="s">
        <v>31</v>
      </c>
      <c r="E21" s="252" t="s">
        <v>28</v>
      </c>
      <c r="F21" s="248">
        <v>2633.5808757000004</v>
      </c>
      <c r="G21" s="248">
        <v>1237.66875</v>
      </c>
      <c r="H21" s="256">
        <v>128.05316941500001</v>
      </c>
      <c r="I21" s="248">
        <v>0</v>
      </c>
      <c r="J21" s="248">
        <f>+G21+I21</f>
        <v>1237.66875</v>
      </c>
      <c r="K21" s="248">
        <f t="shared" si="0"/>
        <v>47</v>
      </c>
      <c r="L21" s="248">
        <v>67.8</v>
      </c>
      <c r="M21" s="254">
        <v>4.8600000000000003</v>
      </c>
      <c r="N21" s="248">
        <v>0</v>
      </c>
      <c r="O21" s="248">
        <f>L21+N21</f>
        <v>67.8</v>
      </c>
      <c r="Q21" s="182"/>
    </row>
    <row r="22" spans="1:17" ht="12.75" customHeight="1">
      <c r="A22" s="9"/>
      <c r="B22" s="8">
        <v>2007</v>
      </c>
      <c r="C22" s="251">
        <v>212</v>
      </c>
      <c r="D22" s="255" t="s">
        <v>932</v>
      </c>
      <c r="E22" s="252" t="s">
        <v>920</v>
      </c>
      <c r="F22" s="248">
        <v>678.97517490000007</v>
      </c>
      <c r="G22" s="248">
        <v>678.97517490000007</v>
      </c>
      <c r="H22" s="256">
        <v>0</v>
      </c>
      <c r="I22" s="248">
        <v>0</v>
      </c>
      <c r="J22" s="248">
        <f>+G22+I22</f>
        <v>678.97517490000007</v>
      </c>
      <c r="K22" s="248">
        <f t="shared" si="0"/>
        <v>100</v>
      </c>
      <c r="L22" s="248">
        <v>88.5</v>
      </c>
      <c r="M22" s="254">
        <v>0</v>
      </c>
      <c r="N22" s="248">
        <v>11.5</v>
      </c>
      <c r="O22" s="248">
        <f>L22+N22</f>
        <v>100</v>
      </c>
      <c r="Q22" s="182"/>
    </row>
    <row r="23" spans="1:17" ht="12.75" customHeight="1">
      <c r="A23" s="9"/>
      <c r="C23" s="251"/>
      <c r="D23" s="257" t="s">
        <v>32</v>
      </c>
      <c r="E23" s="252"/>
      <c r="F23" s="247">
        <f>SUBTOTAL(9,F24:F24)</f>
        <v>1849.1831357890819</v>
      </c>
      <c r="G23" s="247">
        <f>SUBTOTAL(9,G24:G24)</f>
        <v>850.60022512500007</v>
      </c>
      <c r="H23" s="253">
        <f>SUBTOTAL(9,H24:H24)</f>
        <v>0</v>
      </c>
      <c r="I23" s="247">
        <f>SUBTOTAL(9,I24:I24)</f>
        <v>0</v>
      </c>
      <c r="J23" s="247">
        <f>SUBTOTAL(9,J24:J24)</f>
        <v>850.60022512500007</v>
      </c>
      <c r="K23" s="247">
        <f t="shared" si="0"/>
        <v>46</v>
      </c>
      <c r="L23" s="248"/>
      <c r="M23" s="254"/>
      <c r="N23" s="248"/>
      <c r="O23" s="248"/>
      <c r="Q23" s="182"/>
    </row>
    <row r="24" spans="1:17" ht="12.75" customHeight="1">
      <c r="A24" s="9"/>
      <c r="B24" s="8">
        <v>2008</v>
      </c>
      <c r="C24" s="251">
        <v>245</v>
      </c>
      <c r="D24" s="255" t="s">
        <v>911</v>
      </c>
      <c r="E24" s="252" t="s">
        <v>28</v>
      </c>
      <c r="F24" s="248">
        <v>1849.1831357890819</v>
      </c>
      <c r="G24" s="248">
        <v>850.60022512500007</v>
      </c>
      <c r="H24" s="256">
        <v>0</v>
      </c>
      <c r="I24" s="248">
        <v>0</v>
      </c>
      <c r="J24" s="248">
        <f>+G24+I24</f>
        <v>850.60022512500007</v>
      </c>
      <c r="K24" s="248">
        <f t="shared" si="0"/>
        <v>46</v>
      </c>
      <c r="L24" s="248">
        <v>96.5</v>
      </c>
      <c r="M24" s="254">
        <v>0</v>
      </c>
      <c r="N24" s="248">
        <v>0</v>
      </c>
      <c r="O24" s="248">
        <f>L24+N24</f>
        <v>96.5</v>
      </c>
      <c r="Q24" s="182"/>
    </row>
    <row r="25" spans="1:17" ht="12.75" customHeight="1">
      <c r="A25" s="9"/>
      <c r="C25" s="251"/>
      <c r="D25" s="257" t="s">
        <v>33</v>
      </c>
      <c r="E25" s="252"/>
      <c r="F25" s="247">
        <f>SUBTOTAL(9,F26:F26)</f>
        <v>1136.4602985625818</v>
      </c>
      <c r="G25" s="247">
        <f>SUBTOTAL(9,G26:G26)</f>
        <v>887.16096000000005</v>
      </c>
      <c r="H25" s="253">
        <f>SUBTOTAL(9,H26:H26)</f>
        <v>1.8333933741000001</v>
      </c>
      <c r="I25" s="247">
        <f>SUBTOTAL(9,I26:I26)</f>
        <v>0</v>
      </c>
      <c r="J25" s="247">
        <f>SUBTOTAL(9,J26:J26)</f>
        <v>887.16096000000005</v>
      </c>
      <c r="K25" s="247">
        <f t="shared" si="0"/>
        <v>78.099999999999994</v>
      </c>
      <c r="L25" s="248"/>
      <c r="M25" s="254"/>
      <c r="N25" s="248"/>
      <c r="O25" s="248"/>
      <c r="Q25" s="182"/>
    </row>
    <row r="26" spans="1:17" ht="12.75" customHeight="1">
      <c r="A26" s="9"/>
      <c r="B26" s="8">
        <v>2009</v>
      </c>
      <c r="C26" s="251">
        <v>249</v>
      </c>
      <c r="D26" s="255" t="s">
        <v>34</v>
      </c>
      <c r="E26" s="252" t="s">
        <v>28</v>
      </c>
      <c r="F26" s="248">
        <v>1136.4602985625818</v>
      </c>
      <c r="G26" s="248">
        <v>887.16096000000005</v>
      </c>
      <c r="H26" s="256">
        <v>1.8333933741000001</v>
      </c>
      <c r="I26" s="248">
        <v>0</v>
      </c>
      <c r="J26" s="248">
        <f>+G26+I26</f>
        <v>887.16096000000005</v>
      </c>
      <c r="K26" s="248">
        <f t="shared" si="0"/>
        <v>78.099999999999994</v>
      </c>
      <c r="L26" s="248">
        <v>100</v>
      </c>
      <c r="M26" s="254">
        <v>1</v>
      </c>
      <c r="N26" s="248">
        <v>0</v>
      </c>
      <c r="O26" s="248">
        <f>L26+N26</f>
        <v>100</v>
      </c>
      <c r="Q26" s="182"/>
    </row>
    <row r="27" spans="1:17" ht="12.75" customHeight="1">
      <c r="A27" s="9"/>
      <c r="C27" s="251"/>
      <c r="D27" s="257" t="s">
        <v>35</v>
      </c>
      <c r="E27" s="252"/>
      <c r="F27" s="247">
        <f>SUBTOTAL(9,F28:F28)</f>
        <v>10005.513944820954</v>
      </c>
      <c r="G27" s="247">
        <f>SUBTOTAL(9,G28:G28)</f>
        <v>7464.1931105750646</v>
      </c>
      <c r="H27" s="253">
        <f>SUBTOTAL(9,H28:H28)</f>
        <v>39.605400000000003</v>
      </c>
      <c r="I27" s="247">
        <f>SUBTOTAL(9,I28:I28)</f>
        <v>0</v>
      </c>
      <c r="J27" s="247">
        <f>SUBTOTAL(9,J28:J28)</f>
        <v>7464.1931105750646</v>
      </c>
      <c r="K27" s="247">
        <f t="shared" si="0"/>
        <v>74.599999999999994</v>
      </c>
      <c r="L27" s="248"/>
      <c r="M27" s="254"/>
      <c r="N27" s="248"/>
      <c r="O27" s="248"/>
      <c r="Q27" s="182"/>
    </row>
    <row r="28" spans="1:17" ht="12.75" customHeight="1">
      <c r="A28" s="9"/>
      <c r="B28" s="8">
        <v>2010</v>
      </c>
      <c r="C28" s="251">
        <v>261</v>
      </c>
      <c r="D28" s="255" t="s">
        <v>36</v>
      </c>
      <c r="E28" s="252" t="s">
        <v>28</v>
      </c>
      <c r="F28" s="248">
        <v>10005.513944820954</v>
      </c>
      <c r="G28" s="248">
        <v>7464.1931105750646</v>
      </c>
      <c r="H28" s="256">
        <v>39.605400000000003</v>
      </c>
      <c r="I28" s="248">
        <v>0</v>
      </c>
      <c r="J28" s="248">
        <f>+G28+I28</f>
        <v>7464.1931105750646</v>
      </c>
      <c r="K28" s="248">
        <f t="shared" si="0"/>
        <v>74.599999999999994</v>
      </c>
      <c r="L28" s="248">
        <v>99.940000000000012</v>
      </c>
      <c r="M28" s="254">
        <v>0.1</v>
      </c>
      <c r="N28" s="248">
        <v>0</v>
      </c>
      <c r="O28" s="248">
        <f>L28+N28</f>
        <v>99.940000000000012</v>
      </c>
      <c r="Q28" s="182"/>
    </row>
    <row r="29" spans="1:17" ht="12.75" customHeight="1">
      <c r="A29" s="9"/>
      <c r="C29" s="251"/>
      <c r="D29" s="257" t="s">
        <v>37</v>
      </c>
      <c r="E29" s="252"/>
      <c r="F29" s="247">
        <f>SUBTOTAL(9,F30:F33)</f>
        <v>20549.487441766501</v>
      </c>
      <c r="G29" s="247">
        <f>SUBTOTAL(9,G30:G33)</f>
        <v>14830.014777014412</v>
      </c>
      <c r="H29" s="253">
        <f>SUBTOTAL(9,H30:H33)</f>
        <v>137.39216234040001</v>
      </c>
      <c r="I29" s="247">
        <f>SUBTOTAL(9,I30:I33)</f>
        <v>5.7810711482933703</v>
      </c>
      <c r="J29" s="247">
        <f>SUBTOTAL(9,J30:J33)</f>
        <v>14835.795848162705</v>
      </c>
      <c r="K29" s="247">
        <f t="shared" si="0"/>
        <v>72.2</v>
      </c>
      <c r="L29" s="248"/>
      <c r="M29" s="254"/>
      <c r="N29" s="248"/>
      <c r="O29" s="248"/>
      <c r="Q29" s="182"/>
    </row>
    <row r="30" spans="1:17" ht="12.75" customHeight="1">
      <c r="A30" s="9"/>
      <c r="B30" s="8">
        <v>2011</v>
      </c>
      <c r="C30" s="251">
        <v>264</v>
      </c>
      <c r="D30" s="255" t="s">
        <v>38</v>
      </c>
      <c r="E30" s="252" t="s">
        <v>28</v>
      </c>
      <c r="F30" s="248">
        <v>14576.7903421185</v>
      </c>
      <c r="G30" s="248">
        <v>11972.853055335019</v>
      </c>
      <c r="H30" s="256">
        <v>19.802700000000002</v>
      </c>
      <c r="I30" s="248">
        <v>0</v>
      </c>
      <c r="J30" s="248">
        <f>+G30+I30</f>
        <v>11972.853055335019</v>
      </c>
      <c r="K30" s="248">
        <f t="shared" si="0"/>
        <v>82.1</v>
      </c>
      <c r="L30" s="248">
        <v>99.88</v>
      </c>
      <c r="M30" s="254">
        <v>0.3</v>
      </c>
      <c r="N30" s="248">
        <v>0</v>
      </c>
      <c r="O30" s="248">
        <f>L30+N30</f>
        <v>99.88</v>
      </c>
      <c r="Q30" s="182"/>
    </row>
    <row r="31" spans="1:17" ht="12.75" customHeight="1">
      <c r="A31" s="9"/>
      <c r="B31" s="8">
        <v>2011</v>
      </c>
      <c r="C31" s="251">
        <v>266</v>
      </c>
      <c r="D31" s="255" t="s">
        <v>39</v>
      </c>
      <c r="E31" s="252" t="s">
        <v>28</v>
      </c>
      <c r="F31" s="248">
        <v>3520.4447952000005</v>
      </c>
      <c r="G31" s="248">
        <v>1672.3252102961701</v>
      </c>
      <c r="H31" s="256">
        <v>90.298331730000001</v>
      </c>
      <c r="I31" s="248">
        <v>0</v>
      </c>
      <c r="J31" s="248">
        <f>+G31+I31</f>
        <v>1672.3252102961701</v>
      </c>
      <c r="K31" s="248">
        <f t="shared" si="0"/>
        <v>47.5</v>
      </c>
      <c r="L31" s="248">
        <v>92.59</v>
      </c>
      <c r="M31" s="254">
        <v>5</v>
      </c>
      <c r="N31" s="248">
        <v>0</v>
      </c>
      <c r="O31" s="248">
        <f>L31+N31</f>
        <v>92.59</v>
      </c>
      <c r="Q31" s="182"/>
    </row>
    <row r="32" spans="1:17" ht="12.75" customHeight="1">
      <c r="A32" s="9"/>
      <c r="B32" s="8">
        <v>2011</v>
      </c>
      <c r="C32" s="251">
        <v>268</v>
      </c>
      <c r="D32" s="255" t="s">
        <v>40</v>
      </c>
      <c r="E32" s="252" t="s">
        <v>41</v>
      </c>
      <c r="F32" s="248">
        <v>408.61366444800001</v>
      </c>
      <c r="G32" s="248">
        <v>374.19861043497121</v>
      </c>
      <c r="H32" s="256">
        <v>27.291130610400003</v>
      </c>
      <c r="I32" s="248">
        <v>1.8689238928841208</v>
      </c>
      <c r="J32" s="248">
        <f>+G32+I32</f>
        <v>376.06753432785536</v>
      </c>
      <c r="K32" s="248">
        <f t="shared" si="0"/>
        <v>92</v>
      </c>
      <c r="L32" s="248">
        <v>91.570000000000007</v>
      </c>
      <c r="M32" s="254">
        <v>6.5</v>
      </c>
      <c r="N32" s="248">
        <v>0.45099999999999341</v>
      </c>
      <c r="O32" s="248">
        <f>L32+N32</f>
        <v>92.021000000000001</v>
      </c>
      <c r="Q32" s="182"/>
    </row>
    <row r="33" spans="1:17" ht="12.75" customHeight="1">
      <c r="A33" s="9"/>
      <c r="B33" s="8">
        <v>2011</v>
      </c>
      <c r="C33" s="251">
        <v>273</v>
      </c>
      <c r="D33" s="255" t="s">
        <v>933</v>
      </c>
      <c r="E33" s="252" t="s">
        <v>28</v>
      </c>
      <c r="F33" s="248">
        <v>2043.6386400000001</v>
      </c>
      <c r="G33" s="248">
        <v>810.63790094825117</v>
      </c>
      <c r="H33" s="256">
        <v>0</v>
      </c>
      <c r="I33" s="248">
        <v>3.9121472554092498</v>
      </c>
      <c r="J33" s="248">
        <f>+G33+I33</f>
        <v>814.55004820366037</v>
      </c>
      <c r="K33" s="248">
        <f t="shared" si="0"/>
        <v>39.9</v>
      </c>
      <c r="L33" s="248">
        <v>39.628962720053316</v>
      </c>
      <c r="M33" s="254">
        <v>0</v>
      </c>
      <c r="N33" s="248">
        <v>0.22703727994669975</v>
      </c>
      <c r="O33" s="248">
        <f>L33+N33</f>
        <v>39.856000000000016</v>
      </c>
      <c r="Q33" s="182"/>
    </row>
    <row r="34" spans="1:17" ht="12.75" customHeight="1">
      <c r="A34" s="9"/>
      <c r="C34" s="258"/>
      <c r="D34" s="257" t="s">
        <v>42</v>
      </c>
      <c r="E34" s="248"/>
      <c r="F34" s="247">
        <f>SUBTOTAL(9,F35:F39)</f>
        <v>18104.937972311865</v>
      </c>
      <c r="G34" s="247">
        <f>SUBTOTAL(9,G35:G39)</f>
        <v>8997.3046769194152</v>
      </c>
      <c r="H34" s="253">
        <f>SUBTOTAL(9,H35:H39)</f>
        <v>4301.4297968342999</v>
      </c>
      <c r="I34" s="247">
        <f>SUBTOTAL(9,I35:I39)</f>
        <v>0</v>
      </c>
      <c r="J34" s="247">
        <f>SUBTOTAL(9,J35:J39)</f>
        <v>8997.3046769194152</v>
      </c>
      <c r="K34" s="247">
        <f t="shared" si="0"/>
        <v>49.7</v>
      </c>
      <c r="L34" s="248"/>
      <c r="M34" s="254"/>
      <c r="N34" s="247"/>
      <c r="O34" s="248"/>
      <c r="Q34" s="182"/>
    </row>
    <row r="35" spans="1:17" ht="12.75" customHeight="1">
      <c r="A35" s="9"/>
      <c r="B35" s="8">
        <v>2012</v>
      </c>
      <c r="C35" s="258">
        <v>278</v>
      </c>
      <c r="D35" s="255" t="s">
        <v>43</v>
      </c>
      <c r="E35" s="248" t="s">
        <v>44</v>
      </c>
      <c r="F35" s="248">
        <v>4801.9171176</v>
      </c>
      <c r="G35" s="248">
        <v>4237.4807595000002</v>
      </c>
      <c r="H35" s="256">
        <v>63.190415700000003</v>
      </c>
      <c r="I35" s="247">
        <v>0</v>
      </c>
      <c r="J35" s="248">
        <f>+G35+I35</f>
        <v>4237.4807595000002</v>
      </c>
      <c r="K35" s="248">
        <f t="shared" si="0"/>
        <v>88.2</v>
      </c>
      <c r="L35" s="248">
        <v>99.96</v>
      </c>
      <c r="M35" s="254">
        <v>0.2</v>
      </c>
      <c r="N35" s="248">
        <v>0</v>
      </c>
      <c r="O35" s="248">
        <f>L35+N35</f>
        <v>99.96</v>
      </c>
      <c r="Q35" s="182"/>
    </row>
    <row r="36" spans="1:17" ht="12.75" customHeight="1">
      <c r="A36" s="9"/>
      <c r="B36" s="8">
        <v>2012</v>
      </c>
      <c r="C36" s="251">
        <v>281</v>
      </c>
      <c r="D36" s="255" t="s">
        <v>45</v>
      </c>
      <c r="E36" s="252" t="s">
        <v>28</v>
      </c>
      <c r="F36" s="248">
        <v>1862.4150826494572</v>
      </c>
      <c r="G36" s="248">
        <v>1708.5177908945159</v>
      </c>
      <c r="H36" s="256">
        <v>133.63937246610001</v>
      </c>
      <c r="I36" s="248">
        <v>0</v>
      </c>
      <c r="J36" s="248">
        <f>+G36+I36</f>
        <v>1708.5177908945159</v>
      </c>
      <c r="K36" s="248">
        <f t="shared" si="0"/>
        <v>91.7</v>
      </c>
      <c r="L36" s="248">
        <v>99.899999999999991</v>
      </c>
      <c r="M36" s="254">
        <v>1</v>
      </c>
      <c r="N36" s="248">
        <v>0</v>
      </c>
      <c r="O36" s="248">
        <f>L36+N36</f>
        <v>99.899999999999991</v>
      </c>
      <c r="Q36" s="182"/>
    </row>
    <row r="37" spans="1:17" ht="12.75" customHeight="1">
      <c r="A37" s="9"/>
      <c r="B37" s="8">
        <v>2012</v>
      </c>
      <c r="C37" s="251">
        <v>284</v>
      </c>
      <c r="D37" s="255" t="s">
        <v>46</v>
      </c>
      <c r="E37" s="252" t="s">
        <v>28</v>
      </c>
      <c r="F37" s="248">
        <v>2572.6659882570002</v>
      </c>
      <c r="G37" s="248">
        <v>851.51610000000005</v>
      </c>
      <c r="H37" s="256">
        <v>39.605400000000003</v>
      </c>
      <c r="I37" s="248">
        <v>0</v>
      </c>
      <c r="J37" s="248">
        <f>+G37+I37</f>
        <v>851.51610000000005</v>
      </c>
      <c r="K37" s="248">
        <f t="shared" si="0"/>
        <v>33.1</v>
      </c>
      <c r="L37" s="248">
        <v>36.299999999999997</v>
      </c>
      <c r="M37" s="254">
        <v>5</v>
      </c>
      <c r="N37" s="248">
        <v>0</v>
      </c>
      <c r="O37" s="248">
        <f>L37+N37</f>
        <v>36.299999999999997</v>
      </c>
      <c r="Q37" s="182"/>
    </row>
    <row r="38" spans="1:17" ht="12.75" customHeight="1">
      <c r="A38" s="9"/>
      <c r="B38" s="8">
        <v>2012</v>
      </c>
      <c r="C38" s="251">
        <v>289</v>
      </c>
      <c r="D38" s="255" t="s">
        <v>47</v>
      </c>
      <c r="E38" s="252" t="s">
        <v>41</v>
      </c>
      <c r="F38" s="248">
        <v>8820.5321200054077</v>
      </c>
      <c r="G38" s="248">
        <v>2199.7900265248986</v>
      </c>
      <c r="H38" s="256">
        <v>4051.2749218569006</v>
      </c>
      <c r="I38" s="248">
        <v>0</v>
      </c>
      <c r="J38" s="248">
        <f>+G38+I38</f>
        <v>2199.7900265248986</v>
      </c>
      <c r="K38" s="248">
        <f t="shared" si="0"/>
        <v>24.9</v>
      </c>
      <c r="L38" s="248">
        <v>25.63</v>
      </c>
      <c r="M38" s="254">
        <v>16.809999999999999</v>
      </c>
      <c r="N38" s="248">
        <v>0</v>
      </c>
      <c r="O38" s="248">
        <f>L38+N38</f>
        <v>25.63</v>
      </c>
      <c r="Q38" s="182"/>
    </row>
    <row r="39" spans="1:17" ht="12.75" customHeight="1">
      <c r="A39" s="9"/>
      <c r="B39" s="8">
        <v>2012</v>
      </c>
      <c r="C39" s="251">
        <v>290</v>
      </c>
      <c r="D39" s="255" t="s">
        <v>48</v>
      </c>
      <c r="E39" s="252" t="s">
        <v>49</v>
      </c>
      <c r="F39" s="248">
        <v>47.407663800000009</v>
      </c>
      <c r="G39" s="248">
        <v>0</v>
      </c>
      <c r="H39" s="256">
        <v>13.719686811300001</v>
      </c>
      <c r="I39" s="248">
        <v>0</v>
      </c>
      <c r="J39" s="248">
        <f>+G39+I39</f>
        <v>0</v>
      </c>
      <c r="K39" s="248">
        <f t="shared" si="0"/>
        <v>0</v>
      </c>
      <c r="L39" s="248">
        <v>0</v>
      </c>
      <c r="M39" s="254">
        <v>28.94</v>
      </c>
      <c r="N39" s="248">
        <v>0</v>
      </c>
      <c r="O39" s="248">
        <f>L39+N39</f>
        <v>0</v>
      </c>
      <c r="Q39" s="182"/>
    </row>
    <row r="40" spans="1:17" ht="12.75" customHeight="1">
      <c r="A40" s="9"/>
      <c r="C40" s="251"/>
      <c r="D40" s="257" t="s">
        <v>50</v>
      </c>
      <c r="E40" s="252"/>
      <c r="F40" s="247">
        <f>SUBTOTAL(9,F41:F46)</f>
        <v>43715.998048837908</v>
      </c>
      <c r="G40" s="247">
        <f>SUBTOTAL(9,G41:G46)</f>
        <v>28024.913140231671</v>
      </c>
      <c r="H40" s="253">
        <f>SUBTOTAL(9,H41:H46)</f>
        <v>732.1683163212</v>
      </c>
      <c r="I40" s="247">
        <f>SUBTOTAL(9,I41:I46)</f>
        <v>13.077322819942601</v>
      </c>
      <c r="J40" s="247">
        <f>SUBTOTAL(9,J41:J46)</f>
        <v>28037.990463051618</v>
      </c>
      <c r="K40" s="247">
        <f t="shared" si="0"/>
        <v>64.099999999999994</v>
      </c>
      <c r="L40" s="248"/>
      <c r="M40" s="254"/>
      <c r="N40" s="248"/>
      <c r="O40" s="248"/>
      <c r="Q40" s="182"/>
    </row>
    <row r="41" spans="1:17" ht="12.75" customHeight="1">
      <c r="A41" s="9"/>
      <c r="B41" s="8">
        <v>2013</v>
      </c>
      <c r="C41" s="251">
        <v>296</v>
      </c>
      <c r="D41" s="255" t="s">
        <v>51</v>
      </c>
      <c r="E41" s="252" t="s">
        <v>28</v>
      </c>
      <c r="F41" s="248">
        <v>14352.482089800002</v>
      </c>
      <c r="G41" s="248">
        <v>9609.452242967398</v>
      </c>
      <c r="H41" s="256">
        <v>39.605400000000003</v>
      </c>
      <c r="I41" s="248">
        <v>0</v>
      </c>
      <c r="J41" s="248">
        <f t="shared" ref="J41:J46" si="1">+G41+I41</f>
        <v>9609.452242967398</v>
      </c>
      <c r="K41" s="248">
        <f t="shared" si="0"/>
        <v>67</v>
      </c>
      <c r="L41" s="248">
        <v>99.899999999999991</v>
      </c>
      <c r="M41" s="254">
        <v>0.5</v>
      </c>
      <c r="N41" s="248">
        <v>0</v>
      </c>
      <c r="O41" s="248">
        <f t="shared" ref="O41:O46" si="2">L41+N41</f>
        <v>99.899999999999991</v>
      </c>
      <c r="Q41" s="182"/>
    </row>
    <row r="42" spans="1:17" ht="12.75" customHeight="1">
      <c r="A42" s="9"/>
      <c r="B42" s="8">
        <v>2013</v>
      </c>
      <c r="C42" s="251">
        <v>297</v>
      </c>
      <c r="D42" s="255" t="s">
        <v>52</v>
      </c>
      <c r="E42" s="252" t="s">
        <v>28</v>
      </c>
      <c r="F42" s="248">
        <v>2849.0004880965002</v>
      </c>
      <c r="G42" s="248">
        <v>1875.0682825887529</v>
      </c>
      <c r="H42" s="256">
        <v>28.6663489146</v>
      </c>
      <c r="I42" s="248">
        <v>0</v>
      </c>
      <c r="J42" s="248">
        <f t="shared" si="1"/>
        <v>1875.0682825887529</v>
      </c>
      <c r="K42" s="248">
        <f t="shared" si="0"/>
        <v>65.8</v>
      </c>
      <c r="L42" s="248">
        <v>99.929999999999978</v>
      </c>
      <c r="M42" s="254">
        <v>1</v>
      </c>
      <c r="N42" s="248">
        <v>0</v>
      </c>
      <c r="O42" s="248">
        <f t="shared" si="2"/>
        <v>99.929999999999978</v>
      </c>
      <c r="Q42" s="182"/>
    </row>
    <row r="43" spans="1:17" ht="12.75" customHeight="1">
      <c r="A43" s="9"/>
      <c r="B43" s="8">
        <v>2013</v>
      </c>
      <c r="C43" s="251">
        <v>298</v>
      </c>
      <c r="D43" s="255" t="s">
        <v>53</v>
      </c>
      <c r="E43" s="252" t="s">
        <v>41</v>
      </c>
      <c r="F43" s="248">
        <v>13837.225935177001</v>
      </c>
      <c r="G43" s="248">
        <v>8401.0989380177671</v>
      </c>
      <c r="H43" s="256">
        <v>19.802700000000002</v>
      </c>
      <c r="I43" s="248">
        <v>13.077322819942601</v>
      </c>
      <c r="J43" s="248">
        <f t="shared" si="1"/>
        <v>8414.1762608377103</v>
      </c>
      <c r="K43" s="248">
        <f t="shared" si="0"/>
        <v>60.8</v>
      </c>
      <c r="L43" s="248">
        <v>99.748000000000005</v>
      </c>
      <c r="M43" s="254">
        <v>0.5</v>
      </c>
      <c r="N43" s="248">
        <v>0.16190000000000282</v>
      </c>
      <c r="O43" s="248">
        <f t="shared" si="2"/>
        <v>99.909900000000007</v>
      </c>
      <c r="Q43" s="182"/>
    </row>
    <row r="44" spans="1:17" ht="12.75" customHeight="1">
      <c r="A44" s="9"/>
      <c r="B44" s="8">
        <v>2013</v>
      </c>
      <c r="C44" s="251">
        <v>304</v>
      </c>
      <c r="D44" s="255" t="s">
        <v>54</v>
      </c>
      <c r="E44" s="252" t="s">
        <v>41</v>
      </c>
      <c r="F44" s="248">
        <v>3360.5181900000002</v>
      </c>
      <c r="G44" s="248">
        <v>1116.6070696943323</v>
      </c>
      <c r="H44" s="256">
        <v>562.60460835000003</v>
      </c>
      <c r="I44" s="248">
        <v>0</v>
      </c>
      <c r="J44" s="248">
        <f t="shared" si="1"/>
        <v>1116.6070696943323</v>
      </c>
      <c r="K44" s="248">
        <f t="shared" si="0"/>
        <v>33.200000000000003</v>
      </c>
      <c r="L44" s="248">
        <v>44.019999999999996</v>
      </c>
      <c r="M44" s="254">
        <v>25</v>
      </c>
      <c r="N44" s="248">
        <v>0</v>
      </c>
      <c r="O44" s="248">
        <f t="shared" si="2"/>
        <v>44.019999999999996</v>
      </c>
      <c r="Q44" s="182"/>
    </row>
    <row r="45" spans="1:17" ht="12.75" customHeight="1">
      <c r="A45" s="9"/>
      <c r="B45" s="8">
        <v>2013</v>
      </c>
      <c r="C45" s="251">
        <v>310</v>
      </c>
      <c r="D45" s="255" t="s">
        <v>55</v>
      </c>
      <c r="E45" s="252" t="s">
        <v>28</v>
      </c>
      <c r="F45" s="248">
        <v>2317.3911648000003</v>
      </c>
      <c r="G45" s="248">
        <v>624.87284419334708</v>
      </c>
      <c r="H45" s="256">
        <v>61.686559056600004</v>
      </c>
      <c r="I45" s="248">
        <v>0</v>
      </c>
      <c r="J45" s="248">
        <f t="shared" si="1"/>
        <v>624.87284419334708</v>
      </c>
      <c r="K45" s="248">
        <f t="shared" si="0"/>
        <v>27</v>
      </c>
      <c r="L45" s="248">
        <v>26.975791240479758</v>
      </c>
      <c r="M45" s="254">
        <v>2.66</v>
      </c>
      <c r="N45" s="248">
        <v>0</v>
      </c>
      <c r="O45" s="248">
        <f t="shared" si="2"/>
        <v>26.975791240479758</v>
      </c>
      <c r="Q45" s="182"/>
    </row>
    <row r="46" spans="1:17" ht="12.75" customHeight="1">
      <c r="A46" s="9"/>
      <c r="B46" s="8">
        <v>2013</v>
      </c>
      <c r="C46" s="258">
        <v>311</v>
      </c>
      <c r="D46" s="255" t="s">
        <v>56</v>
      </c>
      <c r="E46" s="248" t="s">
        <v>44</v>
      </c>
      <c r="F46" s="248">
        <v>6999.3801809644065</v>
      </c>
      <c r="G46" s="248">
        <v>6397.8137627700789</v>
      </c>
      <c r="H46" s="256">
        <v>19.802700000000002</v>
      </c>
      <c r="I46" s="248">
        <v>0</v>
      </c>
      <c r="J46" s="248">
        <f t="shared" si="1"/>
        <v>6397.8137627700789</v>
      </c>
      <c r="K46" s="248">
        <f t="shared" ref="K46:K68" si="3">ROUND((J46/F46)*100,1)</f>
        <v>91.4</v>
      </c>
      <c r="L46" s="248">
        <v>99.916399999999982</v>
      </c>
      <c r="M46" s="254">
        <v>0.1</v>
      </c>
      <c r="N46" s="248">
        <v>8.3600000000018326E-2</v>
      </c>
      <c r="O46" s="248">
        <f t="shared" si="2"/>
        <v>100</v>
      </c>
      <c r="Q46" s="182"/>
    </row>
    <row r="47" spans="1:17" ht="12.75" customHeight="1">
      <c r="A47" s="9"/>
      <c r="C47" s="251"/>
      <c r="D47" s="257" t="s">
        <v>57</v>
      </c>
      <c r="E47" s="252"/>
      <c r="F47" s="247">
        <f>SUBTOTAL(9,F48:F49)</f>
        <v>15525.356405400002</v>
      </c>
      <c r="G47" s="247">
        <f>SUBTOTAL(9,G48:G49)</f>
        <v>8474.1207859551068</v>
      </c>
      <c r="H47" s="253">
        <f>SUBTOTAL(9,H48:H49)</f>
        <v>136.3248760212</v>
      </c>
      <c r="I47" s="247">
        <f>SUBTOTAL(9,I48:I49)</f>
        <v>0.84809264759196346</v>
      </c>
      <c r="J47" s="247">
        <f>SUBTOTAL(9,J48:J49)</f>
        <v>8474.9688786026982</v>
      </c>
      <c r="K47" s="247">
        <f t="shared" si="3"/>
        <v>54.6</v>
      </c>
      <c r="L47" s="248"/>
      <c r="M47" s="254"/>
      <c r="N47" s="248"/>
      <c r="O47" s="248"/>
      <c r="Q47" s="182"/>
    </row>
    <row r="48" spans="1:17" ht="12.75" customHeight="1">
      <c r="A48" s="9"/>
      <c r="B48" s="8">
        <v>2014</v>
      </c>
      <c r="C48" s="251">
        <v>313</v>
      </c>
      <c r="D48" s="255" t="s">
        <v>58</v>
      </c>
      <c r="E48" s="252" t="s">
        <v>28</v>
      </c>
      <c r="F48" s="248">
        <v>14362.264623600002</v>
      </c>
      <c r="G48" s="248">
        <v>7913.272373232785</v>
      </c>
      <c r="H48" s="256">
        <v>19.802700000000002</v>
      </c>
      <c r="I48" s="248">
        <v>0</v>
      </c>
      <c r="J48" s="248">
        <f>+G48+I48</f>
        <v>7913.272373232785</v>
      </c>
      <c r="K48" s="248">
        <f t="shared" si="3"/>
        <v>55.1</v>
      </c>
      <c r="L48" s="248">
        <v>99.929999999999993</v>
      </c>
      <c r="M48" s="254">
        <v>0.5</v>
      </c>
      <c r="N48" s="248">
        <v>0</v>
      </c>
      <c r="O48" s="248">
        <f>L48+N48</f>
        <v>99.929999999999993</v>
      </c>
      <c r="Q48" s="182"/>
    </row>
    <row r="49" spans="1:17" ht="12.75" customHeight="1">
      <c r="A49" s="9"/>
      <c r="B49" s="8">
        <v>2014</v>
      </c>
      <c r="C49" s="251">
        <v>321</v>
      </c>
      <c r="D49" s="259" t="s">
        <v>59</v>
      </c>
      <c r="E49" s="252" t="s">
        <v>28</v>
      </c>
      <c r="F49" s="248">
        <v>1163.0917818</v>
      </c>
      <c r="G49" s="248">
        <v>560.84841272232109</v>
      </c>
      <c r="H49" s="256">
        <v>116.52217602120001</v>
      </c>
      <c r="I49" s="248">
        <v>0.84809264759196346</v>
      </c>
      <c r="J49" s="248">
        <f>+G49+I49</f>
        <v>561.6965053699131</v>
      </c>
      <c r="K49" s="248">
        <f t="shared" si="3"/>
        <v>48.3</v>
      </c>
      <c r="L49" s="248">
        <v>48.354567108263467</v>
      </c>
      <c r="M49" s="254">
        <v>8.52</v>
      </c>
      <c r="N49" s="248">
        <v>0.85306337575310209</v>
      </c>
      <c r="O49" s="248">
        <f>L49+N49</f>
        <v>49.207630484016569</v>
      </c>
      <c r="Q49" s="182"/>
    </row>
    <row r="50" spans="1:17" ht="12.75" customHeight="1">
      <c r="A50" s="9"/>
      <c r="C50" s="251"/>
      <c r="D50" s="257" t="s">
        <v>60</v>
      </c>
      <c r="E50" s="252"/>
      <c r="F50" s="247">
        <f>SUBTOTAL(9,F51:F60)</f>
        <v>63052.596650305619</v>
      </c>
      <c r="G50" s="247">
        <f>SUBTOTAL(9,G51:G60)</f>
        <v>3147.0492343991586</v>
      </c>
      <c r="H50" s="253">
        <f>SUBTOTAL(9,H51:H60)</f>
        <v>7579.6899473582998</v>
      </c>
      <c r="I50" s="247">
        <f>SUBTOTAL(9,I51:I60)</f>
        <v>0</v>
      </c>
      <c r="J50" s="247">
        <f>SUBTOTAL(9,J51:J60)</f>
        <v>3147.0492343991586</v>
      </c>
      <c r="K50" s="247">
        <f t="shared" si="3"/>
        <v>5</v>
      </c>
      <c r="L50" s="248"/>
      <c r="M50" s="254"/>
      <c r="N50" s="248"/>
      <c r="O50" s="248"/>
      <c r="Q50" s="182"/>
    </row>
    <row r="51" spans="1:17" ht="12.75" customHeight="1">
      <c r="A51" s="9"/>
      <c r="B51" s="8">
        <v>2015</v>
      </c>
      <c r="C51" s="251">
        <v>323</v>
      </c>
      <c r="D51" s="255" t="s">
        <v>61</v>
      </c>
      <c r="E51" s="252" t="s">
        <v>49</v>
      </c>
      <c r="F51" s="248">
        <v>10082.396976858001</v>
      </c>
      <c r="G51" s="248">
        <v>0</v>
      </c>
      <c r="H51" s="256">
        <v>1084.9001871636001</v>
      </c>
      <c r="I51" s="248">
        <v>0</v>
      </c>
      <c r="J51" s="248">
        <f t="shared" ref="J51:J60" si="4">+G51+I51</f>
        <v>0</v>
      </c>
      <c r="K51" s="248">
        <f t="shared" si="3"/>
        <v>0</v>
      </c>
      <c r="L51" s="248">
        <v>0</v>
      </c>
      <c r="M51" s="254">
        <v>24.22</v>
      </c>
      <c r="N51" s="248">
        <v>0</v>
      </c>
      <c r="O51" s="248">
        <f t="shared" ref="O51:O60" si="5">L51+N51</f>
        <v>0</v>
      </c>
      <c r="Q51" s="182"/>
    </row>
    <row r="52" spans="1:17" ht="12.75" customHeight="1">
      <c r="A52" s="9"/>
      <c r="B52" s="8">
        <v>2015</v>
      </c>
      <c r="C52" s="251">
        <v>325</v>
      </c>
      <c r="D52" s="255" t="s">
        <v>62</v>
      </c>
      <c r="E52" s="252" t="s">
        <v>49</v>
      </c>
      <c r="F52" s="248">
        <v>10652.674913261573</v>
      </c>
      <c r="G52" s="248">
        <v>0</v>
      </c>
      <c r="H52" s="256">
        <v>1066.9984869555001</v>
      </c>
      <c r="I52" s="248">
        <v>0</v>
      </c>
      <c r="J52" s="248">
        <f t="shared" si="4"/>
        <v>0</v>
      </c>
      <c r="K52" s="248">
        <f t="shared" si="3"/>
        <v>0</v>
      </c>
      <c r="L52" s="248">
        <v>0</v>
      </c>
      <c r="M52" s="254">
        <v>46.7</v>
      </c>
      <c r="N52" s="248">
        <v>0</v>
      </c>
      <c r="O52" s="248">
        <f t="shared" si="5"/>
        <v>0</v>
      </c>
      <c r="Q52" s="182"/>
    </row>
    <row r="53" spans="1:17" ht="12.75" customHeight="1">
      <c r="A53" s="9"/>
      <c r="B53" s="8">
        <v>2015</v>
      </c>
      <c r="C53" s="251">
        <v>327</v>
      </c>
      <c r="D53" s="255" t="s">
        <v>63</v>
      </c>
      <c r="E53" s="252" t="s">
        <v>28</v>
      </c>
      <c r="F53" s="248">
        <v>1248.7186566</v>
      </c>
      <c r="G53" s="248">
        <v>1015.5814695</v>
      </c>
      <c r="H53" s="256">
        <v>19.802700000000002</v>
      </c>
      <c r="I53" s="248">
        <v>0</v>
      </c>
      <c r="J53" s="248">
        <f t="shared" si="4"/>
        <v>1015.5814695</v>
      </c>
      <c r="K53" s="248">
        <f t="shared" si="3"/>
        <v>81.3</v>
      </c>
      <c r="L53" s="248">
        <v>99.9</v>
      </c>
      <c r="M53" s="254">
        <v>0.05</v>
      </c>
      <c r="N53" s="248">
        <v>0</v>
      </c>
      <c r="O53" s="248">
        <f t="shared" si="5"/>
        <v>99.9</v>
      </c>
      <c r="Q53" s="182"/>
    </row>
    <row r="54" spans="1:17" ht="12.75" customHeight="1">
      <c r="A54" s="1"/>
      <c r="B54" s="8">
        <v>2015</v>
      </c>
      <c r="C54" s="251">
        <v>329</v>
      </c>
      <c r="D54" s="255" t="s">
        <v>64</v>
      </c>
      <c r="E54" s="252" t="s">
        <v>49</v>
      </c>
      <c r="F54" s="248">
        <v>1289.4260374329574</v>
      </c>
      <c r="G54" s="248">
        <v>0</v>
      </c>
      <c r="H54" s="256">
        <v>134.87929872390001</v>
      </c>
      <c r="I54" s="248">
        <v>0</v>
      </c>
      <c r="J54" s="248">
        <f t="shared" si="4"/>
        <v>0</v>
      </c>
      <c r="K54" s="248">
        <f t="shared" si="3"/>
        <v>0</v>
      </c>
      <c r="L54" s="248">
        <v>0</v>
      </c>
      <c r="M54" s="254">
        <v>10.46</v>
      </c>
      <c r="N54" s="248">
        <v>0</v>
      </c>
      <c r="O54" s="248">
        <f t="shared" si="5"/>
        <v>0</v>
      </c>
      <c r="Q54" s="182"/>
    </row>
    <row r="55" spans="1:17" ht="12.75" customHeight="1">
      <c r="A55" s="1"/>
      <c r="B55" s="8">
        <v>2015</v>
      </c>
      <c r="C55" s="251">
        <v>330</v>
      </c>
      <c r="D55" s="255" t="s">
        <v>65</v>
      </c>
      <c r="E55" s="252" t="s">
        <v>49</v>
      </c>
      <c r="F55" s="248">
        <v>11609.207602753073</v>
      </c>
      <c r="G55" s="248">
        <v>0</v>
      </c>
      <c r="H55" s="256">
        <v>2733.3628392762002</v>
      </c>
      <c r="I55" s="248">
        <v>0</v>
      </c>
      <c r="J55" s="248">
        <f t="shared" si="4"/>
        <v>0</v>
      </c>
      <c r="K55" s="248">
        <f t="shared" si="3"/>
        <v>0</v>
      </c>
      <c r="L55" s="248">
        <v>0</v>
      </c>
      <c r="M55" s="254">
        <v>7.14</v>
      </c>
      <c r="N55" s="248">
        <v>0</v>
      </c>
      <c r="O55" s="248">
        <f t="shared" si="5"/>
        <v>0</v>
      </c>
      <c r="Q55" s="182"/>
    </row>
    <row r="56" spans="1:17" ht="12.75" customHeight="1">
      <c r="A56" s="1"/>
      <c r="B56" s="8">
        <v>2015</v>
      </c>
      <c r="C56" s="251">
        <v>331</v>
      </c>
      <c r="D56" s="255" t="s">
        <v>66</v>
      </c>
      <c r="E56" s="252" t="s">
        <v>49</v>
      </c>
      <c r="F56" s="248">
        <v>533.08868400000006</v>
      </c>
      <c r="G56" s="248">
        <v>0</v>
      </c>
      <c r="H56" s="256">
        <v>53.546500800000011</v>
      </c>
      <c r="I56" s="248">
        <v>0</v>
      </c>
      <c r="J56" s="248">
        <f t="shared" si="4"/>
        <v>0</v>
      </c>
      <c r="K56" s="248">
        <f t="shared" si="3"/>
        <v>0</v>
      </c>
      <c r="L56" s="248">
        <v>0</v>
      </c>
      <c r="M56" s="254">
        <v>10.039999999999999</v>
      </c>
      <c r="N56" s="248">
        <v>0</v>
      </c>
      <c r="O56" s="248">
        <f t="shared" si="5"/>
        <v>0</v>
      </c>
      <c r="Q56" s="182"/>
    </row>
    <row r="57" spans="1:17" ht="12.75" customHeight="1">
      <c r="A57" s="10"/>
      <c r="B57" s="8">
        <v>2015</v>
      </c>
      <c r="C57" s="251">
        <v>332</v>
      </c>
      <c r="D57" s="255" t="s">
        <v>67</v>
      </c>
      <c r="E57" s="252" t="s">
        <v>49</v>
      </c>
      <c r="F57" s="248">
        <v>21358.598139000002</v>
      </c>
      <c r="G57" s="248">
        <v>0</v>
      </c>
      <c r="H57" s="256">
        <v>2310.2843124158999</v>
      </c>
      <c r="I57" s="248">
        <v>0</v>
      </c>
      <c r="J57" s="248">
        <f t="shared" si="4"/>
        <v>0</v>
      </c>
      <c r="K57" s="248">
        <f t="shared" si="3"/>
        <v>0</v>
      </c>
      <c r="L57" s="248">
        <v>0</v>
      </c>
      <c r="M57" s="254">
        <v>6.35</v>
      </c>
      <c r="N57" s="248">
        <v>0</v>
      </c>
      <c r="O57" s="248">
        <f t="shared" si="5"/>
        <v>0</v>
      </c>
      <c r="Q57" s="182"/>
    </row>
    <row r="58" spans="1:17" ht="12.75" customHeight="1">
      <c r="A58" s="10"/>
      <c r="B58" s="8">
        <v>2015</v>
      </c>
      <c r="C58" s="251">
        <v>334</v>
      </c>
      <c r="D58" s="255" t="s">
        <v>68</v>
      </c>
      <c r="E58" s="252" t="s">
        <v>49</v>
      </c>
      <c r="F58" s="248">
        <v>101.27100780000001</v>
      </c>
      <c r="G58" s="248">
        <v>0</v>
      </c>
      <c r="H58" s="256">
        <v>94.555674597600003</v>
      </c>
      <c r="I58" s="248">
        <v>0</v>
      </c>
      <c r="J58" s="248">
        <f t="shared" si="4"/>
        <v>0</v>
      </c>
      <c r="K58" s="248">
        <f t="shared" si="3"/>
        <v>0</v>
      </c>
      <c r="L58" s="248">
        <v>0</v>
      </c>
      <c r="M58" s="254">
        <v>6</v>
      </c>
      <c r="N58" s="248">
        <v>0</v>
      </c>
      <c r="O58" s="248">
        <f t="shared" si="5"/>
        <v>0</v>
      </c>
      <c r="Q58" s="182"/>
    </row>
    <row r="59" spans="1:17" ht="12.75" customHeight="1">
      <c r="A59" s="10"/>
      <c r="B59" s="8">
        <v>2015</v>
      </c>
      <c r="C59" s="251">
        <v>337</v>
      </c>
      <c r="D59" s="255" t="s">
        <v>69</v>
      </c>
      <c r="E59" s="252" t="s">
        <v>28</v>
      </c>
      <c r="F59" s="248">
        <v>2878.2828396000004</v>
      </c>
      <c r="G59" s="248">
        <v>1494.1631203727311</v>
      </c>
      <c r="H59" s="256">
        <v>13.828304620800001</v>
      </c>
      <c r="I59" s="248">
        <v>0</v>
      </c>
      <c r="J59" s="248">
        <f t="shared" si="4"/>
        <v>1494.1631203727311</v>
      </c>
      <c r="K59" s="248">
        <f t="shared" si="3"/>
        <v>51.9</v>
      </c>
      <c r="L59" s="248">
        <v>99.899999999999991</v>
      </c>
      <c r="M59" s="254">
        <v>1</v>
      </c>
      <c r="N59" s="248">
        <v>0</v>
      </c>
      <c r="O59" s="248">
        <f t="shared" si="5"/>
        <v>99.899999999999991</v>
      </c>
      <c r="Q59" s="182"/>
    </row>
    <row r="60" spans="1:17" ht="12.75" customHeight="1">
      <c r="A60" s="10"/>
      <c r="B60" s="8">
        <v>2015</v>
      </c>
      <c r="C60" s="251">
        <v>338</v>
      </c>
      <c r="D60" s="255" t="s">
        <v>70</v>
      </c>
      <c r="E60" s="252" t="s">
        <v>28</v>
      </c>
      <c r="F60" s="248">
        <v>3298.9317930000002</v>
      </c>
      <c r="G60" s="248">
        <v>637.30464452642775</v>
      </c>
      <c r="H60" s="256">
        <v>67.531642804800001</v>
      </c>
      <c r="I60" s="248">
        <v>0</v>
      </c>
      <c r="J60" s="248">
        <f t="shared" si="4"/>
        <v>637.30464452642775</v>
      </c>
      <c r="K60" s="248">
        <f t="shared" si="3"/>
        <v>19.3</v>
      </c>
      <c r="L60" s="248">
        <v>19.260925013096497</v>
      </c>
      <c r="M60" s="254">
        <v>6.5</v>
      </c>
      <c r="N60" s="248">
        <v>0</v>
      </c>
      <c r="O60" s="248">
        <f t="shared" si="5"/>
        <v>19.260925013096497</v>
      </c>
      <c r="Q60" s="182"/>
    </row>
    <row r="61" spans="1:17" ht="12.75" customHeight="1">
      <c r="A61" s="10"/>
      <c r="C61" s="251"/>
      <c r="D61" s="257" t="s">
        <v>71</v>
      </c>
      <c r="E61" s="252"/>
      <c r="F61" s="247">
        <f>SUBTOTAL(9,F62:F65)</f>
        <v>26030.449142729998</v>
      </c>
      <c r="G61" s="247">
        <f>SUBTOTAL(9,G62:G65)</f>
        <v>435.64762362140959</v>
      </c>
      <c r="H61" s="253">
        <f>SUBTOTAL(9,H62:H65)</f>
        <v>1826.3648611971003</v>
      </c>
      <c r="I61" s="247">
        <f>SUBTOTAL(9,I62:I65)</f>
        <v>18.066847731753615</v>
      </c>
      <c r="J61" s="247">
        <f>SUBTOTAL(9,J62:J65)</f>
        <v>453.71447135316322</v>
      </c>
      <c r="K61" s="247">
        <f t="shared" si="3"/>
        <v>1.7</v>
      </c>
      <c r="L61" s="248"/>
      <c r="M61" s="254"/>
      <c r="N61" s="248"/>
      <c r="O61" s="248"/>
      <c r="Q61" s="182"/>
    </row>
    <row r="62" spans="1:17" ht="12.75" customHeight="1">
      <c r="A62" s="10"/>
      <c r="B62" s="8">
        <v>2016</v>
      </c>
      <c r="C62" s="251">
        <v>340</v>
      </c>
      <c r="D62" s="255" t="s">
        <v>72</v>
      </c>
      <c r="E62" s="252" t="s">
        <v>73</v>
      </c>
      <c r="F62" s="248">
        <v>6426.9643047299996</v>
      </c>
      <c r="G62" s="248">
        <v>0</v>
      </c>
      <c r="H62" s="256">
        <v>880.49414341260012</v>
      </c>
      <c r="I62" s="248">
        <v>0</v>
      </c>
      <c r="J62" s="248">
        <f>+G62+I62</f>
        <v>0</v>
      </c>
      <c r="K62" s="248">
        <f t="shared" si="3"/>
        <v>0</v>
      </c>
      <c r="L62" s="248">
        <v>0</v>
      </c>
      <c r="M62" s="254">
        <v>8.3000000000000007</v>
      </c>
      <c r="N62" s="248">
        <v>0</v>
      </c>
      <c r="O62" s="248">
        <f>L62+N62</f>
        <v>0</v>
      </c>
      <c r="Q62" s="182"/>
    </row>
    <row r="63" spans="1:17" ht="12.75" customHeight="1">
      <c r="A63" s="10"/>
      <c r="B63" s="8">
        <v>2016</v>
      </c>
      <c r="C63" s="251">
        <v>342</v>
      </c>
      <c r="D63" s="255" t="s">
        <v>74</v>
      </c>
      <c r="E63" s="252" t="s">
        <v>49</v>
      </c>
      <c r="F63" s="248">
        <v>17740.8824814</v>
      </c>
      <c r="G63" s="248">
        <v>0</v>
      </c>
      <c r="H63" s="256">
        <v>894.52259392230008</v>
      </c>
      <c r="I63" s="248">
        <v>0</v>
      </c>
      <c r="J63" s="248">
        <f>+G63+I63</f>
        <v>0</v>
      </c>
      <c r="K63" s="248">
        <f t="shared" si="3"/>
        <v>0</v>
      </c>
      <c r="L63" s="248">
        <v>0</v>
      </c>
      <c r="M63" s="254">
        <v>5.0599999999999996</v>
      </c>
      <c r="N63" s="248">
        <v>0</v>
      </c>
      <c r="O63" s="248">
        <f>L63+N63</f>
        <v>0</v>
      </c>
      <c r="Q63" s="182"/>
    </row>
    <row r="64" spans="1:17" ht="12.75" customHeight="1">
      <c r="A64" s="10"/>
      <c r="B64" s="8">
        <v>2016</v>
      </c>
      <c r="C64" s="251">
        <v>348</v>
      </c>
      <c r="D64" s="255" t="s">
        <v>75</v>
      </c>
      <c r="E64" s="252" t="s">
        <v>28</v>
      </c>
      <c r="F64" s="248">
        <v>218.93865120000001</v>
      </c>
      <c r="G64" s="248">
        <v>113.02053527583902</v>
      </c>
      <c r="H64" s="256">
        <v>19.802700000000002</v>
      </c>
      <c r="I64" s="248">
        <v>1.2574316021440002</v>
      </c>
      <c r="J64" s="248">
        <f>+G64+I64</f>
        <v>114.27796687798302</v>
      </c>
      <c r="K64" s="248">
        <f t="shared" si="3"/>
        <v>52.2</v>
      </c>
      <c r="L64" s="248">
        <v>99.899999999999991</v>
      </c>
      <c r="M64" s="254">
        <v>1</v>
      </c>
      <c r="N64" s="248">
        <v>0</v>
      </c>
      <c r="O64" s="248">
        <f>L64+N64</f>
        <v>99.899999999999991</v>
      </c>
      <c r="Q64" s="182"/>
    </row>
    <row r="65" spans="1:18" ht="12.75" customHeight="1">
      <c r="A65" s="10"/>
      <c r="B65" s="8">
        <v>2016</v>
      </c>
      <c r="C65" s="251">
        <v>349</v>
      </c>
      <c r="D65" s="255" t="s">
        <v>76</v>
      </c>
      <c r="E65" s="252" t="s">
        <v>28</v>
      </c>
      <c r="F65" s="248">
        <v>1643.6637054</v>
      </c>
      <c r="G65" s="248">
        <v>322.62708834557054</v>
      </c>
      <c r="H65" s="256">
        <v>31.545423862200003</v>
      </c>
      <c r="I65" s="248">
        <v>16.809416129609616</v>
      </c>
      <c r="J65" s="248">
        <f>+G65+I65</f>
        <v>339.43650447518019</v>
      </c>
      <c r="K65" s="248">
        <f t="shared" si="3"/>
        <v>20.7</v>
      </c>
      <c r="L65" s="248">
        <v>19.620621043723062</v>
      </c>
      <c r="M65" s="254">
        <v>20.45</v>
      </c>
      <c r="N65" s="248">
        <v>1.0000328988819476</v>
      </c>
      <c r="O65" s="248">
        <f>L65+N65</f>
        <v>20.62065394260501</v>
      </c>
      <c r="Q65" s="182"/>
    </row>
    <row r="66" spans="1:18" ht="12.75" customHeight="1">
      <c r="A66" s="11"/>
      <c r="C66" s="251"/>
      <c r="D66" s="257" t="s">
        <v>77</v>
      </c>
      <c r="E66" s="252"/>
      <c r="F66" s="247">
        <f>SUBTOTAL(9,F67:F67)</f>
        <v>1658.3539625104163</v>
      </c>
      <c r="G66" s="247">
        <f>SUBTOTAL(9,G67:G67)</f>
        <v>0</v>
      </c>
      <c r="H66" s="247">
        <f>SUBTOTAL(9,H67:H67)</f>
        <v>70.558584513300005</v>
      </c>
      <c r="I66" s="247">
        <f>SUBTOTAL(9,I67:I67)</f>
        <v>0</v>
      </c>
      <c r="J66" s="247">
        <f>SUBTOTAL(9,J67:J67)</f>
        <v>0</v>
      </c>
      <c r="K66" s="247">
        <f t="shared" si="3"/>
        <v>0</v>
      </c>
      <c r="L66" s="248"/>
      <c r="M66" s="254"/>
      <c r="N66" s="248"/>
      <c r="O66" s="248"/>
      <c r="Q66" s="182"/>
    </row>
    <row r="67" spans="1:18" ht="12.75" customHeight="1">
      <c r="A67" s="11"/>
      <c r="B67" s="8">
        <v>2021</v>
      </c>
      <c r="C67" s="251">
        <v>352</v>
      </c>
      <c r="D67" s="255" t="s">
        <v>78</v>
      </c>
      <c r="E67" s="252" t="s">
        <v>79</v>
      </c>
      <c r="F67" s="248">
        <v>1658.3539625104163</v>
      </c>
      <c r="G67" s="248">
        <v>0</v>
      </c>
      <c r="H67" s="256">
        <v>70.558584513300005</v>
      </c>
      <c r="I67" s="248">
        <v>0</v>
      </c>
      <c r="J67" s="248">
        <f>+G67+I67</f>
        <v>0</v>
      </c>
      <c r="K67" s="248">
        <f t="shared" si="3"/>
        <v>0</v>
      </c>
      <c r="L67" s="248">
        <v>0</v>
      </c>
      <c r="M67" s="254">
        <v>0</v>
      </c>
      <c r="N67" s="248">
        <v>0</v>
      </c>
      <c r="O67" s="248">
        <f>L67+N67</f>
        <v>0</v>
      </c>
      <c r="Q67" s="182"/>
    </row>
    <row r="68" spans="1:18" ht="12.75" customHeight="1">
      <c r="A68" s="12"/>
      <c r="B68" s="8"/>
      <c r="C68" s="260"/>
      <c r="D68" s="250" t="s">
        <v>80</v>
      </c>
      <c r="E68" s="252"/>
      <c r="F68" s="247">
        <f>+F70+F72</f>
        <v>53359.391384225106</v>
      </c>
      <c r="G68" s="247">
        <f>+G70+G72</f>
        <v>0</v>
      </c>
      <c r="H68" s="247">
        <f>+H70+H72</f>
        <v>35135.250961533297</v>
      </c>
      <c r="I68" s="247">
        <f>+I70+I72</f>
        <v>0</v>
      </c>
      <c r="J68" s="247">
        <f>+J70+J72</f>
        <v>0</v>
      </c>
      <c r="K68" s="247">
        <f t="shared" si="3"/>
        <v>0</v>
      </c>
      <c r="L68" s="261"/>
      <c r="M68" s="254"/>
      <c r="N68" s="248"/>
      <c r="O68" s="248"/>
      <c r="Q68" s="182"/>
    </row>
    <row r="69" spans="1:18" ht="3.75" customHeight="1">
      <c r="A69" s="12"/>
      <c r="B69" s="8"/>
      <c r="C69" s="260"/>
      <c r="D69" s="250"/>
      <c r="E69" s="252"/>
      <c r="F69" s="247"/>
      <c r="G69" s="247"/>
      <c r="H69" s="256"/>
      <c r="I69" s="247"/>
      <c r="J69" s="247"/>
      <c r="K69" s="247"/>
      <c r="L69" s="261"/>
      <c r="M69" s="254"/>
      <c r="N69" s="248"/>
      <c r="O69" s="248"/>
      <c r="Q69" s="182"/>
    </row>
    <row r="70" spans="1:18" s="1" customFormat="1" ht="12.75" customHeight="1">
      <c r="A70" s="13"/>
      <c r="B70" s="8">
        <v>71</v>
      </c>
      <c r="C70" s="260"/>
      <c r="D70" s="250" t="s">
        <v>81</v>
      </c>
      <c r="E70" s="252"/>
      <c r="F70" s="247">
        <f>SUM(F71:F71)</f>
        <v>32285.301626699555</v>
      </c>
      <c r="G70" s="247">
        <f>SUM(G71:G71)</f>
        <v>0</v>
      </c>
      <c r="H70" s="247">
        <f>SUM(H71:H71)</f>
        <v>16737.5706063984</v>
      </c>
      <c r="I70" s="247">
        <f>SUM(I71:I71)</f>
        <v>0</v>
      </c>
      <c r="J70" s="247">
        <f>SUM(J71:J71)</f>
        <v>0</v>
      </c>
      <c r="K70" s="247">
        <f>ROUND((J70/F70)*100,1)</f>
        <v>0</v>
      </c>
      <c r="L70" s="247"/>
      <c r="M70" s="248"/>
      <c r="N70" s="247"/>
      <c r="O70" s="248"/>
      <c r="P70"/>
      <c r="Q70" s="182"/>
      <c r="R70"/>
    </row>
    <row r="71" spans="1:18" ht="12.75" customHeight="1">
      <c r="A71" s="14"/>
      <c r="B71" s="8">
        <v>2013</v>
      </c>
      <c r="C71" s="251">
        <v>303</v>
      </c>
      <c r="D71" s="255" t="s">
        <v>82</v>
      </c>
      <c r="E71" s="252" t="s">
        <v>49</v>
      </c>
      <c r="F71" s="248">
        <v>32285.301626699555</v>
      </c>
      <c r="G71" s="248">
        <v>0</v>
      </c>
      <c r="H71" s="256">
        <v>16737.5706063984</v>
      </c>
      <c r="I71" s="248">
        <v>0</v>
      </c>
      <c r="J71" s="248">
        <f>+G71+I71</f>
        <v>0</v>
      </c>
      <c r="K71" s="248">
        <f>ROUND((J71/F71)*100,1)</f>
        <v>0</v>
      </c>
      <c r="L71" s="248">
        <v>0</v>
      </c>
      <c r="M71" s="254">
        <v>45</v>
      </c>
      <c r="N71" s="248">
        <v>0</v>
      </c>
      <c r="O71" s="248">
        <f>L71+N71</f>
        <v>0</v>
      </c>
      <c r="Q71" s="182"/>
    </row>
    <row r="72" spans="1:18" s="1" customFormat="1" ht="12.75" customHeight="1">
      <c r="A72" s="13"/>
      <c r="B72" s="8">
        <v>74</v>
      </c>
      <c r="C72" s="260"/>
      <c r="D72" s="250" t="s">
        <v>83</v>
      </c>
      <c r="E72" s="252"/>
      <c r="F72" s="247">
        <f>SUM(F73)</f>
        <v>21074.089757525555</v>
      </c>
      <c r="G72" s="247">
        <f>SUM(G73)</f>
        <v>0</v>
      </c>
      <c r="H72" s="247">
        <f>SUM(H73)</f>
        <v>18397.6803551349</v>
      </c>
      <c r="I72" s="247">
        <f>SUM(I73)</f>
        <v>0</v>
      </c>
      <c r="J72" s="247">
        <f>SUM(J73)</f>
        <v>0</v>
      </c>
      <c r="K72" s="247">
        <f>ROUND((J72/F72)*100,1)</f>
        <v>0</v>
      </c>
      <c r="L72" s="247"/>
      <c r="M72" s="248"/>
      <c r="N72" s="247"/>
      <c r="O72" s="248"/>
      <c r="P72"/>
      <c r="Q72" s="182"/>
      <c r="R72"/>
    </row>
    <row r="73" spans="1:18" ht="12.75" customHeight="1" thickBot="1">
      <c r="A73" s="14"/>
      <c r="B73" s="8">
        <v>2015</v>
      </c>
      <c r="C73" s="262">
        <v>49</v>
      </c>
      <c r="D73" s="263" t="s">
        <v>84</v>
      </c>
      <c r="E73" s="264" t="s">
        <v>49</v>
      </c>
      <c r="F73" s="265">
        <v>21074.089757525555</v>
      </c>
      <c r="G73" s="265">
        <v>0</v>
      </c>
      <c r="H73" s="266">
        <v>18397.6803551349</v>
      </c>
      <c r="I73" s="265">
        <v>0</v>
      </c>
      <c r="J73" s="265">
        <f>+G73+I73</f>
        <v>0</v>
      </c>
      <c r="K73" s="265">
        <f>ROUND((J73/F73)*100,1)</f>
        <v>0</v>
      </c>
      <c r="L73" s="265">
        <v>0</v>
      </c>
      <c r="M73" s="267">
        <v>26</v>
      </c>
      <c r="N73" s="265">
        <v>0</v>
      </c>
      <c r="O73" s="265">
        <f>L73+N73</f>
        <v>0</v>
      </c>
      <c r="Q73" s="182"/>
    </row>
    <row r="74" spans="1:18" s="16" customFormat="1" ht="14.25">
      <c r="A74" s="16" t="s">
        <v>900</v>
      </c>
      <c r="C74" s="73" t="s">
        <v>900</v>
      </c>
      <c r="D74" s="73"/>
      <c r="E74" s="73"/>
      <c r="F74" s="73"/>
      <c r="G74" s="73"/>
      <c r="H74" s="73"/>
      <c r="I74" s="73"/>
      <c r="J74" s="73"/>
      <c r="K74" s="73"/>
      <c r="L74" s="73"/>
      <c r="M74" s="73"/>
      <c r="N74" s="73"/>
      <c r="O74" s="73"/>
    </row>
    <row r="75" spans="1:18" ht="15.75" customHeight="1">
      <c r="A75" s="15"/>
      <c r="B75" s="8"/>
      <c r="C75" s="216" t="s">
        <v>85</v>
      </c>
      <c r="D75" s="216"/>
      <c r="E75" s="216"/>
      <c r="F75" s="216"/>
      <c r="G75" s="216"/>
      <c r="H75" s="216"/>
      <c r="I75" s="216"/>
      <c r="J75" s="216"/>
      <c r="K75" s="216"/>
      <c r="L75" s="216"/>
      <c r="M75" s="216"/>
      <c r="N75" s="216"/>
      <c r="O75" s="216"/>
    </row>
    <row r="76" spans="1:18" ht="18" customHeight="1">
      <c r="A76" s="1"/>
      <c r="B76" s="1"/>
      <c r="C76" s="220" t="s">
        <v>919</v>
      </c>
      <c r="D76" s="220"/>
      <c r="E76" s="220"/>
      <c r="F76" s="220"/>
      <c r="G76" s="220"/>
      <c r="H76" s="220"/>
      <c r="I76" s="220"/>
      <c r="J76" s="220"/>
      <c r="K76" s="220"/>
      <c r="L76" s="220"/>
      <c r="M76" s="220"/>
      <c r="N76" s="220"/>
      <c r="O76" s="220"/>
    </row>
    <row r="77" spans="1:18" ht="18.75" customHeight="1">
      <c r="A77" s="1"/>
      <c r="B77" s="12"/>
      <c r="C77" s="215" t="s">
        <v>934</v>
      </c>
      <c r="D77" s="215"/>
      <c r="E77" s="215"/>
      <c r="F77" s="215"/>
      <c r="G77" s="215"/>
      <c r="H77" s="215"/>
      <c r="I77" s="215"/>
      <c r="J77" s="215"/>
      <c r="K77" s="215"/>
      <c r="L77" s="215"/>
      <c r="M77" s="215"/>
      <c r="N77" s="215"/>
      <c r="O77" s="215"/>
    </row>
    <row r="78" spans="1:18">
      <c r="A78" s="1"/>
      <c r="B78" s="12"/>
      <c r="C78" s="216" t="s">
        <v>86</v>
      </c>
      <c r="D78" s="216"/>
      <c r="E78" s="216"/>
      <c r="F78" s="216"/>
      <c r="G78" s="216"/>
      <c r="H78" s="216"/>
      <c r="I78" s="216"/>
      <c r="J78" s="216"/>
      <c r="K78" s="216"/>
      <c r="L78" s="216"/>
      <c r="M78" s="216"/>
      <c r="N78" s="216"/>
      <c r="O78" s="216"/>
    </row>
    <row r="79" spans="1:18">
      <c r="A79" s="1"/>
      <c r="B79" s="12"/>
      <c r="C79" s="74"/>
      <c r="D79" s="75"/>
      <c r="E79" s="74"/>
      <c r="F79" s="74"/>
      <c r="G79" s="74"/>
      <c r="H79" s="74"/>
      <c r="I79" s="74"/>
      <c r="J79" s="74"/>
      <c r="K79" s="74"/>
      <c r="L79" s="74"/>
      <c r="M79" s="74"/>
      <c r="N79" s="74"/>
      <c r="O79" s="74"/>
    </row>
    <row r="80" spans="1:18">
      <c r="C80" s="73"/>
      <c r="D80" s="75"/>
      <c r="E80" s="73"/>
      <c r="F80" s="73"/>
      <c r="G80" s="73"/>
      <c r="H80" s="73"/>
      <c r="I80" s="73"/>
      <c r="J80" s="73"/>
      <c r="K80" s="73"/>
      <c r="L80" s="73"/>
      <c r="M80" s="73"/>
      <c r="N80" s="73"/>
      <c r="O80" s="73"/>
    </row>
    <row r="81" spans="3:15">
      <c r="C81" s="73"/>
      <c r="D81" s="75"/>
      <c r="E81" s="76"/>
      <c r="F81" s="73"/>
      <c r="G81" s="73"/>
      <c r="H81" s="73"/>
      <c r="I81" s="73"/>
      <c r="J81" s="73"/>
      <c r="K81" s="73"/>
      <c r="L81" s="73"/>
      <c r="M81" s="73"/>
      <c r="N81" s="73"/>
      <c r="O81" s="73"/>
    </row>
    <row r="82" spans="3:15">
      <c r="D82" s="181"/>
    </row>
  </sheetData>
  <mergeCells count="20">
    <mergeCell ref="N3:P3"/>
    <mergeCell ref="A1:D1"/>
    <mergeCell ref="A2:K2"/>
    <mergeCell ref="A3:F3"/>
    <mergeCell ref="G3:K3"/>
    <mergeCell ref="L3:M3"/>
    <mergeCell ref="C76:O76"/>
    <mergeCell ref="C77:O77"/>
    <mergeCell ref="C78:O78"/>
    <mergeCell ref="L9:L11"/>
    <mergeCell ref="M9:O9"/>
    <mergeCell ref="H10:K10"/>
    <mergeCell ref="M10:O10"/>
    <mergeCell ref="C75:O75"/>
    <mergeCell ref="C9:C11"/>
    <mergeCell ref="D9:D11"/>
    <mergeCell ref="E9:E11"/>
    <mergeCell ref="F9:F11"/>
    <mergeCell ref="G9:G11"/>
    <mergeCell ref="H9:K9"/>
  </mergeCells>
  <conditionalFormatting sqref="K69 O38 K38 K45 O45 O49:O52 K49:K52 O17 K73 O73 K19 O19 O23:O30 K22:K30 K33:K36 O33:O36 K57:K67 O71 K71 K17 O57:O69 K76:K78 O76:O79">
    <cfRule type="cellIs" dxfId="85" priority="81" stopIfTrue="1" operator="greaterThan">
      <formula>100</formula>
    </cfRule>
  </conditionalFormatting>
  <conditionalFormatting sqref="K69 K38 K45 K49:K52 K73 K17 K19 K22:K30 K33:K36 K57:K67 K71">
    <cfRule type="cellIs" dxfId="84" priority="79" stopIfTrue="1" operator="greaterThan">
      <formula>100</formula>
    </cfRule>
    <cfRule type="cellIs" dxfId="83" priority="80" stopIfTrue="1" operator="greaterThan">
      <formula>100</formula>
    </cfRule>
  </conditionalFormatting>
  <conditionalFormatting sqref="O20:O21 K20:K21">
    <cfRule type="cellIs" dxfId="82" priority="77" stopIfTrue="1" operator="greaterThan">
      <formula>100</formula>
    </cfRule>
  </conditionalFormatting>
  <conditionalFormatting sqref="K20:K21">
    <cfRule type="cellIs" dxfId="81" priority="75" stopIfTrue="1" operator="greaterThan">
      <formula>100</formula>
    </cfRule>
    <cfRule type="cellIs" dxfId="80" priority="76" stopIfTrue="1" operator="greaterThan">
      <formula>100</formula>
    </cfRule>
  </conditionalFormatting>
  <conditionalFormatting sqref="C20:C21">
    <cfRule type="duplicateValues" dxfId="79" priority="74"/>
  </conditionalFormatting>
  <conditionalFormatting sqref="A20:A21">
    <cfRule type="duplicateValues" dxfId="78" priority="78" stopIfTrue="1"/>
  </conditionalFormatting>
  <conditionalFormatting sqref="O31:O32 K31:K32">
    <cfRule type="cellIs" dxfId="77" priority="71" stopIfTrue="1" operator="greaterThan">
      <formula>100</formula>
    </cfRule>
  </conditionalFormatting>
  <conditionalFormatting sqref="K31:K32">
    <cfRule type="cellIs" dxfId="76" priority="69" stopIfTrue="1" operator="greaterThan">
      <formula>100</formula>
    </cfRule>
    <cfRule type="cellIs" dxfId="75" priority="70" stopIfTrue="1" operator="greaterThan">
      <formula>100</formula>
    </cfRule>
  </conditionalFormatting>
  <conditionalFormatting sqref="A31:A32">
    <cfRule type="duplicateValues" dxfId="74" priority="72" stopIfTrue="1"/>
  </conditionalFormatting>
  <conditionalFormatting sqref="C31:C32">
    <cfRule type="duplicateValues" dxfId="73" priority="73"/>
  </conditionalFormatting>
  <conditionalFormatting sqref="O37 K37">
    <cfRule type="cellIs" dxfId="72" priority="66" stopIfTrue="1" operator="greaterThan">
      <formula>100</formula>
    </cfRule>
  </conditionalFormatting>
  <conditionalFormatting sqref="K37">
    <cfRule type="cellIs" dxfId="71" priority="64" stopIfTrue="1" operator="greaterThan">
      <formula>100</formula>
    </cfRule>
    <cfRule type="cellIs" dxfId="70" priority="65" stopIfTrue="1" operator="greaterThan">
      <formula>100</formula>
    </cfRule>
  </conditionalFormatting>
  <conditionalFormatting sqref="A37">
    <cfRule type="duplicateValues" dxfId="69" priority="67" stopIfTrue="1"/>
  </conditionalFormatting>
  <conditionalFormatting sqref="C37">
    <cfRule type="duplicateValues" dxfId="68" priority="68"/>
  </conditionalFormatting>
  <conditionalFormatting sqref="K39:K43 O39:O44">
    <cfRule type="cellIs" dxfId="67" priority="61" stopIfTrue="1" operator="greaterThan">
      <formula>100</formula>
    </cfRule>
  </conditionalFormatting>
  <conditionalFormatting sqref="K39:K43">
    <cfRule type="cellIs" dxfId="66" priority="59" stopIfTrue="1" operator="greaterThan">
      <formula>100</formula>
    </cfRule>
    <cfRule type="cellIs" dxfId="65" priority="60" stopIfTrue="1" operator="greaterThan">
      <formula>100</formula>
    </cfRule>
  </conditionalFormatting>
  <conditionalFormatting sqref="A39:A44">
    <cfRule type="duplicateValues" dxfId="64" priority="62" stopIfTrue="1"/>
  </conditionalFormatting>
  <conditionalFormatting sqref="C39:C44">
    <cfRule type="duplicateValues" dxfId="63" priority="63"/>
  </conditionalFormatting>
  <conditionalFormatting sqref="O46:O48 K47:K48">
    <cfRule type="cellIs" dxfId="62" priority="56" stopIfTrue="1" operator="greaterThan">
      <formula>100</formula>
    </cfRule>
  </conditionalFormatting>
  <conditionalFormatting sqref="K47:K48">
    <cfRule type="cellIs" dxfId="61" priority="54" stopIfTrue="1" operator="greaterThan">
      <formula>100</formula>
    </cfRule>
    <cfRule type="cellIs" dxfId="60" priority="55" stopIfTrue="1" operator="greaterThan">
      <formula>100</formula>
    </cfRule>
  </conditionalFormatting>
  <conditionalFormatting sqref="A46:A48">
    <cfRule type="duplicateValues" dxfId="59" priority="57" stopIfTrue="1"/>
  </conditionalFormatting>
  <conditionalFormatting sqref="C46:C48">
    <cfRule type="duplicateValues" dxfId="58" priority="58"/>
  </conditionalFormatting>
  <conditionalFormatting sqref="O53 K53">
    <cfRule type="cellIs" dxfId="57" priority="51" stopIfTrue="1" operator="greaterThan">
      <formula>100</formula>
    </cfRule>
  </conditionalFormatting>
  <conditionalFormatting sqref="K53">
    <cfRule type="cellIs" dxfId="56" priority="49" stopIfTrue="1" operator="greaterThan">
      <formula>100</formula>
    </cfRule>
    <cfRule type="cellIs" dxfId="55" priority="50" stopIfTrue="1" operator="greaterThan">
      <formula>100</formula>
    </cfRule>
  </conditionalFormatting>
  <conditionalFormatting sqref="A53">
    <cfRule type="duplicateValues" dxfId="54" priority="52" stopIfTrue="1"/>
  </conditionalFormatting>
  <conditionalFormatting sqref="C53">
    <cfRule type="duplicateValues" dxfId="53" priority="53"/>
  </conditionalFormatting>
  <conditionalFormatting sqref="K44">
    <cfRule type="cellIs" dxfId="52" priority="48" stopIfTrue="1" operator="greaterThan">
      <formula>100</formula>
    </cfRule>
  </conditionalFormatting>
  <conditionalFormatting sqref="K44">
    <cfRule type="cellIs" dxfId="51" priority="46" stopIfTrue="1" operator="greaterThan">
      <formula>100</formula>
    </cfRule>
    <cfRule type="cellIs" dxfId="50" priority="47" stopIfTrue="1" operator="greaterThan">
      <formula>100</formula>
    </cfRule>
  </conditionalFormatting>
  <conditionalFormatting sqref="K55:K56">
    <cfRule type="cellIs" dxfId="49" priority="45" stopIfTrue="1" operator="greaterThan">
      <formula>100</formula>
    </cfRule>
  </conditionalFormatting>
  <conditionalFormatting sqref="K54">
    <cfRule type="cellIs" dxfId="48" priority="44" stopIfTrue="1" operator="greaterThan">
      <formula>100</formula>
    </cfRule>
  </conditionalFormatting>
  <conditionalFormatting sqref="K54">
    <cfRule type="cellIs" dxfId="47" priority="42" stopIfTrue="1" operator="greaterThan">
      <formula>100</formula>
    </cfRule>
    <cfRule type="cellIs" dxfId="46" priority="43" stopIfTrue="1" operator="greaterThan">
      <formula>100</formula>
    </cfRule>
  </conditionalFormatting>
  <conditionalFormatting sqref="C59">
    <cfRule type="duplicateValues" dxfId="45" priority="41"/>
  </conditionalFormatting>
  <conditionalFormatting sqref="C7">
    <cfRule type="duplicateValues" dxfId="44" priority="40"/>
  </conditionalFormatting>
  <conditionalFormatting sqref="O75">
    <cfRule type="cellIs" dxfId="43" priority="39" stopIfTrue="1" operator="greaterThan">
      <formula>100</formula>
    </cfRule>
  </conditionalFormatting>
  <conditionalFormatting sqref="C75">
    <cfRule type="duplicateValues" dxfId="42" priority="38"/>
  </conditionalFormatting>
  <conditionalFormatting sqref="K70 O70">
    <cfRule type="cellIs" dxfId="41" priority="35" stopIfTrue="1" operator="greaterThan">
      <formula>100</formula>
    </cfRule>
  </conditionalFormatting>
  <conditionalFormatting sqref="K70">
    <cfRule type="cellIs" dxfId="40" priority="33" stopIfTrue="1" operator="greaterThan">
      <formula>100</formula>
    </cfRule>
    <cfRule type="cellIs" dxfId="39" priority="34" stopIfTrue="1" operator="greaterThan">
      <formula>100</formula>
    </cfRule>
  </conditionalFormatting>
  <conditionalFormatting sqref="A70">
    <cfRule type="duplicateValues" dxfId="38" priority="36"/>
  </conditionalFormatting>
  <conditionalFormatting sqref="A70">
    <cfRule type="duplicateValues" dxfId="37" priority="37" stopIfTrue="1"/>
  </conditionalFormatting>
  <conditionalFormatting sqref="C70">
    <cfRule type="duplicateValues" dxfId="36" priority="32"/>
  </conditionalFormatting>
  <conditionalFormatting sqref="K72 O72">
    <cfRule type="cellIs" dxfId="35" priority="29" stopIfTrue="1" operator="greaterThan">
      <formula>100</formula>
    </cfRule>
  </conditionalFormatting>
  <conditionalFormatting sqref="K72">
    <cfRule type="cellIs" dxfId="34" priority="27" stopIfTrue="1" operator="greaterThan">
      <formula>100</formula>
    </cfRule>
    <cfRule type="cellIs" dxfId="33" priority="28" stopIfTrue="1" operator="greaterThan">
      <formula>100</formula>
    </cfRule>
  </conditionalFormatting>
  <conditionalFormatting sqref="A72">
    <cfRule type="duplicateValues" dxfId="32" priority="30"/>
  </conditionalFormatting>
  <conditionalFormatting sqref="A72">
    <cfRule type="duplicateValues" dxfId="31" priority="31" stopIfTrue="1"/>
  </conditionalFormatting>
  <conditionalFormatting sqref="C72">
    <cfRule type="duplicateValues" dxfId="30" priority="26"/>
  </conditionalFormatting>
  <conditionalFormatting sqref="K46">
    <cfRule type="cellIs" dxfId="29" priority="25" stopIfTrue="1" operator="greaterThan">
      <formula>100</formula>
    </cfRule>
  </conditionalFormatting>
  <conditionalFormatting sqref="K46">
    <cfRule type="cellIs" dxfId="28" priority="23" stopIfTrue="1" operator="greaterThan">
      <formula>100</formula>
    </cfRule>
    <cfRule type="cellIs" dxfId="27" priority="24" stopIfTrue="1" operator="greaterThan">
      <formula>100</formula>
    </cfRule>
  </conditionalFormatting>
  <conditionalFormatting sqref="O22">
    <cfRule type="cellIs" dxfId="26" priority="22" stopIfTrue="1" operator="greaterThan">
      <formula>100</formula>
    </cfRule>
  </conditionalFormatting>
  <conditionalFormatting sqref="A57:A65">
    <cfRule type="duplicateValues" dxfId="25" priority="85"/>
  </conditionalFormatting>
  <conditionalFormatting sqref="C79:C1048576 C4:C12 C14:C73 C75">
    <cfRule type="duplicateValues" dxfId="24" priority="21"/>
  </conditionalFormatting>
  <conditionalFormatting sqref="K18">
    <cfRule type="cellIs" dxfId="23" priority="20" stopIfTrue="1" operator="greaterThan">
      <formula>100</formula>
    </cfRule>
  </conditionalFormatting>
  <conditionalFormatting sqref="K18">
    <cfRule type="cellIs" dxfId="22" priority="18" stopIfTrue="1" operator="greaterThan">
      <formula>100</formula>
    </cfRule>
    <cfRule type="cellIs" dxfId="21" priority="19" stopIfTrue="1" operator="greaterThan">
      <formula>100</formula>
    </cfRule>
  </conditionalFormatting>
  <conditionalFormatting sqref="O18">
    <cfRule type="cellIs" dxfId="20" priority="17" stopIfTrue="1" operator="greaterThan">
      <formula>100</formula>
    </cfRule>
  </conditionalFormatting>
  <conditionalFormatting sqref="C60:C67 C57:C58">
    <cfRule type="duplicateValues" dxfId="19" priority="86"/>
  </conditionalFormatting>
  <conditionalFormatting sqref="A66:A67">
    <cfRule type="duplicateValues" dxfId="18" priority="87" stopIfTrue="1"/>
  </conditionalFormatting>
  <conditionalFormatting sqref="K68">
    <cfRule type="cellIs" dxfId="17" priority="14" stopIfTrue="1" operator="greaterThan">
      <formula>100</formula>
    </cfRule>
  </conditionalFormatting>
  <conditionalFormatting sqref="K68">
    <cfRule type="cellIs" dxfId="16" priority="12" stopIfTrue="1" operator="greaterThan">
      <formula>100</formula>
    </cfRule>
    <cfRule type="cellIs" dxfId="15" priority="13" stopIfTrue="1" operator="greaterThan">
      <formula>100</formula>
    </cfRule>
  </conditionalFormatting>
  <conditionalFormatting sqref="K14:K16">
    <cfRule type="cellIs" dxfId="14" priority="11" stopIfTrue="1" operator="greaterThan">
      <formula>100</formula>
    </cfRule>
  </conditionalFormatting>
  <conditionalFormatting sqref="K14:K16">
    <cfRule type="cellIs" dxfId="13" priority="9" stopIfTrue="1" operator="greaterThan">
      <formula>100</formula>
    </cfRule>
    <cfRule type="cellIs" dxfId="12" priority="10" stopIfTrue="1" operator="greaterThan">
      <formula>100</formula>
    </cfRule>
  </conditionalFormatting>
  <conditionalFormatting sqref="C13">
    <cfRule type="duplicateValues" dxfId="11" priority="8"/>
  </conditionalFormatting>
  <conditionalFormatting sqref="A73 A71">
    <cfRule type="duplicateValues" dxfId="10" priority="104"/>
  </conditionalFormatting>
  <conditionalFormatting sqref="A73 A71 A17:A19 A22:A30 A33:A36 A38 A45 A49:A52 A68:A69">
    <cfRule type="duplicateValues" dxfId="9" priority="106" stopIfTrue="1"/>
  </conditionalFormatting>
  <conditionalFormatting sqref="K74 O74">
    <cfRule type="cellIs" dxfId="8" priority="4" stopIfTrue="1" operator="greaterThan">
      <formula>100</formula>
    </cfRule>
  </conditionalFormatting>
  <conditionalFormatting sqref="K74">
    <cfRule type="cellIs" dxfId="7" priority="2" stopIfTrue="1" operator="greaterThan">
      <formula>100</formula>
    </cfRule>
    <cfRule type="cellIs" dxfId="6" priority="3" stopIfTrue="1" operator="greaterThan">
      <formula>100</formula>
    </cfRule>
  </conditionalFormatting>
  <conditionalFormatting sqref="C74">
    <cfRule type="duplicateValues" dxfId="5" priority="1"/>
  </conditionalFormatting>
  <conditionalFormatting sqref="A74">
    <cfRule type="duplicateValues" dxfId="4" priority="5"/>
  </conditionalFormatting>
  <conditionalFormatting sqref="A74">
    <cfRule type="duplicateValues" dxfId="3" priority="6" stopIfTrue="1"/>
  </conditionalFormatting>
  <conditionalFormatting sqref="C74">
    <cfRule type="duplicateValues" dxfId="2" priority="7"/>
  </conditionalFormatting>
  <conditionalFormatting sqref="B77:B79 C4:C6 C71 C22:C30 C33:C36 C38 C45 C49:C52 C68:C69 C8:C12 C73 C14:C19">
    <cfRule type="duplicateValues" dxfId="1" priority="107"/>
  </conditionalFormatting>
  <conditionalFormatting sqref="C76:C78">
    <cfRule type="duplicateValues" dxfId="0" priority="127"/>
  </conditionalFormatting>
  <pageMargins left="0.7" right="0.7" top="0.75" bottom="0.75" header="0.3" footer="0.3"/>
  <pageSetup orientation="portrait" r:id="rId1"/>
  <ignoredErrors>
    <ignoredError sqref="E12:K12 L12:Q12" numberStoredAsText="1"/>
    <ignoredError sqref="J24:J26 J7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9E4E-ED91-4FC2-BB1B-1649240E5A34}">
  <dimension ref="A1:AA305"/>
  <sheetViews>
    <sheetView zoomScale="90" zoomScaleNormal="90" zoomScaleSheetLayoutView="80" workbookViewId="0">
      <selection activeCell="C23" sqref="C23"/>
    </sheetView>
  </sheetViews>
  <sheetFormatPr baseColWidth="10" defaultRowHeight="15"/>
  <cols>
    <col min="1" max="1" width="6.5703125" customWidth="1"/>
    <col min="2" max="2" width="5.7109375" customWidth="1"/>
    <col min="3" max="3" width="48.85546875" customWidth="1"/>
    <col min="4" max="4" width="20" bestFit="1" customWidth="1"/>
    <col min="5" max="5" width="17.7109375" bestFit="1" customWidth="1"/>
    <col min="6" max="6" width="13.28515625" bestFit="1" customWidth="1"/>
    <col min="7" max="7" width="16" bestFit="1" customWidth="1"/>
    <col min="8" max="8" width="17.85546875" bestFit="1" customWidth="1"/>
    <col min="9" max="9" width="2.85546875" customWidth="1"/>
    <col min="10" max="10" width="11.5703125" bestFit="1" customWidth="1"/>
    <col min="11" max="11" width="17.7109375" bestFit="1" customWidth="1"/>
    <col min="12" max="12" width="13.28515625" bestFit="1" customWidth="1"/>
    <col min="13" max="13" width="11.42578125" bestFit="1" customWidth="1"/>
    <col min="14" max="14" width="12.5703125" bestFit="1" customWidth="1"/>
    <col min="15" max="15" width="11.5703125" bestFit="1" customWidth="1"/>
    <col min="16" max="17" width="11.5703125" hidden="1" customWidth="1"/>
    <col min="18" max="18" width="12.5703125" hidden="1" customWidth="1"/>
    <col min="19" max="19" width="13.28515625" hidden="1" customWidth="1"/>
    <col min="20" max="20" width="14" hidden="1" customWidth="1"/>
    <col min="21" max="21" width="11.5703125" hidden="1" customWidth="1"/>
    <col min="22" max="22" width="0" hidden="1" customWidth="1"/>
  </cols>
  <sheetData>
    <row r="1" spans="1:24" s="1" customFormat="1" ht="42.75" customHeight="1">
      <c r="A1" s="213" t="s">
        <v>904</v>
      </c>
      <c r="B1" s="213"/>
      <c r="C1" s="213"/>
      <c r="D1" s="213"/>
      <c r="E1" s="226" t="s">
        <v>931</v>
      </c>
      <c r="F1" s="226"/>
      <c r="G1" s="226"/>
      <c r="H1" s="226"/>
      <c r="I1" s="226"/>
      <c r="J1" s="226"/>
      <c r="K1" s="226"/>
      <c r="L1" s="226"/>
      <c r="M1" s="226"/>
      <c r="N1" s="226"/>
      <c r="O1" s="226"/>
    </row>
    <row r="2" spans="1:24" s="1" customFormat="1" ht="36" customHeight="1" thickBot="1">
      <c r="A2" s="227" t="s">
        <v>905</v>
      </c>
      <c r="B2" s="227"/>
      <c r="C2" s="227"/>
      <c r="D2" s="227"/>
      <c r="E2" s="227"/>
      <c r="F2" s="227"/>
      <c r="G2" s="227"/>
      <c r="H2" s="227"/>
      <c r="I2" s="227"/>
      <c r="J2" s="227"/>
      <c r="K2" s="227"/>
      <c r="L2" s="227"/>
      <c r="M2" s="227"/>
      <c r="N2" s="227"/>
      <c r="O2" s="227"/>
    </row>
    <row r="3" spans="1:24" ht="6" customHeight="1">
      <c r="A3" s="211"/>
      <c r="B3" s="211"/>
      <c r="C3" s="211"/>
      <c r="D3" s="211"/>
      <c r="E3" s="211"/>
      <c r="F3" s="211"/>
      <c r="G3" s="211"/>
      <c r="H3" s="211"/>
      <c r="I3" s="211"/>
      <c r="J3" s="211"/>
      <c r="K3" s="211"/>
      <c r="L3" s="211"/>
      <c r="M3" s="211"/>
      <c r="N3" s="211"/>
      <c r="O3" s="211"/>
    </row>
    <row r="4" spans="1:24" s="186" customFormat="1" ht="18" customHeight="1">
      <c r="A4" s="268" t="s">
        <v>87</v>
      </c>
      <c r="B4" s="268"/>
      <c r="C4" s="268"/>
      <c r="D4" s="268"/>
      <c r="E4" s="268"/>
      <c r="F4" s="268"/>
      <c r="G4" s="268"/>
      <c r="H4" s="268"/>
      <c r="I4" s="268"/>
      <c r="J4" s="268"/>
      <c r="K4" s="268"/>
      <c r="L4" s="268"/>
      <c r="M4" s="268"/>
      <c r="N4" s="269"/>
      <c r="O4" s="269"/>
      <c r="P4" s="189"/>
    </row>
    <row r="5" spans="1:24" s="186" customFormat="1" ht="18" customHeight="1">
      <c r="A5" s="268" t="s">
        <v>88</v>
      </c>
      <c r="B5" s="268"/>
      <c r="C5" s="268"/>
      <c r="D5" s="268"/>
      <c r="E5" s="268"/>
      <c r="F5" s="268"/>
      <c r="G5" s="268"/>
      <c r="H5" s="268"/>
      <c r="I5" s="268"/>
      <c r="J5" s="268"/>
      <c r="K5" s="268"/>
      <c r="L5" s="268"/>
      <c r="M5" s="268"/>
      <c r="N5" s="269"/>
      <c r="O5" s="269"/>
      <c r="P5" s="189"/>
      <c r="S5" s="188"/>
    </row>
    <row r="6" spans="1:24" s="186" customFormat="1" ht="18" customHeight="1">
      <c r="A6" s="268" t="s">
        <v>2</v>
      </c>
      <c r="B6" s="268"/>
      <c r="C6" s="268"/>
      <c r="D6" s="268"/>
      <c r="E6" s="268"/>
      <c r="F6" s="268"/>
      <c r="G6" s="268"/>
      <c r="H6" s="268"/>
      <c r="I6" s="268"/>
      <c r="J6" s="268"/>
      <c r="K6" s="268"/>
      <c r="L6" s="268"/>
      <c r="M6" s="268"/>
      <c r="N6" s="269"/>
      <c r="O6" s="269"/>
      <c r="S6" s="188"/>
    </row>
    <row r="7" spans="1:24" s="186" customFormat="1" ht="18" customHeight="1">
      <c r="A7" s="270" t="s">
        <v>921</v>
      </c>
      <c r="B7" s="268"/>
      <c r="C7" s="268"/>
      <c r="D7" s="268"/>
      <c r="E7" s="268"/>
      <c r="F7" s="268"/>
      <c r="G7" s="268"/>
      <c r="H7" s="268"/>
      <c r="I7" s="268"/>
      <c r="J7" s="268"/>
      <c r="K7" s="268"/>
      <c r="L7" s="268"/>
      <c r="M7" s="268"/>
      <c r="N7" s="269"/>
      <c r="O7" s="269"/>
      <c r="Q7" s="187"/>
    </row>
    <row r="8" spans="1:24" s="186" customFormat="1" ht="18" customHeight="1">
      <c r="A8" s="268" t="s">
        <v>940</v>
      </c>
      <c r="B8" s="268"/>
      <c r="C8" s="268"/>
      <c r="D8" s="268"/>
      <c r="E8" s="268"/>
      <c r="F8" s="268"/>
      <c r="G8" s="268"/>
      <c r="H8" s="268"/>
      <c r="I8" s="268"/>
      <c r="J8" s="268"/>
      <c r="K8" s="268"/>
      <c r="L8" s="268"/>
      <c r="M8" s="268"/>
      <c r="N8" s="269"/>
      <c r="O8" s="269"/>
    </row>
    <row r="9" spans="1:24" s="183" customFormat="1" ht="15" customHeight="1">
      <c r="A9" s="228" t="s">
        <v>4</v>
      </c>
      <c r="B9" s="228"/>
      <c r="C9" s="228"/>
      <c r="D9" s="231" t="s">
        <v>89</v>
      </c>
      <c r="E9" s="231"/>
      <c r="F9" s="231"/>
      <c r="G9" s="231"/>
      <c r="H9" s="231"/>
      <c r="I9" s="204"/>
      <c r="J9" s="231" t="s">
        <v>90</v>
      </c>
      <c r="K9" s="231"/>
      <c r="L9" s="231"/>
      <c r="M9" s="231"/>
      <c r="N9" s="231"/>
      <c r="O9" s="90"/>
      <c r="P9" s="271" t="s">
        <v>91</v>
      </c>
      <c r="Q9" s="271"/>
      <c r="R9" s="271"/>
      <c r="S9" s="271" t="s">
        <v>90</v>
      </c>
      <c r="T9" s="271"/>
      <c r="U9" s="271"/>
      <c r="V9" s="90"/>
      <c r="W9" s="90"/>
      <c r="X9" s="90"/>
    </row>
    <row r="10" spans="1:24" s="183" customFormat="1" ht="15" customHeight="1">
      <c r="A10" s="228"/>
      <c r="B10" s="228"/>
      <c r="C10" s="228"/>
      <c r="D10" s="90"/>
      <c r="E10" s="272" t="s">
        <v>924</v>
      </c>
      <c r="F10" s="272"/>
      <c r="G10" s="272"/>
      <c r="H10" s="90"/>
      <c r="I10" s="90"/>
      <c r="J10" s="90"/>
      <c r="K10" s="272" t="s">
        <v>923</v>
      </c>
      <c r="L10" s="272"/>
      <c r="M10" s="272"/>
      <c r="N10" s="90"/>
      <c r="O10" s="90"/>
      <c r="P10" s="272" t="s">
        <v>922</v>
      </c>
      <c r="Q10" s="272"/>
      <c r="R10" s="272"/>
      <c r="S10" s="273" t="s">
        <v>922</v>
      </c>
      <c r="T10" s="272"/>
      <c r="U10" s="272"/>
      <c r="V10" s="90"/>
      <c r="W10" s="90"/>
      <c r="X10" s="90"/>
    </row>
    <row r="11" spans="1:24" s="183" customFormat="1" ht="15" customHeight="1">
      <c r="A11" s="228"/>
      <c r="B11" s="228"/>
      <c r="C11" s="228"/>
      <c r="D11" s="225" t="s">
        <v>92</v>
      </c>
      <c r="E11" s="274" t="s">
        <v>93</v>
      </c>
      <c r="F11" s="91"/>
      <c r="G11" s="91"/>
      <c r="H11" s="225" t="s">
        <v>94</v>
      </c>
      <c r="I11" s="203"/>
      <c r="J11" s="228" t="s">
        <v>92</v>
      </c>
      <c r="K11" s="274" t="s">
        <v>93</v>
      </c>
      <c r="L11" s="91"/>
      <c r="M11" s="91"/>
      <c r="N11" s="225" t="s">
        <v>94</v>
      </c>
      <c r="O11" s="228" t="s">
        <v>95</v>
      </c>
      <c r="P11" s="275" t="s">
        <v>96</v>
      </c>
      <c r="Q11" s="276" t="s">
        <v>97</v>
      </c>
      <c r="R11" s="276" t="s">
        <v>98</v>
      </c>
      <c r="S11" s="277" t="s">
        <v>96</v>
      </c>
      <c r="T11" s="276" t="s">
        <v>97</v>
      </c>
      <c r="U11" s="276" t="s">
        <v>98</v>
      </c>
      <c r="V11" s="90"/>
      <c r="W11" s="90"/>
      <c r="X11" s="90"/>
    </row>
    <row r="12" spans="1:24" s="183" customFormat="1" ht="15" customHeight="1">
      <c r="A12" s="228"/>
      <c r="B12" s="228"/>
      <c r="C12" s="228"/>
      <c r="D12" s="225"/>
      <c r="E12" s="91" t="s">
        <v>99</v>
      </c>
      <c r="F12" s="92" t="s">
        <v>96</v>
      </c>
      <c r="G12" s="91" t="s">
        <v>100</v>
      </c>
      <c r="H12" s="225"/>
      <c r="I12" s="203"/>
      <c r="J12" s="228"/>
      <c r="K12" s="91" t="s">
        <v>99</v>
      </c>
      <c r="L12" s="92" t="s">
        <v>96</v>
      </c>
      <c r="M12" s="91" t="s">
        <v>100</v>
      </c>
      <c r="N12" s="225"/>
      <c r="O12" s="228"/>
      <c r="P12" s="229"/>
      <c r="Q12" s="225"/>
      <c r="R12" s="225"/>
      <c r="S12" s="224"/>
      <c r="T12" s="225"/>
      <c r="U12" s="225"/>
      <c r="V12" s="90"/>
      <c r="W12" s="90"/>
      <c r="X12" s="90"/>
    </row>
    <row r="13" spans="1:24" s="183" customFormat="1" ht="15" customHeight="1">
      <c r="A13" s="228"/>
      <c r="B13" s="228"/>
      <c r="C13" s="228"/>
      <c r="D13" s="225"/>
      <c r="E13" s="91" t="s">
        <v>101</v>
      </c>
      <c r="F13" s="92" t="s">
        <v>102</v>
      </c>
      <c r="G13" s="91" t="s">
        <v>93</v>
      </c>
      <c r="H13" s="225"/>
      <c r="I13" s="203"/>
      <c r="J13" s="228"/>
      <c r="K13" s="91" t="s">
        <v>101</v>
      </c>
      <c r="L13" s="92" t="s">
        <v>102</v>
      </c>
      <c r="M13" s="91" t="s">
        <v>93</v>
      </c>
      <c r="N13" s="225"/>
      <c r="O13" s="228"/>
      <c r="P13" s="229"/>
      <c r="Q13" s="225"/>
      <c r="R13" s="225"/>
      <c r="S13" s="224"/>
      <c r="T13" s="225"/>
      <c r="U13" s="225"/>
      <c r="V13" s="90"/>
      <c r="W13" s="90"/>
      <c r="X13" s="90"/>
    </row>
    <row r="14" spans="1:24" s="183" customFormat="1" ht="15" customHeight="1">
      <c r="A14" s="228"/>
      <c r="B14" s="228"/>
      <c r="C14" s="228"/>
      <c r="D14" s="225"/>
      <c r="E14" s="91" t="s">
        <v>103</v>
      </c>
      <c r="F14" s="92" t="s">
        <v>104</v>
      </c>
      <c r="G14" s="91"/>
      <c r="H14" s="225"/>
      <c r="I14" s="203"/>
      <c r="J14" s="228"/>
      <c r="K14" s="91" t="s">
        <v>103</v>
      </c>
      <c r="L14" s="92" t="s">
        <v>104</v>
      </c>
      <c r="M14" s="91"/>
      <c r="N14" s="225"/>
      <c r="O14" s="228"/>
      <c r="P14" s="229"/>
      <c r="Q14" s="225"/>
      <c r="R14" s="225"/>
      <c r="S14" s="224"/>
      <c r="T14" s="225"/>
      <c r="U14" s="225"/>
      <c r="V14" s="90"/>
      <c r="W14" s="90"/>
      <c r="X14" s="90"/>
    </row>
    <row r="15" spans="1:24" s="183" customFormat="1" ht="15" customHeight="1" thickBot="1">
      <c r="A15" s="230"/>
      <c r="B15" s="230"/>
      <c r="C15" s="230"/>
      <c r="D15" s="108" t="s">
        <v>105</v>
      </c>
      <c r="E15" s="108" t="s">
        <v>106</v>
      </c>
      <c r="F15" s="109" t="s">
        <v>107</v>
      </c>
      <c r="G15" s="108" t="s">
        <v>108</v>
      </c>
      <c r="H15" s="110" t="s">
        <v>109</v>
      </c>
      <c r="I15" s="110"/>
      <c r="J15" s="111" t="s">
        <v>110</v>
      </c>
      <c r="K15" s="111" t="s">
        <v>111</v>
      </c>
      <c r="L15" s="109" t="s">
        <v>740</v>
      </c>
      <c r="M15" s="111" t="s">
        <v>112</v>
      </c>
      <c r="N15" s="110" t="s">
        <v>113</v>
      </c>
      <c r="O15" s="110" t="s">
        <v>114</v>
      </c>
      <c r="P15" s="93" t="s">
        <v>115</v>
      </c>
      <c r="Q15" s="93" t="s">
        <v>116</v>
      </c>
      <c r="R15" s="93" t="s">
        <v>117</v>
      </c>
      <c r="S15" s="94" t="s">
        <v>118</v>
      </c>
      <c r="T15" s="93" t="s">
        <v>119</v>
      </c>
      <c r="U15" s="93" t="s">
        <v>120</v>
      </c>
      <c r="V15" s="90"/>
      <c r="W15" s="90"/>
      <c r="X15" s="90"/>
    </row>
    <row r="16" spans="1:24" s="107" customFormat="1" ht="6.75" customHeight="1" thickBot="1">
      <c r="A16" s="112"/>
      <c r="B16" s="112"/>
      <c r="C16" s="112"/>
      <c r="D16" s="100"/>
      <c r="E16" s="100"/>
      <c r="F16" s="100"/>
      <c r="G16" s="100"/>
      <c r="H16" s="101"/>
      <c r="I16" s="101"/>
      <c r="J16" s="102"/>
      <c r="K16" s="102"/>
      <c r="L16" s="100"/>
      <c r="M16" s="102"/>
      <c r="N16" s="101"/>
      <c r="O16" s="101"/>
      <c r="P16" s="103"/>
      <c r="Q16" s="103"/>
      <c r="R16" s="104"/>
      <c r="S16" s="105"/>
      <c r="T16" s="103"/>
      <c r="U16" s="104"/>
      <c r="V16" s="106"/>
    </row>
    <row r="17" spans="1:27" s="185" customFormat="1" ht="15" customHeight="1">
      <c r="A17" s="282"/>
      <c r="B17" s="282"/>
      <c r="C17" s="282" t="s">
        <v>98</v>
      </c>
      <c r="D17" s="283">
        <f t="shared" ref="D17:N17" si="0">SUM(D18:D283)</f>
        <v>69298.789669999984</v>
      </c>
      <c r="E17" s="284">
        <f t="shared" si="0"/>
        <v>20594.682082072057</v>
      </c>
      <c r="F17" s="284">
        <f t="shared" si="0"/>
        <v>0</v>
      </c>
      <c r="G17" s="284">
        <f t="shared" si="0"/>
        <v>4154.1722594473804</v>
      </c>
      <c r="H17" s="283">
        <f t="shared" si="0"/>
        <v>44549.935328480555</v>
      </c>
      <c r="I17" s="283"/>
      <c r="J17" s="283">
        <f t="shared" si="0"/>
        <v>54801.437314378214</v>
      </c>
      <c r="K17" s="284">
        <f t="shared" si="0"/>
        <v>16783.316492730624</v>
      </c>
      <c r="L17" s="284">
        <f t="shared" si="0"/>
        <v>0</v>
      </c>
      <c r="M17" s="284">
        <f t="shared" si="0"/>
        <v>3212.5229499399984</v>
      </c>
      <c r="N17" s="284">
        <f t="shared" si="0"/>
        <v>34805.597871707607</v>
      </c>
      <c r="O17" s="285">
        <f>IF(OR(H17=0,N17=0),"N.A.",IF((((N17-H17)/H17))*100&gt;=500,"500&lt;",IF((((N17-H17)/H17))*100&lt;=-500,"&lt;-500",(((N17-H17)/H17))*100)))</f>
        <v>-21.872843102745069</v>
      </c>
      <c r="P17" s="280">
        <f t="shared" ref="P17:U17" si="1">SUM(P18:P283)</f>
        <v>6354.5350125720615</v>
      </c>
      <c r="Q17" s="279">
        <f t="shared" si="1"/>
        <v>14240.147069500001</v>
      </c>
      <c r="R17" s="279">
        <f t="shared" si="1"/>
        <v>20594.682082072057</v>
      </c>
      <c r="S17" s="280">
        <f t="shared" si="1"/>
        <v>5907.0737239199989</v>
      </c>
      <c r="T17" s="279">
        <f t="shared" si="1"/>
        <v>10876.242768810625</v>
      </c>
      <c r="U17" s="280">
        <f t="shared" si="1"/>
        <v>16783.316492730624</v>
      </c>
      <c r="V17" s="278"/>
      <c r="W17" s="90" t="s">
        <v>121</v>
      </c>
      <c r="X17" s="278"/>
      <c r="Y17" s="184"/>
      <c r="Z17" s="184"/>
      <c r="AA17" s="184"/>
    </row>
    <row r="18" spans="1:27" s="16" customFormat="1" ht="18" customHeight="1">
      <c r="A18" s="286">
        <v>1</v>
      </c>
      <c r="B18" s="287" t="s">
        <v>122</v>
      </c>
      <c r="C18" s="286" t="s">
        <v>123</v>
      </c>
      <c r="D18" s="288">
        <v>0</v>
      </c>
      <c r="E18" s="289">
        <v>0</v>
      </c>
      <c r="F18" s="288">
        <v>0</v>
      </c>
      <c r="G18" s="288">
        <v>0</v>
      </c>
      <c r="H18" s="285">
        <f t="shared" ref="H18:H81" si="2">D18-E18-G18</f>
        <v>0</v>
      </c>
      <c r="I18" s="285"/>
      <c r="J18" s="288">
        <v>0</v>
      </c>
      <c r="K18" s="290">
        <v>0</v>
      </c>
      <c r="L18" s="288">
        <v>0</v>
      </c>
      <c r="M18" s="288">
        <v>0</v>
      </c>
      <c r="N18" s="290">
        <f t="shared" ref="N18:N81" si="3">J18-K18-M18</f>
        <v>0</v>
      </c>
      <c r="O18" s="285" t="str">
        <f t="shared" ref="O18:O81" si="4">IF(OR(H18=0,N18=0),"N.A.",IF((((N18-H18)/H18))*100&gt;=500,"500&lt;",IF((((N18-H18)/H18))*100&lt;=-500,"&lt;-500",(((N18-H18)/H18))*100)))</f>
        <v>N.A.</v>
      </c>
      <c r="P18" s="281">
        <v>0</v>
      </c>
      <c r="Q18" s="281">
        <v>0</v>
      </c>
      <c r="R18" s="281">
        <f t="shared" ref="R18:R81" si="5">SUM(P18:Q18)</f>
        <v>0</v>
      </c>
      <c r="S18" s="281">
        <v>0</v>
      </c>
      <c r="T18" s="281">
        <v>0</v>
      </c>
      <c r="U18" s="281">
        <f t="shared" ref="U18:U81" si="6">SUM(S18:T18)</f>
        <v>0</v>
      </c>
      <c r="V18" s="73"/>
      <c r="W18" s="73"/>
      <c r="X18" s="73"/>
    </row>
    <row r="19" spans="1:27" s="16" customFormat="1" ht="18" customHeight="1">
      <c r="A19" s="286">
        <v>2</v>
      </c>
      <c r="B19" s="287" t="s">
        <v>124</v>
      </c>
      <c r="C19" s="286" t="s">
        <v>125</v>
      </c>
      <c r="D19" s="288">
        <v>0</v>
      </c>
      <c r="E19" s="289">
        <v>0</v>
      </c>
      <c r="F19" s="288">
        <v>0</v>
      </c>
      <c r="G19" s="288">
        <v>0</v>
      </c>
      <c r="H19" s="285">
        <f t="shared" si="2"/>
        <v>0</v>
      </c>
      <c r="I19" s="285"/>
      <c r="J19" s="288">
        <v>0</v>
      </c>
      <c r="K19" s="290">
        <v>0</v>
      </c>
      <c r="L19" s="288">
        <v>0</v>
      </c>
      <c r="M19" s="288">
        <v>0</v>
      </c>
      <c r="N19" s="290">
        <f t="shared" si="3"/>
        <v>0</v>
      </c>
      <c r="O19" s="285" t="str">
        <f t="shared" si="4"/>
        <v>N.A.</v>
      </c>
      <c r="P19" s="281">
        <v>0</v>
      </c>
      <c r="Q19" s="281">
        <v>0</v>
      </c>
      <c r="R19" s="281">
        <f t="shared" si="5"/>
        <v>0</v>
      </c>
      <c r="S19" s="281">
        <v>0</v>
      </c>
      <c r="T19" s="281">
        <v>0</v>
      </c>
      <c r="U19" s="281">
        <f t="shared" si="6"/>
        <v>0</v>
      </c>
      <c r="V19" s="73"/>
      <c r="W19" s="73"/>
      <c r="X19" s="73"/>
    </row>
    <row r="20" spans="1:27" s="16" customFormat="1" ht="18" customHeight="1">
      <c r="A20" s="286">
        <v>3</v>
      </c>
      <c r="B20" s="287" t="s">
        <v>126</v>
      </c>
      <c r="C20" s="286" t="s">
        <v>127</v>
      </c>
      <c r="D20" s="288">
        <v>0</v>
      </c>
      <c r="E20" s="289">
        <v>0</v>
      </c>
      <c r="F20" s="288">
        <v>0</v>
      </c>
      <c r="G20" s="288">
        <v>0</v>
      </c>
      <c r="H20" s="285">
        <f t="shared" si="2"/>
        <v>0</v>
      </c>
      <c r="I20" s="285"/>
      <c r="J20" s="288">
        <v>0</v>
      </c>
      <c r="K20" s="290">
        <v>0</v>
      </c>
      <c r="L20" s="288">
        <v>0</v>
      </c>
      <c r="M20" s="288">
        <v>0</v>
      </c>
      <c r="N20" s="290">
        <f t="shared" si="3"/>
        <v>0</v>
      </c>
      <c r="O20" s="285" t="str">
        <f t="shared" si="4"/>
        <v>N.A.</v>
      </c>
      <c r="P20" s="281">
        <v>0</v>
      </c>
      <c r="Q20" s="281">
        <v>0</v>
      </c>
      <c r="R20" s="281">
        <f t="shared" si="5"/>
        <v>0</v>
      </c>
      <c r="S20" s="281">
        <v>0</v>
      </c>
      <c r="T20" s="281">
        <v>0</v>
      </c>
      <c r="U20" s="281">
        <f t="shared" si="6"/>
        <v>0</v>
      </c>
      <c r="V20" s="73"/>
      <c r="W20" s="73"/>
      <c r="X20" s="73"/>
    </row>
    <row r="21" spans="1:27" s="16" customFormat="1" ht="18" customHeight="1">
      <c r="A21" s="286">
        <v>4</v>
      </c>
      <c r="B21" s="287" t="s">
        <v>124</v>
      </c>
      <c r="C21" s="286" t="s">
        <v>128</v>
      </c>
      <c r="D21" s="288">
        <v>0</v>
      </c>
      <c r="E21" s="289">
        <v>0</v>
      </c>
      <c r="F21" s="288">
        <v>0</v>
      </c>
      <c r="G21" s="288">
        <v>0</v>
      </c>
      <c r="H21" s="285">
        <f t="shared" si="2"/>
        <v>0</v>
      </c>
      <c r="I21" s="285"/>
      <c r="J21" s="288">
        <v>0</v>
      </c>
      <c r="K21" s="290">
        <v>0</v>
      </c>
      <c r="L21" s="288">
        <v>0</v>
      </c>
      <c r="M21" s="288">
        <v>0</v>
      </c>
      <c r="N21" s="290">
        <f t="shared" si="3"/>
        <v>0</v>
      </c>
      <c r="O21" s="285" t="str">
        <f t="shared" si="4"/>
        <v>N.A.</v>
      </c>
      <c r="P21" s="281">
        <v>0</v>
      </c>
      <c r="Q21" s="281">
        <v>0</v>
      </c>
      <c r="R21" s="281">
        <f t="shared" si="5"/>
        <v>0</v>
      </c>
      <c r="S21" s="281">
        <v>0</v>
      </c>
      <c r="T21" s="281">
        <v>0</v>
      </c>
      <c r="U21" s="281">
        <f t="shared" si="6"/>
        <v>0</v>
      </c>
      <c r="V21" s="73"/>
      <c r="W21" s="73"/>
      <c r="X21" s="73"/>
    </row>
    <row r="22" spans="1:27" s="16" customFormat="1" ht="18" customHeight="1">
      <c r="A22" s="286">
        <v>5</v>
      </c>
      <c r="B22" s="287" t="s">
        <v>129</v>
      </c>
      <c r="C22" s="286" t="s">
        <v>130</v>
      </c>
      <c r="D22" s="288">
        <v>0</v>
      </c>
      <c r="E22" s="289">
        <v>0</v>
      </c>
      <c r="F22" s="288">
        <v>0</v>
      </c>
      <c r="G22" s="288">
        <v>0</v>
      </c>
      <c r="H22" s="285">
        <f t="shared" si="2"/>
        <v>0</v>
      </c>
      <c r="I22" s="285"/>
      <c r="J22" s="288">
        <v>0</v>
      </c>
      <c r="K22" s="290">
        <v>0</v>
      </c>
      <c r="L22" s="288">
        <v>0</v>
      </c>
      <c r="M22" s="288">
        <v>0</v>
      </c>
      <c r="N22" s="290">
        <f t="shared" si="3"/>
        <v>0</v>
      </c>
      <c r="O22" s="285" t="str">
        <f t="shared" si="4"/>
        <v>N.A.</v>
      </c>
      <c r="P22" s="281">
        <v>0</v>
      </c>
      <c r="Q22" s="281">
        <v>0</v>
      </c>
      <c r="R22" s="281">
        <f t="shared" si="5"/>
        <v>0</v>
      </c>
      <c r="S22" s="281">
        <v>0</v>
      </c>
      <c r="T22" s="281">
        <v>0</v>
      </c>
      <c r="U22" s="281">
        <f t="shared" si="6"/>
        <v>0</v>
      </c>
      <c r="V22" s="73"/>
      <c r="W22" s="73"/>
      <c r="X22" s="73"/>
    </row>
    <row r="23" spans="1:27" s="16" customFormat="1" ht="18" customHeight="1">
      <c r="A23" s="286">
        <v>6</v>
      </c>
      <c r="B23" s="287" t="s">
        <v>124</v>
      </c>
      <c r="C23" s="286" t="s">
        <v>131</v>
      </c>
      <c r="D23" s="288">
        <v>0</v>
      </c>
      <c r="E23" s="289">
        <v>0</v>
      </c>
      <c r="F23" s="288">
        <v>0</v>
      </c>
      <c r="G23" s="288">
        <v>0</v>
      </c>
      <c r="H23" s="285">
        <f t="shared" si="2"/>
        <v>0</v>
      </c>
      <c r="I23" s="285"/>
      <c r="J23" s="288">
        <v>0</v>
      </c>
      <c r="K23" s="290">
        <v>0</v>
      </c>
      <c r="L23" s="288">
        <v>0</v>
      </c>
      <c r="M23" s="288">
        <v>0</v>
      </c>
      <c r="N23" s="290">
        <f t="shared" si="3"/>
        <v>0</v>
      </c>
      <c r="O23" s="285" t="str">
        <f t="shared" si="4"/>
        <v>N.A.</v>
      </c>
      <c r="P23" s="281">
        <v>0</v>
      </c>
      <c r="Q23" s="281">
        <v>0</v>
      </c>
      <c r="R23" s="281">
        <f t="shared" si="5"/>
        <v>0</v>
      </c>
      <c r="S23" s="281">
        <v>0</v>
      </c>
      <c r="T23" s="281">
        <v>0</v>
      </c>
      <c r="U23" s="281">
        <f t="shared" si="6"/>
        <v>0</v>
      </c>
      <c r="V23" s="73"/>
      <c r="W23" s="73"/>
      <c r="X23" s="73"/>
    </row>
    <row r="24" spans="1:27" s="16" customFormat="1" ht="18" customHeight="1">
      <c r="A24" s="286">
        <v>7</v>
      </c>
      <c r="B24" s="287" t="s">
        <v>132</v>
      </c>
      <c r="C24" s="286" t="s">
        <v>133</v>
      </c>
      <c r="D24" s="288">
        <v>0</v>
      </c>
      <c r="E24" s="289">
        <v>0</v>
      </c>
      <c r="F24" s="288">
        <v>0</v>
      </c>
      <c r="G24" s="288">
        <v>0</v>
      </c>
      <c r="H24" s="285">
        <f t="shared" si="2"/>
        <v>0</v>
      </c>
      <c r="I24" s="285"/>
      <c r="J24" s="288">
        <v>0</v>
      </c>
      <c r="K24" s="290">
        <v>0</v>
      </c>
      <c r="L24" s="288">
        <v>0</v>
      </c>
      <c r="M24" s="288">
        <v>0</v>
      </c>
      <c r="N24" s="290">
        <f t="shared" si="3"/>
        <v>0</v>
      </c>
      <c r="O24" s="285" t="str">
        <f t="shared" si="4"/>
        <v>N.A.</v>
      </c>
      <c r="P24" s="281">
        <v>0</v>
      </c>
      <c r="Q24" s="281">
        <v>0</v>
      </c>
      <c r="R24" s="281">
        <f t="shared" si="5"/>
        <v>0</v>
      </c>
      <c r="S24" s="281">
        <v>0</v>
      </c>
      <c r="T24" s="281">
        <v>0</v>
      </c>
      <c r="U24" s="281">
        <f t="shared" si="6"/>
        <v>0</v>
      </c>
      <c r="V24" s="73"/>
      <c r="W24" s="73"/>
      <c r="X24" s="73"/>
    </row>
    <row r="25" spans="1:27" s="16" customFormat="1" ht="18" customHeight="1">
      <c r="A25" s="286">
        <v>9</v>
      </c>
      <c r="B25" s="287" t="s">
        <v>134</v>
      </c>
      <c r="C25" s="286" t="s">
        <v>135</v>
      </c>
      <c r="D25" s="288">
        <v>0</v>
      </c>
      <c r="E25" s="289">
        <v>0</v>
      </c>
      <c r="F25" s="288">
        <v>0</v>
      </c>
      <c r="G25" s="288">
        <v>0</v>
      </c>
      <c r="H25" s="285">
        <f t="shared" si="2"/>
        <v>0</v>
      </c>
      <c r="I25" s="285"/>
      <c r="J25" s="288">
        <v>0</v>
      </c>
      <c r="K25" s="290">
        <v>0</v>
      </c>
      <c r="L25" s="288">
        <v>0</v>
      </c>
      <c r="M25" s="288">
        <v>0</v>
      </c>
      <c r="N25" s="290">
        <f t="shared" si="3"/>
        <v>0</v>
      </c>
      <c r="O25" s="285" t="str">
        <f t="shared" si="4"/>
        <v>N.A.</v>
      </c>
      <c r="P25" s="281">
        <v>0</v>
      </c>
      <c r="Q25" s="281">
        <v>0</v>
      </c>
      <c r="R25" s="281">
        <f t="shared" si="5"/>
        <v>0</v>
      </c>
      <c r="S25" s="281">
        <v>0</v>
      </c>
      <c r="T25" s="281">
        <v>0</v>
      </c>
      <c r="U25" s="281">
        <f t="shared" si="6"/>
        <v>0</v>
      </c>
      <c r="V25" s="73"/>
      <c r="W25" s="73"/>
      <c r="X25" s="73"/>
    </row>
    <row r="26" spans="1:27" s="16" customFormat="1" ht="18" customHeight="1">
      <c r="A26" s="286">
        <v>10</v>
      </c>
      <c r="B26" s="287" t="s">
        <v>134</v>
      </c>
      <c r="C26" s="286" t="s">
        <v>136</v>
      </c>
      <c r="D26" s="288">
        <v>0</v>
      </c>
      <c r="E26" s="289">
        <v>0</v>
      </c>
      <c r="F26" s="288">
        <v>0</v>
      </c>
      <c r="G26" s="288">
        <v>0</v>
      </c>
      <c r="H26" s="285">
        <f t="shared" si="2"/>
        <v>0</v>
      </c>
      <c r="I26" s="285"/>
      <c r="J26" s="288">
        <v>0</v>
      </c>
      <c r="K26" s="290">
        <v>0</v>
      </c>
      <c r="L26" s="288">
        <v>0</v>
      </c>
      <c r="M26" s="288">
        <v>0</v>
      </c>
      <c r="N26" s="290">
        <f t="shared" si="3"/>
        <v>0</v>
      </c>
      <c r="O26" s="285" t="str">
        <f t="shared" si="4"/>
        <v>N.A.</v>
      </c>
      <c r="P26" s="281">
        <v>0</v>
      </c>
      <c r="Q26" s="281">
        <v>0</v>
      </c>
      <c r="R26" s="281">
        <f t="shared" si="5"/>
        <v>0</v>
      </c>
      <c r="S26" s="281">
        <v>0</v>
      </c>
      <c r="T26" s="281">
        <v>0</v>
      </c>
      <c r="U26" s="281">
        <f t="shared" si="6"/>
        <v>0</v>
      </c>
      <c r="V26" s="73"/>
      <c r="W26" s="73"/>
      <c r="X26" s="73"/>
    </row>
    <row r="27" spans="1:27" s="16" customFormat="1" ht="18" customHeight="1">
      <c r="A27" s="286">
        <v>11</v>
      </c>
      <c r="B27" s="287" t="s">
        <v>134</v>
      </c>
      <c r="C27" s="286" t="s">
        <v>137</v>
      </c>
      <c r="D27" s="288">
        <v>0</v>
      </c>
      <c r="E27" s="289">
        <v>0</v>
      </c>
      <c r="F27" s="288">
        <v>0</v>
      </c>
      <c r="G27" s="288">
        <v>0</v>
      </c>
      <c r="H27" s="285">
        <f t="shared" si="2"/>
        <v>0</v>
      </c>
      <c r="I27" s="285"/>
      <c r="J27" s="288">
        <v>0</v>
      </c>
      <c r="K27" s="290">
        <v>0</v>
      </c>
      <c r="L27" s="288">
        <v>0</v>
      </c>
      <c r="M27" s="288">
        <v>0</v>
      </c>
      <c r="N27" s="290">
        <f t="shared" si="3"/>
        <v>0</v>
      </c>
      <c r="O27" s="285" t="str">
        <f t="shared" si="4"/>
        <v>N.A.</v>
      </c>
      <c r="P27" s="281">
        <v>0</v>
      </c>
      <c r="Q27" s="281">
        <v>0</v>
      </c>
      <c r="R27" s="281">
        <f t="shared" si="5"/>
        <v>0</v>
      </c>
      <c r="S27" s="281">
        <v>0</v>
      </c>
      <c r="T27" s="281">
        <v>0</v>
      </c>
      <c r="U27" s="281">
        <f t="shared" si="6"/>
        <v>0</v>
      </c>
      <c r="V27" s="73"/>
      <c r="W27" s="73"/>
      <c r="X27" s="73"/>
    </row>
    <row r="28" spans="1:27" s="16" customFormat="1" ht="18" customHeight="1">
      <c r="A28" s="286">
        <v>12</v>
      </c>
      <c r="B28" s="287" t="s">
        <v>138</v>
      </c>
      <c r="C28" s="286" t="s">
        <v>139</v>
      </c>
      <c r="D28" s="288">
        <v>0</v>
      </c>
      <c r="E28" s="289">
        <v>0</v>
      </c>
      <c r="F28" s="288">
        <v>0</v>
      </c>
      <c r="G28" s="288">
        <v>0</v>
      </c>
      <c r="H28" s="285">
        <f t="shared" si="2"/>
        <v>0</v>
      </c>
      <c r="I28" s="285"/>
      <c r="J28" s="288">
        <v>0</v>
      </c>
      <c r="K28" s="290">
        <v>0</v>
      </c>
      <c r="L28" s="288">
        <v>0</v>
      </c>
      <c r="M28" s="288">
        <v>0</v>
      </c>
      <c r="N28" s="290">
        <f t="shared" si="3"/>
        <v>0</v>
      </c>
      <c r="O28" s="285" t="str">
        <f t="shared" si="4"/>
        <v>N.A.</v>
      </c>
      <c r="P28" s="281">
        <v>0</v>
      </c>
      <c r="Q28" s="281">
        <v>0</v>
      </c>
      <c r="R28" s="281">
        <f t="shared" si="5"/>
        <v>0</v>
      </c>
      <c r="S28" s="281">
        <v>0</v>
      </c>
      <c r="T28" s="281">
        <v>0</v>
      </c>
      <c r="U28" s="281">
        <f t="shared" si="6"/>
        <v>0</v>
      </c>
      <c r="V28" s="73"/>
      <c r="W28" s="73"/>
      <c r="X28" s="73"/>
    </row>
    <row r="29" spans="1:27" s="16" customFormat="1" ht="18" customHeight="1">
      <c r="A29" s="286">
        <v>13</v>
      </c>
      <c r="B29" s="287" t="s">
        <v>138</v>
      </c>
      <c r="C29" s="286" t="s">
        <v>140</v>
      </c>
      <c r="D29" s="288">
        <v>0</v>
      </c>
      <c r="E29" s="289">
        <v>0</v>
      </c>
      <c r="F29" s="288">
        <v>0</v>
      </c>
      <c r="G29" s="288">
        <v>0</v>
      </c>
      <c r="H29" s="285">
        <f t="shared" si="2"/>
        <v>0</v>
      </c>
      <c r="I29" s="285"/>
      <c r="J29" s="288">
        <v>0</v>
      </c>
      <c r="K29" s="290">
        <v>0</v>
      </c>
      <c r="L29" s="288">
        <v>0</v>
      </c>
      <c r="M29" s="288">
        <v>0</v>
      </c>
      <c r="N29" s="290">
        <f t="shared" si="3"/>
        <v>0</v>
      </c>
      <c r="O29" s="285" t="str">
        <f t="shared" si="4"/>
        <v>N.A.</v>
      </c>
      <c r="P29" s="281">
        <v>0</v>
      </c>
      <c r="Q29" s="281">
        <v>0</v>
      </c>
      <c r="R29" s="281">
        <f t="shared" si="5"/>
        <v>0</v>
      </c>
      <c r="S29" s="281">
        <v>0</v>
      </c>
      <c r="T29" s="281">
        <v>0</v>
      </c>
      <c r="U29" s="281">
        <f t="shared" si="6"/>
        <v>0</v>
      </c>
      <c r="V29" s="73"/>
      <c r="W29" s="73"/>
      <c r="X29" s="73"/>
    </row>
    <row r="30" spans="1:27" s="16" customFormat="1" ht="18" customHeight="1">
      <c r="A30" s="286">
        <v>14</v>
      </c>
      <c r="B30" s="287" t="s">
        <v>138</v>
      </c>
      <c r="C30" s="286" t="s">
        <v>141</v>
      </c>
      <c r="D30" s="288">
        <v>0</v>
      </c>
      <c r="E30" s="289">
        <v>0</v>
      </c>
      <c r="F30" s="288">
        <v>0</v>
      </c>
      <c r="G30" s="288">
        <v>0</v>
      </c>
      <c r="H30" s="285">
        <f t="shared" si="2"/>
        <v>0</v>
      </c>
      <c r="I30" s="285"/>
      <c r="J30" s="288">
        <v>0</v>
      </c>
      <c r="K30" s="290">
        <v>0</v>
      </c>
      <c r="L30" s="288">
        <v>0</v>
      </c>
      <c r="M30" s="288">
        <v>0</v>
      </c>
      <c r="N30" s="290">
        <f t="shared" si="3"/>
        <v>0</v>
      </c>
      <c r="O30" s="285" t="str">
        <f t="shared" si="4"/>
        <v>N.A.</v>
      </c>
      <c r="P30" s="281">
        <v>0</v>
      </c>
      <c r="Q30" s="281">
        <v>0</v>
      </c>
      <c r="R30" s="281">
        <f t="shared" si="5"/>
        <v>0</v>
      </c>
      <c r="S30" s="281">
        <v>0</v>
      </c>
      <c r="T30" s="281">
        <v>0</v>
      </c>
      <c r="U30" s="281">
        <f t="shared" si="6"/>
        <v>0</v>
      </c>
      <c r="V30" s="73"/>
      <c r="W30" s="73"/>
      <c r="X30" s="73"/>
    </row>
    <row r="31" spans="1:27" s="16" customFormat="1" ht="18" customHeight="1">
      <c r="A31" s="286">
        <v>15</v>
      </c>
      <c r="B31" s="287" t="s">
        <v>138</v>
      </c>
      <c r="C31" s="286" t="s">
        <v>142</v>
      </c>
      <c r="D31" s="288">
        <v>0</v>
      </c>
      <c r="E31" s="289">
        <v>0</v>
      </c>
      <c r="F31" s="288">
        <v>0</v>
      </c>
      <c r="G31" s="288">
        <v>0</v>
      </c>
      <c r="H31" s="285">
        <f t="shared" si="2"/>
        <v>0</v>
      </c>
      <c r="I31" s="285"/>
      <c r="J31" s="288">
        <v>0</v>
      </c>
      <c r="K31" s="290">
        <v>0</v>
      </c>
      <c r="L31" s="288">
        <v>0</v>
      </c>
      <c r="M31" s="288">
        <v>0</v>
      </c>
      <c r="N31" s="290">
        <f t="shared" si="3"/>
        <v>0</v>
      </c>
      <c r="O31" s="285" t="str">
        <f t="shared" si="4"/>
        <v>N.A.</v>
      </c>
      <c r="P31" s="281">
        <v>0</v>
      </c>
      <c r="Q31" s="281">
        <v>0</v>
      </c>
      <c r="R31" s="281">
        <f t="shared" si="5"/>
        <v>0</v>
      </c>
      <c r="S31" s="281">
        <v>0</v>
      </c>
      <c r="T31" s="281">
        <v>0</v>
      </c>
      <c r="U31" s="281">
        <f t="shared" si="6"/>
        <v>0</v>
      </c>
      <c r="V31" s="73"/>
      <c r="W31" s="73"/>
      <c r="X31" s="73"/>
    </row>
    <row r="32" spans="1:27" s="16" customFormat="1" ht="18" customHeight="1">
      <c r="A32" s="286">
        <v>16</v>
      </c>
      <c r="B32" s="287" t="s">
        <v>138</v>
      </c>
      <c r="C32" s="286" t="s">
        <v>143</v>
      </c>
      <c r="D32" s="288">
        <v>0</v>
      </c>
      <c r="E32" s="289">
        <v>0</v>
      </c>
      <c r="F32" s="288">
        <v>0</v>
      </c>
      <c r="G32" s="288">
        <v>0</v>
      </c>
      <c r="H32" s="285">
        <f t="shared" si="2"/>
        <v>0</v>
      </c>
      <c r="I32" s="285"/>
      <c r="J32" s="288">
        <v>0</v>
      </c>
      <c r="K32" s="290">
        <v>0</v>
      </c>
      <c r="L32" s="288">
        <v>0</v>
      </c>
      <c r="M32" s="288">
        <v>0</v>
      </c>
      <c r="N32" s="290">
        <f t="shared" si="3"/>
        <v>0</v>
      </c>
      <c r="O32" s="285" t="str">
        <f t="shared" si="4"/>
        <v>N.A.</v>
      </c>
      <c r="P32" s="281">
        <v>0</v>
      </c>
      <c r="Q32" s="281">
        <v>0</v>
      </c>
      <c r="R32" s="281">
        <f t="shared" si="5"/>
        <v>0</v>
      </c>
      <c r="S32" s="281">
        <v>0</v>
      </c>
      <c r="T32" s="281">
        <v>0</v>
      </c>
      <c r="U32" s="281">
        <f t="shared" si="6"/>
        <v>0</v>
      </c>
      <c r="V32" s="73"/>
      <c r="W32" s="73"/>
      <c r="X32" s="73"/>
    </row>
    <row r="33" spans="1:24" s="16" customFormat="1" ht="18" customHeight="1">
      <c r="A33" s="286">
        <v>17</v>
      </c>
      <c r="B33" s="287" t="s">
        <v>134</v>
      </c>
      <c r="C33" s="286" t="s">
        <v>144</v>
      </c>
      <c r="D33" s="288">
        <v>0</v>
      </c>
      <c r="E33" s="289">
        <v>0</v>
      </c>
      <c r="F33" s="288">
        <v>0</v>
      </c>
      <c r="G33" s="288">
        <v>0</v>
      </c>
      <c r="H33" s="285">
        <f t="shared" si="2"/>
        <v>0</v>
      </c>
      <c r="I33" s="285"/>
      <c r="J33" s="288">
        <v>0</v>
      </c>
      <c r="K33" s="290">
        <v>0</v>
      </c>
      <c r="L33" s="288">
        <v>0</v>
      </c>
      <c r="M33" s="288">
        <v>0</v>
      </c>
      <c r="N33" s="290">
        <f t="shared" si="3"/>
        <v>0</v>
      </c>
      <c r="O33" s="285" t="str">
        <f t="shared" si="4"/>
        <v>N.A.</v>
      </c>
      <c r="P33" s="281">
        <v>0</v>
      </c>
      <c r="Q33" s="281">
        <v>0</v>
      </c>
      <c r="R33" s="281">
        <f t="shared" si="5"/>
        <v>0</v>
      </c>
      <c r="S33" s="281">
        <v>0</v>
      </c>
      <c r="T33" s="281">
        <v>0</v>
      </c>
      <c r="U33" s="281">
        <f t="shared" si="6"/>
        <v>0</v>
      </c>
      <c r="V33" s="73"/>
      <c r="W33" s="73"/>
      <c r="X33" s="73"/>
    </row>
    <row r="34" spans="1:24" s="16" customFormat="1" ht="18" customHeight="1">
      <c r="A34" s="286">
        <v>18</v>
      </c>
      <c r="B34" s="287" t="s">
        <v>134</v>
      </c>
      <c r="C34" s="286" t="s">
        <v>145</v>
      </c>
      <c r="D34" s="288">
        <v>0</v>
      </c>
      <c r="E34" s="289">
        <v>0</v>
      </c>
      <c r="F34" s="288">
        <v>0</v>
      </c>
      <c r="G34" s="288">
        <v>0</v>
      </c>
      <c r="H34" s="285">
        <f t="shared" si="2"/>
        <v>0</v>
      </c>
      <c r="I34" s="285"/>
      <c r="J34" s="288">
        <v>0</v>
      </c>
      <c r="K34" s="290">
        <v>0</v>
      </c>
      <c r="L34" s="288">
        <v>0</v>
      </c>
      <c r="M34" s="288">
        <v>0</v>
      </c>
      <c r="N34" s="290">
        <f t="shared" si="3"/>
        <v>0</v>
      </c>
      <c r="O34" s="285" t="str">
        <f t="shared" si="4"/>
        <v>N.A.</v>
      </c>
      <c r="P34" s="281">
        <v>0</v>
      </c>
      <c r="Q34" s="281">
        <v>0</v>
      </c>
      <c r="R34" s="281">
        <f t="shared" si="5"/>
        <v>0</v>
      </c>
      <c r="S34" s="281">
        <v>0</v>
      </c>
      <c r="T34" s="281">
        <v>0</v>
      </c>
      <c r="U34" s="281">
        <f t="shared" si="6"/>
        <v>0</v>
      </c>
      <c r="V34" s="73"/>
      <c r="W34" s="73"/>
      <c r="X34" s="73"/>
    </row>
    <row r="35" spans="1:24" s="16" customFormat="1" ht="18" customHeight="1">
      <c r="A35" s="286">
        <v>19</v>
      </c>
      <c r="B35" s="287" t="s">
        <v>134</v>
      </c>
      <c r="C35" s="286" t="s">
        <v>146</v>
      </c>
      <c r="D35" s="288">
        <v>0</v>
      </c>
      <c r="E35" s="289">
        <v>0</v>
      </c>
      <c r="F35" s="288">
        <v>0</v>
      </c>
      <c r="G35" s="288">
        <v>0</v>
      </c>
      <c r="H35" s="285">
        <f t="shared" si="2"/>
        <v>0</v>
      </c>
      <c r="I35" s="285"/>
      <c r="J35" s="288">
        <v>0</v>
      </c>
      <c r="K35" s="290">
        <v>0</v>
      </c>
      <c r="L35" s="288">
        <v>0</v>
      </c>
      <c r="M35" s="288">
        <v>0</v>
      </c>
      <c r="N35" s="290">
        <f t="shared" si="3"/>
        <v>0</v>
      </c>
      <c r="O35" s="285" t="str">
        <f t="shared" si="4"/>
        <v>N.A.</v>
      </c>
      <c r="P35" s="281">
        <v>0</v>
      </c>
      <c r="Q35" s="281">
        <v>0</v>
      </c>
      <c r="R35" s="281">
        <f t="shared" si="5"/>
        <v>0</v>
      </c>
      <c r="S35" s="281">
        <v>0</v>
      </c>
      <c r="T35" s="281">
        <v>0</v>
      </c>
      <c r="U35" s="281">
        <f t="shared" si="6"/>
        <v>0</v>
      </c>
      <c r="V35" s="73"/>
      <c r="W35" s="73"/>
      <c r="X35" s="73"/>
    </row>
    <row r="36" spans="1:24" s="16" customFormat="1" ht="18" customHeight="1">
      <c r="A36" s="286">
        <v>20</v>
      </c>
      <c r="B36" s="287" t="s">
        <v>134</v>
      </c>
      <c r="C36" s="286" t="s">
        <v>147</v>
      </c>
      <c r="D36" s="288">
        <v>0</v>
      </c>
      <c r="E36" s="289">
        <v>0</v>
      </c>
      <c r="F36" s="288">
        <v>0</v>
      </c>
      <c r="G36" s="288">
        <v>0</v>
      </c>
      <c r="H36" s="285">
        <f t="shared" si="2"/>
        <v>0</v>
      </c>
      <c r="I36" s="285"/>
      <c r="J36" s="288">
        <v>0</v>
      </c>
      <c r="K36" s="290">
        <v>0</v>
      </c>
      <c r="L36" s="288">
        <v>0</v>
      </c>
      <c r="M36" s="288">
        <v>0</v>
      </c>
      <c r="N36" s="290">
        <f t="shared" si="3"/>
        <v>0</v>
      </c>
      <c r="O36" s="285" t="str">
        <f t="shared" si="4"/>
        <v>N.A.</v>
      </c>
      <c r="P36" s="281">
        <v>0</v>
      </c>
      <c r="Q36" s="281">
        <v>0</v>
      </c>
      <c r="R36" s="281">
        <f t="shared" si="5"/>
        <v>0</v>
      </c>
      <c r="S36" s="281">
        <v>0</v>
      </c>
      <c r="T36" s="281">
        <v>0</v>
      </c>
      <c r="U36" s="281">
        <f t="shared" si="6"/>
        <v>0</v>
      </c>
      <c r="V36" s="73"/>
      <c r="W36" s="73"/>
      <c r="X36" s="73"/>
    </row>
    <row r="37" spans="1:24" s="16" customFormat="1" ht="18" customHeight="1">
      <c r="A37" s="286">
        <v>21</v>
      </c>
      <c r="B37" s="287" t="s">
        <v>138</v>
      </c>
      <c r="C37" s="286" t="s">
        <v>148</v>
      </c>
      <c r="D37" s="288">
        <v>0</v>
      </c>
      <c r="E37" s="289">
        <v>0</v>
      </c>
      <c r="F37" s="288">
        <v>0</v>
      </c>
      <c r="G37" s="288">
        <v>0</v>
      </c>
      <c r="H37" s="285">
        <f t="shared" si="2"/>
        <v>0</v>
      </c>
      <c r="I37" s="285"/>
      <c r="J37" s="288">
        <v>0</v>
      </c>
      <c r="K37" s="290">
        <v>0</v>
      </c>
      <c r="L37" s="288">
        <v>0</v>
      </c>
      <c r="M37" s="288">
        <v>0</v>
      </c>
      <c r="N37" s="290">
        <f t="shared" si="3"/>
        <v>0</v>
      </c>
      <c r="O37" s="285" t="str">
        <f t="shared" si="4"/>
        <v>N.A.</v>
      </c>
      <c r="P37" s="281">
        <v>0</v>
      </c>
      <c r="Q37" s="281">
        <v>0</v>
      </c>
      <c r="R37" s="281">
        <f t="shared" si="5"/>
        <v>0</v>
      </c>
      <c r="S37" s="281">
        <v>0</v>
      </c>
      <c r="T37" s="281">
        <v>0</v>
      </c>
      <c r="U37" s="281">
        <f t="shared" si="6"/>
        <v>0</v>
      </c>
      <c r="V37" s="73"/>
      <c r="W37" s="73"/>
      <c r="X37" s="73"/>
    </row>
    <row r="38" spans="1:24" s="16" customFormat="1" ht="18" customHeight="1">
      <c r="A38" s="286">
        <v>22</v>
      </c>
      <c r="B38" s="287" t="s">
        <v>138</v>
      </c>
      <c r="C38" s="286" t="s">
        <v>149</v>
      </c>
      <c r="D38" s="288">
        <v>0</v>
      </c>
      <c r="E38" s="289">
        <v>0</v>
      </c>
      <c r="F38" s="288">
        <v>0</v>
      </c>
      <c r="G38" s="288">
        <v>0</v>
      </c>
      <c r="H38" s="285">
        <f t="shared" si="2"/>
        <v>0</v>
      </c>
      <c r="I38" s="285"/>
      <c r="J38" s="288">
        <v>0</v>
      </c>
      <c r="K38" s="290">
        <v>0</v>
      </c>
      <c r="L38" s="288">
        <v>0</v>
      </c>
      <c r="M38" s="288">
        <v>0</v>
      </c>
      <c r="N38" s="290">
        <f t="shared" si="3"/>
        <v>0</v>
      </c>
      <c r="O38" s="285" t="str">
        <f t="shared" si="4"/>
        <v>N.A.</v>
      </c>
      <c r="P38" s="281">
        <v>0</v>
      </c>
      <c r="Q38" s="281">
        <v>0</v>
      </c>
      <c r="R38" s="281">
        <f t="shared" si="5"/>
        <v>0</v>
      </c>
      <c r="S38" s="281">
        <v>0</v>
      </c>
      <c r="T38" s="281">
        <v>0</v>
      </c>
      <c r="U38" s="281">
        <f t="shared" si="6"/>
        <v>0</v>
      </c>
      <c r="V38" s="73"/>
      <c r="W38" s="73"/>
      <c r="X38" s="73"/>
    </row>
    <row r="39" spans="1:24" s="16" customFormat="1" ht="18" customHeight="1">
      <c r="A39" s="286">
        <v>23</v>
      </c>
      <c r="B39" s="287" t="s">
        <v>138</v>
      </c>
      <c r="C39" s="286" t="s">
        <v>150</v>
      </c>
      <c r="D39" s="288">
        <v>0</v>
      </c>
      <c r="E39" s="289">
        <v>0</v>
      </c>
      <c r="F39" s="288">
        <v>0</v>
      </c>
      <c r="G39" s="288">
        <v>0</v>
      </c>
      <c r="H39" s="285">
        <f t="shared" si="2"/>
        <v>0</v>
      </c>
      <c r="I39" s="285"/>
      <c r="J39" s="288">
        <v>0</v>
      </c>
      <c r="K39" s="290">
        <v>0</v>
      </c>
      <c r="L39" s="288">
        <v>0</v>
      </c>
      <c r="M39" s="288">
        <v>0</v>
      </c>
      <c r="N39" s="290">
        <f t="shared" si="3"/>
        <v>0</v>
      </c>
      <c r="O39" s="285" t="str">
        <f t="shared" si="4"/>
        <v>N.A.</v>
      </c>
      <c r="P39" s="281">
        <v>0</v>
      </c>
      <c r="Q39" s="281">
        <v>0</v>
      </c>
      <c r="R39" s="281">
        <f t="shared" si="5"/>
        <v>0</v>
      </c>
      <c r="S39" s="281">
        <v>0</v>
      </c>
      <c r="T39" s="281">
        <v>0</v>
      </c>
      <c r="U39" s="281">
        <f t="shared" si="6"/>
        <v>0</v>
      </c>
      <c r="V39" s="73"/>
      <c r="W39" s="73"/>
      <c r="X39" s="73"/>
    </row>
    <row r="40" spans="1:24" s="16" customFormat="1" ht="18" customHeight="1">
      <c r="A40" s="286">
        <v>24</v>
      </c>
      <c r="B40" s="287" t="s">
        <v>138</v>
      </c>
      <c r="C40" s="286" t="s">
        <v>151</v>
      </c>
      <c r="D40" s="288">
        <v>0</v>
      </c>
      <c r="E40" s="289">
        <v>0</v>
      </c>
      <c r="F40" s="288">
        <v>0</v>
      </c>
      <c r="G40" s="288">
        <v>0</v>
      </c>
      <c r="H40" s="285">
        <f t="shared" si="2"/>
        <v>0</v>
      </c>
      <c r="I40" s="285"/>
      <c r="J40" s="288">
        <v>0</v>
      </c>
      <c r="K40" s="290">
        <v>0</v>
      </c>
      <c r="L40" s="288">
        <v>0</v>
      </c>
      <c r="M40" s="288">
        <v>0</v>
      </c>
      <c r="N40" s="290">
        <f t="shared" si="3"/>
        <v>0</v>
      </c>
      <c r="O40" s="285" t="str">
        <f t="shared" si="4"/>
        <v>N.A.</v>
      </c>
      <c r="P40" s="281">
        <v>0</v>
      </c>
      <c r="Q40" s="281">
        <v>0</v>
      </c>
      <c r="R40" s="281">
        <f t="shared" si="5"/>
        <v>0</v>
      </c>
      <c r="S40" s="281">
        <v>0</v>
      </c>
      <c r="T40" s="281">
        <v>0</v>
      </c>
      <c r="U40" s="281">
        <f t="shared" si="6"/>
        <v>0</v>
      </c>
      <c r="V40" s="73"/>
      <c r="W40" s="73"/>
      <c r="X40" s="73"/>
    </row>
    <row r="41" spans="1:24" s="16" customFormat="1" ht="18" customHeight="1">
      <c r="A41" s="286">
        <v>25</v>
      </c>
      <c r="B41" s="287" t="s">
        <v>122</v>
      </c>
      <c r="C41" s="286" t="s">
        <v>152</v>
      </c>
      <c r="D41" s="288">
        <v>0</v>
      </c>
      <c r="E41" s="289">
        <v>0</v>
      </c>
      <c r="F41" s="288">
        <v>0</v>
      </c>
      <c r="G41" s="288">
        <v>0</v>
      </c>
      <c r="H41" s="285">
        <f t="shared" si="2"/>
        <v>0</v>
      </c>
      <c r="I41" s="285"/>
      <c r="J41" s="288">
        <v>0</v>
      </c>
      <c r="K41" s="290">
        <v>0</v>
      </c>
      <c r="L41" s="288">
        <v>0</v>
      </c>
      <c r="M41" s="288">
        <v>0</v>
      </c>
      <c r="N41" s="290">
        <f t="shared" si="3"/>
        <v>0</v>
      </c>
      <c r="O41" s="285" t="str">
        <f t="shared" si="4"/>
        <v>N.A.</v>
      </c>
      <c r="P41" s="281">
        <v>0</v>
      </c>
      <c r="Q41" s="281">
        <v>0</v>
      </c>
      <c r="R41" s="281">
        <f t="shared" si="5"/>
        <v>0</v>
      </c>
      <c r="S41" s="281">
        <v>0</v>
      </c>
      <c r="T41" s="281">
        <v>0</v>
      </c>
      <c r="U41" s="281">
        <f t="shared" si="6"/>
        <v>0</v>
      </c>
      <c r="V41" s="73"/>
      <c r="W41" s="73"/>
      <c r="X41" s="73"/>
    </row>
    <row r="42" spans="1:24" s="16" customFormat="1" ht="18" customHeight="1">
      <c r="A42" s="286">
        <v>26</v>
      </c>
      <c r="B42" s="287" t="s">
        <v>153</v>
      </c>
      <c r="C42" s="286" t="s">
        <v>154</v>
      </c>
      <c r="D42" s="288">
        <v>0</v>
      </c>
      <c r="E42" s="289">
        <v>0</v>
      </c>
      <c r="F42" s="288">
        <v>0</v>
      </c>
      <c r="G42" s="288">
        <v>0</v>
      </c>
      <c r="H42" s="285">
        <f t="shared" si="2"/>
        <v>0</v>
      </c>
      <c r="I42" s="285"/>
      <c r="J42" s="288">
        <v>0</v>
      </c>
      <c r="K42" s="290">
        <v>0</v>
      </c>
      <c r="L42" s="288">
        <v>0</v>
      </c>
      <c r="M42" s="288">
        <v>0</v>
      </c>
      <c r="N42" s="290">
        <f t="shared" si="3"/>
        <v>0</v>
      </c>
      <c r="O42" s="285" t="str">
        <f t="shared" si="4"/>
        <v>N.A.</v>
      </c>
      <c r="P42" s="281">
        <v>0</v>
      </c>
      <c r="Q42" s="281">
        <v>0</v>
      </c>
      <c r="R42" s="281">
        <f t="shared" si="5"/>
        <v>0</v>
      </c>
      <c r="S42" s="281">
        <v>0</v>
      </c>
      <c r="T42" s="281">
        <v>0</v>
      </c>
      <c r="U42" s="281">
        <f t="shared" si="6"/>
        <v>0</v>
      </c>
      <c r="V42" s="73"/>
      <c r="W42" s="73"/>
      <c r="X42" s="73"/>
    </row>
    <row r="43" spans="1:24" s="16" customFormat="1" ht="18" customHeight="1">
      <c r="A43" s="286">
        <v>27</v>
      </c>
      <c r="B43" s="287" t="s">
        <v>134</v>
      </c>
      <c r="C43" s="286" t="s">
        <v>155</v>
      </c>
      <c r="D43" s="288">
        <v>0</v>
      </c>
      <c r="E43" s="289">
        <v>0</v>
      </c>
      <c r="F43" s="288">
        <v>0</v>
      </c>
      <c r="G43" s="288">
        <v>0</v>
      </c>
      <c r="H43" s="285">
        <f t="shared" si="2"/>
        <v>0</v>
      </c>
      <c r="I43" s="285"/>
      <c r="J43" s="288">
        <v>0</v>
      </c>
      <c r="K43" s="290">
        <v>0</v>
      </c>
      <c r="L43" s="288">
        <v>0</v>
      </c>
      <c r="M43" s="288">
        <v>0</v>
      </c>
      <c r="N43" s="290">
        <f t="shared" si="3"/>
        <v>0</v>
      </c>
      <c r="O43" s="285" t="str">
        <f t="shared" si="4"/>
        <v>N.A.</v>
      </c>
      <c r="P43" s="281">
        <v>0</v>
      </c>
      <c r="Q43" s="281">
        <v>0</v>
      </c>
      <c r="R43" s="281">
        <f t="shared" si="5"/>
        <v>0</v>
      </c>
      <c r="S43" s="281">
        <v>0</v>
      </c>
      <c r="T43" s="281">
        <v>0</v>
      </c>
      <c r="U43" s="281">
        <f t="shared" si="6"/>
        <v>0</v>
      </c>
      <c r="V43" s="73"/>
      <c r="W43" s="73"/>
      <c r="X43" s="73"/>
    </row>
    <row r="44" spans="1:24" s="16" customFormat="1" ht="18" customHeight="1">
      <c r="A44" s="286">
        <v>28</v>
      </c>
      <c r="B44" s="287" t="s">
        <v>134</v>
      </c>
      <c r="C44" s="286" t="s">
        <v>156</v>
      </c>
      <c r="D44" s="288">
        <v>0</v>
      </c>
      <c r="E44" s="289">
        <v>0</v>
      </c>
      <c r="F44" s="288">
        <v>0</v>
      </c>
      <c r="G44" s="288">
        <v>0</v>
      </c>
      <c r="H44" s="285">
        <f t="shared" si="2"/>
        <v>0</v>
      </c>
      <c r="I44" s="285"/>
      <c r="J44" s="288">
        <v>0</v>
      </c>
      <c r="K44" s="290">
        <v>0</v>
      </c>
      <c r="L44" s="288">
        <v>0</v>
      </c>
      <c r="M44" s="288">
        <v>0</v>
      </c>
      <c r="N44" s="290">
        <f t="shared" si="3"/>
        <v>0</v>
      </c>
      <c r="O44" s="285" t="str">
        <f t="shared" si="4"/>
        <v>N.A.</v>
      </c>
      <c r="P44" s="281">
        <v>0</v>
      </c>
      <c r="Q44" s="281">
        <v>0</v>
      </c>
      <c r="R44" s="281">
        <f t="shared" si="5"/>
        <v>0</v>
      </c>
      <c r="S44" s="281">
        <v>0</v>
      </c>
      <c r="T44" s="281">
        <v>0</v>
      </c>
      <c r="U44" s="281">
        <f t="shared" si="6"/>
        <v>0</v>
      </c>
      <c r="V44" s="73"/>
      <c r="W44" s="73"/>
      <c r="X44" s="73"/>
    </row>
    <row r="45" spans="1:24" s="16" customFormat="1" ht="18" customHeight="1">
      <c r="A45" s="286">
        <v>29</v>
      </c>
      <c r="B45" s="287" t="s">
        <v>134</v>
      </c>
      <c r="C45" s="286" t="s">
        <v>157</v>
      </c>
      <c r="D45" s="288">
        <v>0</v>
      </c>
      <c r="E45" s="289">
        <v>0</v>
      </c>
      <c r="F45" s="288">
        <v>0</v>
      </c>
      <c r="G45" s="288">
        <v>0</v>
      </c>
      <c r="H45" s="285">
        <f t="shared" si="2"/>
        <v>0</v>
      </c>
      <c r="I45" s="285"/>
      <c r="J45" s="288">
        <v>0</v>
      </c>
      <c r="K45" s="290">
        <v>0</v>
      </c>
      <c r="L45" s="288">
        <v>0</v>
      </c>
      <c r="M45" s="288">
        <v>0</v>
      </c>
      <c r="N45" s="290">
        <f t="shared" si="3"/>
        <v>0</v>
      </c>
      <c r="O45" s="285" t="str">
        <f t="shared" si="4"/>
        <v>N.A.</v>
      </c>
      <c r="P45" s="281">
        <v>0</v>
      </c>
      <c r="Q45" s="281">
        <v>0</v>
      </c>
      <c r="R45" s="281">
        <f t="shared" si="5"/>
        <v>0</v>
      </c>
      <c r="S45" s="281">
        <v>0</v>
      </c>
      <c r="T45" s="281">
        <v>0</v>
      </c>
      <c r="U45" s="281">
        <f t="shared" si="6"/>
        <v>0</v>
      </c>
      <c r="V45" s="73"/>
      <c r="W45" s="73"/>
      <c r="X45" s="73"/>
    </row>
    <row r="46" spans="1:24" s="16" customFormat="1" ht="18" customHeight="1">
      <c r="A46" s="286">
        <v>30</v>
      </c>
      <c r="B46" s="287" t="s">
        <v>134</v>
      </c>
      <c r="C46" s="286" t="s">
        <v>158</v>
      </c>
      <c r="D46" s="288">
        <v>0</v>
      </c>
      <c r="E46" s="289">
        <v>0</v>
      </c>
      <c r="F46" s="288">
        <v>0</v>
      </c>
      <c r="G46" s="288">
        <v>0</v>
      </c>
      <c r="H46" s="285">
        <f t="shared" si="2"/>
        <v>0</v>
      </c>
      <c r="I46" s="285"/>
      <c r="J46" s="288">
        <v>0</v>
      </c>
      <c r="K46" s="290">
        <v>0</v>
      </c>
      <c r="L46" s="288">
        <v>0</v>
      </c>
      <c r="M46" s="288">
        <v>0</v>
      </c>
      <c r="N46" s="290">
        <f t="shared" si="3"/>
        <v>0</v>
      </c>
      <c r="O46" s="285" t="str">
        <f t="shared" si="4"/>
        <v>N.A.</v>
      </c>
      <c r="P46" s="281">
        <v>0</v>
      </c>
      <c r="Q46" s="281">
        <v>0</v>
      </c>
      <c r="R46" s="281">
        <f t="shared" si="5"/>
        <v>0</v>
      </c>
      <c r="S46" s="281">
        <v>0</v>
      </c>
      <c r="T46" s="281">
        <v>0</v>
      </c>
      <c r="U46" s="281">
        <f t="shared" si="6"/>
        <v>0</v>
      </c>
      <c r="V46" s="73"/>
      <c r="W46" s="73"/>
      <c r="X46" s="73"/>
    </row>
    <row r="47" spans="1:24" s="16" customFormat="1" ht="18" customHeight="1">
      <c r="A47" s="286">
        <v>31</v>
      </c>
      <c r="B47" s="287" t="s">
        <v>134</v>
      </c>
      <c r="C47" s="286" t="s">
        <v>159</v>
      </c>
      <c r="D47" s="288">
        <v>0</v>
      </c>
      <c r="E47" s="289">
        <v>0</v>
      </c>
      <c r="F47" s="288">
        <v>0</v>
      </c>
      <c r="G47" s="288">
        <v>0</v>
      </c>
      <c r="H47" s="285">
        <f t="shared" si="2"/>
        <v>0</v>
      </c>
      <c r="I47" s="285"/>
      <c r="J47" s="288">
        <v>0</v>
      </c>
      <c r="K47" s="290">
        <v>0</v>
      </c>
      <c r="L47" s="288">
        <v>0</v>
      </c>
      <c r="M47" s="288">
        <v>0</v>
      </c>
      <c r="N47" s="290">
        <f t="shared" si="3"/>
        <v>0</v>
      </c>
      <c r="O47" s="285" t="str">
        <f t="shared" si="4"/>
        <v>N.A.</v>
      </c>
      <c r="P47" s="281">
        <v>0</v>
      </c>
      <c r="Q47" s="281">
        <v>0</v>
      </c>
      <c r="R47" s="281">
        <f t="shared" si="5"/>
        <v>0</v>
      </c>
      <c r="S47" s="281">
        <v>0</v>
      </c>
      <c r="T47" s="281">
        <v>0</v>
      </c>
      <c r="U47" s="281">
        <f t="shared" si="6"/>
        <v>0</v>
      </c>
      <c r="V47" s="73"/>
      <c r="W47" s="73"/>
      <c r="X47" s="73"/>
    </row>
    <row r="48" spans="1:24" s="16" customFormat="1" ht="18" customHeight="1">
      <c r="A48" s="286">
        <v>32</v>
      </c>
      <c r="B48" s="287" t="s">
        <v>138</v>
      </c>
      <c r="C48" s="286" t="s">
        <v>160</v>
      </c>
      <c r="D48" s="288">
        <v>0</v>
      </c>
      <c r="E48" s="289">
        <v>0</v>
      </c>
      <c r="F48" s="288">
        <v>0</v>
      </c>
      <c r="G48" s="288">
        <v>0</v>
      </c>
      <c r="H48" s="285">
        <f t="shared" si="2"/>
        <v>0</v>
      </c>
      <c r="I48" s="285"/>
      <c r="J48" s="288">
        <v>0</v>
      </c>
      <c r="K48" s="290">
        <v>0</v>
      </c>
      <c r="L48" s="288">
        <v>0</v>
      </c>
      <c r="M48" s="288">
        <v>0</v>
      </c>
      <c r="N48" s="290">
        <f t="shared" si="3"/>
        <v>0</v>
      </c>
      <c r="O48" s="285" t="str">
        <f t="shared" si="4"/>
        <v>N.A.</v>
      </c>
      <c r="P48" s="281">
        <v>0</v>
      </c>
      <c r="Q48" s="281">
        <v>0</v>
      </c>
      <c r="R48" s="281">
        <f t="shared" si="5"/>
        <v>0</v>
      </c>
      <c r="S48" s="281">
        <v>0</v>
      </c>
      <c r="T48" s="281">
        <v>0</v>
      </c>
      <c r="U48" s="281">
        <f t="shared" si="6"/>
        <v>0</v>
      </c>
      <c r="V48" s="73"/>
      <c r="W48" s="73"/>
      <c r="X48" s="73"/>
    </row>
    <row r="49" spans="1:24" s="16" customFormat="1" ht="18" customHeight="1">
      <c r="A49" s="286">
        <v>33</v>
      </c>
      <c r="B49" s="287" t="s">
        <v>138</v>
      </c>
      <c r="C49" s="286" t="s">
        <v>161</v>
      </c>
      <c r="D49" s="288">
        <v>0</v>
      </c>
      <c r="E49" s="289">
        <v>0</v>
      </c>
      <c r="F49" s="288">
        <v>0</v>
      </c>
      <c r="G49" s="288">
        <v>0</v>
      </c>
      <c r="H49" s="285">
        <f t="shared" si="2"/>
        <v>0</v>
      </c>
      <c r="I49" s="285"/>
      <c r="J49" s="288">
        <v>0</v>
      </c>
      <c r="K49" s="290">
        <v>0</v>
      </c>
      <c r="L49" s="288">
        <v>0</v>
      </c>
      <c r="M49" s="288">
        <v>0</v>
      </c>
      <c r="N49" s="290">
        <f t="shared" si="3"/>
        <v>0</v>
      </c>
      <c r="O49" s="285" t="str">
        <f t="shared" si="4"/>
        <v>N.A.</v>
      </c>
      <c r="P49" s="281">
        <v>0</v>
      </c>
      <c r="Q49" s="281">
        <v>0</v>
      </c>
      <c r="R49" s="281">
        <f t="shared" si="5"/>
        <v>0</v>
      </c>
      <c r="S49" s="281">
        <v>0</v>
      </c>
      <c r="T49" s="281">
        <v>0</v>
      </c>
      <c r="U49" s="281">
        <f t="shared" si="6"/>
        <v>0</v>
      </c>
      <c r="V49" s="73"/>
      <c r="W49" s="73"/>
      <c r="X49" s="73"/>
    </row>
    <row r="50" spans="1:24" s="16" customFormat="1" ht="18" customHeight="1">
      <c r="A50" s="286">
        <v>34</v>
      </c>
      <c r="B50" s="287" t="s">
        <v>138</v>
      </c>
      <c r="C50" s="286" t="s">
        <v>162</v>
      </c>
      <c r="D50" s="288">
        <v>0</v>
      </c>
      <c r="E50" s="289">
        <v>0</v>
      </c>
      <c r="F50" s="288">
        <v>0</v>
      </c>
      <c r="G50" s="288">
        <v>0</v>
      </c>
      <c r="H50" s="285">
        <f t="shared" si="2"/>
        <v>0</v>
      </c>
      <c r="I50" s="285"/>
      <c r="J50" s="288">
        <v>0</v>
      </c>
      <c r="K50" s="290">
        <v>0</v>
      </c>
      <c r="L50" s="288">
        <v>0</v>
      </c>
      <c r="M50" s="288">
        <v>0</v>
      </c>
      <c r="N50" s="290">
        <f t="shared" si="3"/>
        <v>0</v>
      </c>
      <c r="O50" s="285" t="str">
        <f t="shared" si="4"/>
        <v>N.A.</v>
      </c>
      <c r="P50" s="281">
        <v>0</v>
      </c>
      <c r="Q50" s="281">
        <v>0</v>
      </c>
      <c r="R50" s="281">
        <f t="shared" si="5"/>
        <v>0</v>
      </c>
      <c r="S50" s="281">
        <v>0</v>
      </c>
      <c r="T50" s="281">
        <v>0</v>
      </c>
      <c r="U50" s="281">
        <f t="shared" si="6"/>
        <v>0</v>
      </c>
      <c r="V50" s="73"/>
      <c r="W50" s="73"/>
      <c r="X50" s="73"/>
    </row>
    <row r="51" spans="1:24" s="16" customFormat="1" ht="18" customHeight="1">
      <c r="A51" s="286">
        <v>35</v>
      </c>
      <c r="B51" s="287" t="s">
        <v>138</v>
      </c>
      <c r="C51" s="286" t="s">
        <v>163</v>
      </c>
      <c r="D51" s="288">
        <v>0</v>
      </c>
      <c r="E51" s="289">
        <v>0</v>
      </c>
      <c r="F51" s="288">
        <v>0</v>
      </c>
      <c r="G51" s="288">
        <v>0</v>
      </c>
      <c r="H51" s="285">
        <f t="shared" si="2"/>
        <v>0</v>
      </c>
      <c r="I51" s="285"/>
      <c r="J51" s="288">
        <v>0</v>
      </c>
      <c r="K51" s="290">
        <v>0</v>
      </c>
      <c r="L51" s="288">
        <v>0</v>
      </c>
      <c r="M51" s="288">
        <v>0</v>
      </c>
      <c r="N51" s="290">
        <f t="shared" si="3"/>
        <v>0</v>
      </c>
      <c r="O51" s="285" t="str">
        <f t="shared" si="4"/>
        <v>N.A.</v>
      </c>
      <c r="P51" s="281">
        <v>0</v>
      </c>
      <c r="Q51" s="281">
        <v>0</v>
      </c>
      <c r="R51" s="281">
        <f t="shared" si="5"/>
        <v>0</v>
      </c>
      <c r="S51" s="281">
        <v>0</v>
      </c>
      <c r="T51" s="281">
        <v>0</v>
      </c>
      <c r="U51" s="281">
        <f t="shared" si="6"/>
        <v>0</v>
      </c>
      <c r="V51" s="73"/>
      <c r="W51" s="73"/>
      <c r="X51" s="73"/>
    </row>
    <row r="52" spans="1:24" s="16" customFormat="1" ht="18" customHeight="1">
      <c r="A52" s="286">
        <v>36</v>
      </c>
      <c r="B52" s="287" t="s">
        <v>138</v>
      </c>
      <c r="C52" s="286" t="s">
        <v>164</v>
      </c>
      <c r="D52" s="288">
        <v>0</v>
      </c>
      <c r="E52" s="289">
        <v>0</v>
      </c>
      <c r="F52" s="288">
        <v>0</v>
      </c>
      <c r="G52" s="288">
        <v>0</v>
      </c>
      <c r="H52" s="285">
        <f t="shared" si="2"/>
        <v>0</v>
      </c>
      <c r="I52" s="285"/>
      <c r="J52" s="288">
        <v>0</v>
      </c>
      <c r="K52" s="290">
        <v>0</v>
      </c>
      <c r="L52" s="288">
        <v>0</v>
      </c>
      <c r="M52" s="288">
        <v>0</v>
      </c>
      <c r="N52" s="290">
        <f t="shared" si="3"/>
        <v>0</v>
      </c>
      <c r="O52" s="285" t="str">
        <f t="shared" si="4"/>
        <v>N.A.</v>
      </c>
      <c r="P52" s="281">
        <v>0</v>
      </c>
      <c r="Q52" s="281">
        <v>0</v>
      </c>
      <c r="R52" s="281">
        <f t="shared" si="5"/>
        <v>0</v>
      </c>
      <c r="S52" s="281">
        <v>0</v>
      </c>
      <c r="T52" s="281">
        <v>0</v>
      </c>
      <c r="U52" s="281">
        <f t="shared" si="6"/>
        <v>0</v>
      </c>
      <c r="V52" s="73"/>
      <c r="W52" s="73"/>
      <c r="X52" s="73"/>
    </row>
    <row r="53" spans="1:24" s="16" customFormat="1" ht="18" customHeight="1">
      <c r="A53" s="286">
        <v>37</v>
      </c>
      <c r="B53" s="287" t="s">
        <v>138</v>
      </c>
      <c r="C53" s="286" t="s">
        <v>165</v>
      </c>
      <c r="D53" s="288">
        <v>0</v>
      </c>
      <c r="E53" s="289">
        <v>0</v>
      </c>
      <c r="F53" s="288">
        <v>0</v>
      </c>
      <c r="G53" s="288">
        <v>0</v>
      </c>
      <c r="H53" s="285">
        <f t="shared" si="2"/>
        <v>0</v>
      </c>
      <c r="I53" s="285"/>
      <c r="J53" s="288">
        <v>0</v>
      </c>
      <c r="K53" s="290">
        <v>0</v>
      </c>
      <c r="L53" s="288">
        <v>0</v>
      </c>
      <c r="M53" s="288">
        <v>0</v>
      </c>
      <c r="N53" s="290">
        <f t="shared" si="3"/>
        <v>0</v>
      </c>
      <c r="O53" s="285" t="str">
        <f t="shared" si="4"/>
        <v>N.A.</v>
      </c>
      <c r="P53" s="281">
        <v>0</v>
      </c>
      <c r="Q53" s="281">
        <v>0</v>
      </c>
      <c r="R53" s="281">
        <f t="shared" si="5"/>
        <v>0</v>
      </c>
      <c r="S53" s="281">
        <v>0</v>
      </c>
      <c r="T53" s="281">
        <v>0</v>
      </c>
      <c r="U53" s="281">
        <f t="shared" si="6"/>
        <v>0</v>
      </c>
      <c r="V53" s="73"/>
      <c r="W53" s="73"/>
      <c r="X53" s="73"/>
    </row>
    <row r="54" spans="1:24" s="16" customFormat="1" ht="18" customHeight="1">
      <c r="A54" s="286">
        <v>38</v>
      </c>
      <c r="B54" s="287" t="s">
        <v>124</v>
      </c>
      <c r="C54" s="286" t="s">
        <v>166</v>
      </c>
      <c r="D54" s="288">
        <v>0</v>
      </c>
      <c r="E54" s="289">
        <v>0</v>
      </c>
      <c r="F54" s="288">
        <v>0</v>
      </c>
      <c r="G54" s="288">
        <v>0</v>
      </c>
      <c r="H54" s="285">
        <f t="shared" si="2"/>
        <v>0</v>
      </c>
      <c r="I54" s="285"/>
      <c r="J54" s="288">
        <v>0</v>
      </c>
      <c r="K54" s="290">
        <v>0</v>
      </c>
      <c r="L54" s="288">
        <v>0</v>
      </c>
      <c r="M54" s="288">
        <v>0</v>
      </c>
      <c r="N54" s="290">
        <f t="shared" si="3"/>
        <v>0</v>
      </c>
      <c r="O54" s="285" t="str">
        <f t="shared" si="4"/>
        <v>N.A.</v>
      </c>
      <c r="P54" s="281">
        <v>0</v>
      </c>
      <c r="Q54" s="281">
        <v>0</v>
      </c>
      <c r="R54" s="281">
        <f t="shared" si="5"/>
        <v>0</v>
      </c>
      <c r="S54" s="281">
        <v>0</v>
      </c>
      <c r="T54" s="281">
        <v>0</v>
      </c>
      <c r="U54" s="281">
        <f t="shared" si="6"/>
        <v>0</v>
      </c>
      <c r="V54" s="73"/>
      <c r="W54" s="73"/>
      <c r="X54" s="73"/>
    </row>
    <row r="55" spans="1:24" s="16" customFormat="1" ht="18" customHeight="1">
      <c r="A55" s="286">
        <v>39</v>
      </c>
      <c r="B55" s="287" t="s">
        <v>134</v>
      </c>
      <c r="C55" s="286" t="s">
        <v>167</v>
      </c>
      <c r="D55" s="288">
        <v>0</v>
      </c>
      <c r="E55" s="289">
        <v>0</v>
      </c>
      <c r="F55" s="288">
        <v>0</v>
      </c>
      <c r="G55" s="288">
        <v>0</v>
      </c>
      <c r="H55" s="285">
        <f t="shared" si="2"/>
        <v>0</v>
      </c>
      <c r="I55" s="285"/>
      <c r="J55" s="288">
        <v>0</v>
      </c>
      <c r="K55" s="290">
        <v>0</v>
      </c>
      <c r="L55" s="288">
        <v>0</v>
      </c>
      <c r="M55" s="288">
        <v>0</v>
      </c>
      <c r="N55" s="290">
        <f t="shared" si="3"/>
        <v>0</v>
      </c>
      <c r="O55" s="285" t="str">
        <f t="shared" si="4"/>
        <v>N.A.</v>
      </c>
      <c r="P55" s="281">
        <v>0</v>
      </c>
      <c r="Q55" s="281">
        <v>0</v>
      </c>
      <c r="R55" s="281">
        <f t="shared" si="5"/>
        <v>0</v>
      </c>
      <c r="S55" s="281">
        <v>0</v>
      </c>
      <c r="T55" s="281">
        <v>0</v>
      </c>
      <c r="U55" s="281">
        <f t="shared" si="6"/>
        <v>0</v>
      </c>
      <c r="V55" s="73"/>
      <c r="W55" s="73"/>
      <c r="X55" s="73"/>
    </row>
    <row r="56" spans="1:24" s="16" customFormat="1" ht="18" customHeight="1">
      <c r="A56" s="286">
        <v>40</v>
      </c>
      <c r="B56" s="287" t="s">
        <v>134</v>
      </c>
      <c r="C56" s="286" t="s">
        <v>168</v>
      </c>
      <c r="D56" s="288">
        <v>0</v>
      </c>
      <c r="E56" s="289">
        <v>0</v>
      </c>
      <c r="F56" s="288">
        <v>0</v>
      </c>
      <c r="G56" s="288">
        <v>0</v>
      </c>
      <c r="H56" s="285">
        <f t="shared" si="2"/>
        <v>0</v>
      </c>
      <c r="I56" s="285"/>
      <c r="J56" s="288">
        <v>0</v>
      </c>
      <c r="K56" s="290">
        <v>0</v>
      </c>
      <c r="L56" s="288">
        <v>0</v>
      </c>
      <c r="M56" s="288">
        <v>0</v>
      </c>
      <c r="N56" s="290">
        <f t="shared" si="3"/>
        <v>0</v>
      </c>
      <c r="O56" s="285" t="str">
        <f t="shared" si="4"/>
        <v>N.A.</v>
      </c>
      <c r="P56" s="281">
        <v>0</v>
      </c>
      <c r="Q56" s="281">
        <v>0</v>
      </c>
      <c r="R56" s="281">
        <f t="shared" si="5"/>
        <v>0</v>
      </c>
      <c r="S56" s="281">
        <v>0</v>
      </c>
      <c r="T56" s="281">
        <v>0</v>
      </c>
      <c r="U56" s="281">
        <f t="shared" si="6"/>
        <v>0</v>
      </c>
      <c r="V56" s="73"/>
      <c r="W56" s="73"/>
      <c r="X56" s="73"/>
    </row>
    <row r="57" spans="1:24" s="16" customFormat="1" ht="18" customHeight="1">
      <c r="A57" s="286">
        <v>41</v>
      </c>
      <c r="B57" s="287" t="s">
        <v>134</v>
      </c>
      <c r="C57" s="286" t="s">
        <v>169</v>
      </c>
      <c r="D57" s="288">
        <v>0</v>
      </c>
      <c r="E57" s="289">
        <v>0</v>
      </c>
      <c r="F57" s="288">
        <v>0</v>
      </c>
      <c r="G57" s="288">
        <v>0</v>
      </c>
      <c r="H57" s="285">
        <f t="shared" si="2"/>
        <v>0</v>
      </c>
      <c r="I57" s="285"/>
      <c r="J57" s="288">
        <v>0</v>
      </c>
      <c r="K57" s="290">
        <v>0</v>
      </c>
      <c r="L57" s="288">
        <v>0</v>
      </c>
      <c r="M57" s="288">
        <v>0</v>
      </c>
      <c r="N57" s="290">
        <f t="shared" si="3"/>
        <v>0</v>
      </c>
      <c r="O57" s="285" t="str">
        <f t="shared" si="4"/>
        <v>N.A.</v>
      </c>
      <c r="P57" s="281">
        <v>0</v>
      </c>
      <c r="Q57" s="281">
        <v>0</v>
      </c>
      <c r="R57" s="281">
        <f t="shared" si="5"/>
        <v>0</v>
      </c>
      <c r="S57" s="281">
        <v>0</v>
      </c>
      <c r="T57" s="281">
        <v>0</v>
      </c>
      <c r="U57" s="281">
        <f t="shared" si="6"/>
        <v>0</v>
      </c>
      <c r="V57" s="73"/>
      <c r="W57" s="73"/>
      <c r="X57" s="73"/>
    </row>
    <row r="58" spans="1:24" s="16" customFormat="1" ht="18" customHeight="1">
      <c r="A58" s="286">
        <v>42</v>
      </c>
      <c r="B58" s="287" t="s">
        <v>134</v>
      </c>
      <c r="C58" s="286" t="s">
        <v>170</v>
      </c>
      <c r="D58" s="288">
        <v>0</v>
      </c>
      <c r="E58" s="289">
        <v>0</v>
      </c>
      <c r="F58" s="288">
        <v>0</v>
      </c>
      <c r="G58" s="288">
        <v>0</v>
      </c>
      <c r="H58" s="285">
        <f t="shared" si="2"/>
        <v>0</v>
      </c>
      <c r="I58" s="285"/>
      <c r="J58" s="288">
        <v>0</v>
      </c>
      <c r="K58" s="290">
        <v>0</v>
      </c>
      <c r="L58" s="288">
        <v>0</v>
      </c>
      <c r="M58" s="288">
        <v>0</v>
      </c>
      <c r="N58" s="290">
        <f t="shared" si="3"/>
        <v>0</v>
      </c>
      <c r="O58" s="285" t="str">
        <f t="shared" si="4"/>
        <v>N.A.</v>
      </c>
      <c r="P58" s="281">
        <v>0</v>
      </c>
      <c r="Q58" s="281">
        <v>0</v>
      </c>
      <c r="R58" s="281">
        <f t="shared" si="5"/>
        <v>0</v>
      </c>
      <c r="S58" s="281">
        <v>0</v>
      </c>
      <c r="T58" s="281">
        <v>0</v>
      </c>
      <c r="U58" s="281">
        <f t="shared" si="6"/>
        <v>0</v>
      </c>
      <c r="V58" s="73"/>
      <c r="W58" s="73"/>
      <c r="X58" s="73"/>
    </row>
    <row r="59" spans="1:24" s="16" customFormat="1" ht="18" customHeight="1">
      <c r="A59" s="286">
        <v>43</v>
      </c>
      <c r="B59" s="287" t="s">
        <v>134</v>
      </c>
      <c r="C59" s="286" t="s">
        <v>171</v>
      </c>
      <c r="D59" s="288">
        <v>0</v>
      </c>
      <c r="E59" s="289">
        <v>0</v>
      </c>
      <c r="F59" s="288">
        <v>0</v>
      </c>
      <c r="G59" s="288">
        <v>0</v>
      </c>
      <c r="H59" s="285">
        <f t="shared" si="2"/>
        <v>0</v>
      </c>
      <c r="I59" s="285"/>
      <c r="J59" s="288">
        <v>0</v>
      </c>
      <c r="K59" s="290">
        <v>0</v>
      </c>
      <c r="L59" s="288">
        <v>0</v>
      </c>
      <c r="M59" s="288">
        <v>0</v>
      </c>
      <c r="N59" s="290">
        <f t="shared" si="3"/>
        <v>0</v>
      </c>
      <c r="O59" s="285" t="str">
        <f t="shared" si="4"/>
        <v>N.A.</v>
      </c>
      <c r="P59" s="281">
        <v>0</v>
      </c>
      <c r="Q59" s="281">
        <v>0</v>
      </c>
      <c r="R59" s="281">
        <f t="shared" si="5"/>
        <v>0</v>
      </c>
      <c r="S59" s="281">
        <v>0</v>
      </c>
      <c r="T59" s="281">
        <v>0</v>
      </c>
      <c r="U59" s="281">
        <f t="shared" si="6"/>
        <v>0</v>
      </c>
      <c r="V59" s="73"/>
      <c r="W59" s="73"/>
      <c r="X59" s="73"/>
    </row>
    <row r="60" spans="1:24" s="16" customFormat="1" ht="18" customHeight="1">
      <c r="A60" s="286">
        <v>44</v>
      </c>
      <c r="B60" s="287" t="s">
        <v>138</v>
      </c>
      <c r="C60" s="286" t="s">
        <v>172</v>
      </c>
      <c r="D60" s="288">
        <v>0</v>
      </c>
      <c r="E60" s="289">
        <v>0</v>
      </c>
      <c r="F60" s="288">
        <v>0</v>
      </c>
      <c r="G60" s="288">
        <v>0</v>
      </c>
      <c r="H60" s="285">
        <f t="shared" si="2"/>
        <v>0</v>
      </c>
      <c r="I60" s="285"/>
      <c r="J60" s="288">
        <v>0</v>
      </c>
      <c r="K60" s="290">
        <v>0</v>
      </c>
      <c r="L60" s="288">
        <v>0</v>
      </c>
      <c r="M60" s="288">
        <v>0</v>
      </c>
      <c r="N60" s="290">
        <f t="shared" si="3"/>
        <v>0</v>
      </c>
      <c r="O60" s="285" t="str">
        <f t="shared" si="4"/>
        <v>N.A.</v>
      </c>
      <c r="P60" s="281">
        <v>0</v>
      </c>
      <c r="Q60" s="281">
        <v>0</v>
      </c>
      <c r="R60" s="281">
        <f t="shared" si="5"/>
        <v>0</v>
      </c>
      <c r="S60" s="281">
        <v>0</v>
      </c>
      <c r="T60" s="281">
        <v>0</v>
      </c>
      <c r="U60" s="281">
        <f t="shared" si="6"/>
        <v>0</v>
      </c>
      <c r="V60" s="73"/>
      <c r="W60" s="73"/>
      <c r="X60" s="73"/>
    </row>
    <row r="61" spans="1:24" s="16" customFormat="1" ht="18" customHeight="1">
      <c r="A61" s="286">
        <v>45</v>
      </c>
      <c r="B61" s="287" t="s">
        <v>138</v>
      </c>
      <c r="C61" s="286" t="s">
        <v>173</v>
      </c>
      <c r="D61" s="288">
        <v>0</v>
      </c>
      <c r="E61" s="289">
        <v>0</v>
      </c>
      <c r="F61" s="288">
        <v>0</v>
      </c>
      <c r="G61" s="288">
        <v>0</v>
      </c>
      <c r="H61" s="285">
        <f t="shared" si="2"/>
        <v>0</v>
      </c>
      <c r="I61" s="285"/>
      <c r="J61" s="288">
        <v>0</v>
      </c>
      <c r="K61" s="290">
        <v>0</v>
      </c>
      <c r="L61" s="288">
        <v>0</v>
      </c>
      <c r="M61" s="288">
        <v>0</v>
      </c>
      <c r="N61" s="290">
        <f t="shared" si="3"/>
        <v>0</v>
      </c>
      <c r="O61" s="285" t="str">
        <f t="shared" si="4"/>
        <v>N.A.</v>
      </c>
      <c r="P61" s="281">
        <v>0</v>
      </c>
      <c r="Q61" s="281">
        <v>0</v>
      </c>
      <c r="R61" s="281">
        <f t="shared" si="5"/>
        <v>0</v>
      </c>
      <c r="S61" s="281">
        <v>0</v>
      </c>
      <c r="T61" s="281">
        <v>0</v>
      </c>
      <c r="U61" s="281">
        <f t="shared" si="6"/>
        <v>0</v>
      </c>
      <c r="V61" s="73"/>
      <c r="W61" s="73"/>
      <c r="X61" s="73"/>
    </row>
    <row r="62" spans="1:24" s="16" customFormat="1" ht="18" customHeight="1">
      <c r="A62" s="286">
        <v>46</v>
      </c>
      <c r="B62" s="287" t="s">
        <v>138</v>
      </c>
      <c r="C62" s="286" t="s">
        <v>174</v>
      </c>
      <c r="D62" s="288">
        <v>0</v>
      </c>
      <c r="E62" s="289">
        <v>0</v>
      </c>
      <c r="F62" s="288">
        <v>0</v>
      </c>
      <c r="G62" s="288">
        <v>0</v>
      </c>
      <c r="H62" s="285">
        <f t="shared" si="2"/>
        <v>0</v>
      </c>
      <c r="I62" s="285"/>
      <c r="J62" s="288">
        <v>0</v>
      </c>
      <c r="K62" s="290">
        <v>0</v>
      </c>
      <c r="L62" s="288">
        <v>0</v>
      </c>
      <c r="M62" s="288">
        <v>0</v>
      </c>
      <c r="N62" s="290">
        <f t="shared" si="3"/>
        <v>0</v>
      </c>
      <c r="O62" s="285" t="str">
        <f t="shared" si="4"/>
        <v>N.A.</v>
      </c>
      <c r="P62" s="281">
        <v>0</v>
      </c>
      <c r="Q62" s="281">
        <v>0</v>
      </c>
      <c r="R62" s="281">
        <f t="shared" si="5"/>
        <v>0</v>
      </c>
      <c r="S62" s="281">
        <v>0</v>
      </c>
      <c r="T62" s="281">
        <v>0</v>
      </c>
      <c r="U62" s="281">
        <f t="shared" si="6"/>
        <v>0</v>
      </c>
      <c r="V62" s="73"/>
      <c r="W62" s="73"/>
      <c r="X62" s="73"/>
    </row>
    <row r="63" spans="1:24" s="16" customFormat="1" ht="18" customHeight="1">
      <c r="A63" s="286">
        <v>47</v>
      </c>
      <c r="B63" s="287" t="s">
        <v>138</v>
      </c>
      <c r="C63" s="286" t="s">
        <v>175</v>
      </c>
      <c r="D63" s="288">
        <v>0</v>
      </c>
      <c r="E63" s="289">
        <v>0</v>
      </c>
      <c r="F63" s="288">
        <v>0</v>
      </c>
      <c r="G63" s="288">
        <v>0</v>
      </c>
      <c r="H63" s="285">
        <f t="shared" si="2"/>
        <v>0</v>
      </c>
      <c r="I63" s="285"/>
      <c r="J63" s="288">
        <v>0</v>
      </c>
      <c r="K63" s="290">
        <v>0</v>
      </c>
      <c r="L63" s="288">
        <v>0</v>
      </c>
      <c r="M63" s="288">
        <v>0</v>
      </c>
      <c r="N63" s="290">
        <f t="shared" si="3"/>
        <v>0</v>
      </c>
      <c r="O63" s="285" t="str">
        <f t="shared" si="4"/>
        <v>N.A.</v>
      </c>
      <c r="P63" s="281">
        <v>0</v>
      </c>
      <c r="Q63" s="281">
        <v>0</v>
      </c>
      <c r="R63" s="281">
        <f t="shared" si="5"/>
        <v>0</v>
      </c>
      <c r="S63" s="281">
        <v>0</v>
      </c>
      <c r="T63" s="281">
        <v>0</v>
      </c>
      <c r="U63" s="281">
        <f t="shared" si="6"/>
        <v>0</v>
      </c>
      <c r="V63" s="73"/>
      <c r="W63" s="73"/>
      <c r="X63" s="73"/>
    </row>
    <row r="64" spans="1:24" s="16" customFormat="1" ht="18" customHeight="1">
      <c r="A64" s="286">
        <v>48</v>
      </c>
      <c r="B64" s="287" t="s">
        <v>126</v>
      </c>
      <c r="C64" s="286" t="s">
        <v>176</v>
      </c>
      <c r="D64" s="288">
        <v>0</v>
      </c>
      <c r="E64" s="289">
        <v>0</v>
      </c>
      <c r="F64" s="288">
        <v>0</v>
      </c>
      <c r="G64" s="288">
        <v>0</v>
      </c>
      <c r="H64" s="285">
        <f t="shared" si="2"/>
        <v>0</v>
      </c>
      <c r="I64" s="285"/>
      <c r="J64" s="288">
        <v>0</v>
      </c>
      <c r="K64" s="290">
        <v>0</v>
      </c>
      <c r="L64" s="288">
        <v>0</v>
      </c>
      <c r="M64" s="288">
        <v>0</v>
      </c>
      <c r="N64" s="290">
        <f t="shared" si="3"/>
        <v>0</v>
      </c>
      <c r="O64" s="285" t="str">
        <f t="shared" si="4"/>
        <v>N.A.</v>
      </c>
      <c r="P64" s="281">
        <v>0</v>
      </c>
      <c r="Q64" s="281">
        <v>0</v>
      </c>
      <c r="R64" s="281">
        <f t="shared" si="5"/>
        <v>0</v>
      </c>
      <c r="S64" s="281">
        <v>0</v>
      </c>
      <c r="T64" s="281">
        <v>0</v>
      </c>
      <c r="U64" s="281">
        <f t="shared" si="6"/>
        <v>0</v>
      </c>
      <c r="V64" s="73"/>
      <c r="W64" s="73"/>
      <c r="X64" s="73"/>
    </row>
    <row r="65" spans="1:24" s="16" customFormat="1" ht="18" customHeight="1">
      <c r="A65" s="286">
        <v>49</v>
      </c>
      <c r="B65" s="287" t="s">
        <v>134</v>
      </c>
      <c r="C65" s="286" t="s">
        <v>177</v>
      </c>
      <c r="D65" s="288">
        <v>0</v>
      </c>
      <c r="E65" s="289">
        <v>0</v>
      </c>
      <c r="F65" s="288">
        <v>0</v>
      </c>
      <c r="G65" s="288">
        <v>0</v>
      </c>
      <c r="H65" s="285">
        <f t="shared" si="2"/>
        <v>0</v>
      </c>
      <c r="I65" s="285"/>
      <c r="J65" s="288">
        <v>0</v>
      </c>
      <c r="K65" s="290">
        <v>0</v>
      </c>
      <c r="L65" s="288">
        <v>0</v>
      </c>
      <c r="M65" s="288">
        <v>0</v>
      </c>
      <c r="N65" s="290">
        <f t="shared" si="3"/>
        <v>0</v>
      </c>
      <c r="O65" s="285" t="str">
        <f t="shared" si="4"/>
        <v>N.A.</v>
      </c>
      <c r="P65" s="281">
        <v>0</v>
      </c>
      <c r="Q65" s="281">
        <v>0</v>
      </c>
      <c r="R65" s="281">
        <f t="shared" si="5"/>
        <v>0</v>
      </c>
      <c r="S65" s="281">
        <v>0</v>
      </c>
      <c r="T65" s="281">
        <v>0</v>
      </c>
      <c r="U65" s="281">
        <f t="shared" si="6"/>
        <v>0</v>
      </c>
      <c r="V65" s="73"/>
      <c r="W65" s="73"/>
      <c r="X65" s="73"/>
    </row>
    <row r="66" spans="1:24" s="16" customFormat="1" ht="18" customHeight="1">
      <c r="A66" s="286">
        <v>50</v>
      </c>
      <c r="B66" s="287" t="s">
        <v>134</v>
      </c>
      <c r="C66" s="286" t="s">
        <v>178</v>
      </c>
      <c r="D66" s="288">
        <v>0</v>
      </c>
      <c r="E66" s="289">
        <v>0</v>
      </c>
      <c r="F66" s="288">
        <v>0</v>
      </c>
      <c r="G66" s="288">
        <v>0</v>
      </c>
      <c r="H66" s="285">
        <f t="shared" si="2"/>
        <v>0</v>
      </c>
      <c r="I66" s="285"/>
      <c r="J66" s="288">
        <v>0</v>
      </c>
      <c r="K66" s="290">
        <v>0</v>
      </c>
      <c r="L66" s="288">
        <v>0</v>
      </c>
      <c r="M66" s="288">
        <v>0</v>
      </c>
      <c r="N66" s="290">
        <f t="shared" si="3"/>
        <v>0</v>
      </c>
      <c r="O66" s="285" t="str">
        <f t="shared" si="4"/>
        <v>N.A.</v>
      </c>
      <c r="P66" s="281">
        <v>0</v>
      </c>
      <c r="Q66" s="281">
        <v>0</v>
      </c>
      <c r="R66" s="281">
        <f t="shared" si="5"/>
        <v>0</v>
      </c>
      <c r="S66" s="281">
        <v>0</v>
      </c>
      <c r="T66" s="281">
        <v>0</v>
      </c>
      <c r="U66" s="281">
        <f t="shared" si="6"/>
        <v>0</v>
      </c>
      <c r="V66" s="73"/>
      <c r="W66" s="73"/>
      <c r="X66" s="73"/>
    </row>
    <row r="67" spans="1:24" s="16" customFormat="1" ht="18" customHeight="1">
      <c r="A67" s="286">
        <v>51</v>
      </c>
      <c r="B67" s="287" t="s">
        <v>134</v>
      </c>
      <c r="C67" s="286" t="s">
        <v>179</v>
      </c>
      <c r="D67" s="288">
        <v>0</v>
      </c>
      <c r="E67" s="289">
        <v>0</v>
      </c>
      <c r="F67" s="288">
        <v>0</v>
      </c>
      <c r="G67" s="288">
        <v>0</v>
      </c>
      <c r="H67" s="285">
        <f t="shared" si="2"/>
        <v>0</v>
      </c>
      <c r="I67" s="285"/>
      <c r="J67" s="288">
        <v>0</v>
      </c>
      <c r="K67" s="290">
        <v>0</v>
      </c>
      <c r="L67" s="288">
        <v>0</v>
      </c>
      <c r="M67" s="288">
        <v>0</v>
      </c>
      <c r="N67" s="290">
        <f t="shared" si="3"/>
        <v>0</v>
      </c>
      <c r="O67" s="285" t="str">
        <f t="shared" si="4"/>
        <v>N.A.</v>
      </c>
      <c r="P67" s="281">
        <v>0</v>
      </c>
      <c r="Q67" s="281">
        <v>0</v>
      </c>
      <c r="R67" s="281">
        <f t="shared" si="5"/>
        <v>0</v>
      </c>
      <c r="S67" s="281">
        <v>0</v>
      </c>
      <c r="T67" s="281">
        <v>0</v>
      </c>
      <c r="U67" s="281">
        <f t="shared" si="6"/>
        <v>0</v>
      </c>
      <c r="V67" s="73"/>
      <c r="W67" s="73"/>
      <c r="X67" s="73"/>
    </row>
    <row r="68" spans="1:24" s="16" customFormat="1" ht="18" customHeight="1">
      <c r="A68" s="286">
        <v>52</v>
      </c>
      <c r="B68" s="287" t="s">
        <v>134</v>
      </c>
      <c r="C68" s="286" t="s">
        <v>180</v>
      </c>
      <c r="D68" s="288">
        <v>0</v>
      </c>
      <c r="E68" s="289">
        <v>0</v>
      </c>
      <c r="F68" s="288">
        <v>0</v>
      </c>
      <c r="G68" s="288">
        <v>0</v>
      </c>
      <c r="H68" s="285">
        <f t="shared" si="2"/>
        <v>0</v>
      </c>
      <c r="I68" s="285"/>
      <c r="J68" s="288">
        <v>0</v>
      </c>
      <c r="K68" s="290">
        <v>0</v>
      </c>
      <c r="L68" s="288">
        <v>0</v>
      </c>
      <c r="M68" s="288">
        <v>0</v>
      </c>
      <c r="N68" s="290">
        <f t="shared" si="3"/>
        <v>0</v>
      </c>
      <c r="O68" s="285" t="str">
        <f t="shared" si="4"/>
        <v>N.A.</v>
      </c>
      <c r="P68" s="281">
        <v>0</v>
      </c>
      <c r="Q68" s="281">
        <v>0</v>
      </c>
      <c r="R68" s="281">
        <f t="shared" si="5"/>
        <v>0</v>
      </c>
      <c r="S68" s="281">
        <v>0</v>
      </c>
      <c r="T68" s="281">
        <v>0</v>
      </c>
      <c r="U68" s="281">
        <f t="shared" si="6"/>
        <v>0</v>
      </c>
      <c r="V68" s="73"/>
      <c r="W68" s="73"/>
      <c r="X68" s="73"/>
    </row>
    <row r="69" spans="1:24" s="16" customFormat="1" ht="18" customHeight="1">
      <c r="A69" s="286">
        <v>53</v>
      </c>
      <c r="B69" s="287" t="s">
        <v>134</v>
      </c>
      <c r="C69" s="286" t="s">
        <v>181</v>
      </c>
      <c r="D69" s="288">
        <v>0</v>
      </c>
      <c r="E69" s="289">
        <v>0</v>
      </c>
      <c r="F69" s="288">
        <v>0</v>
      </c>
      <c r="G69" s="288">
        <v>0</v>
      </c>
      <c r="H69" s="285">
        <f t="shared" si="2"/>
        <v>0</v>
      </c>
      <c r="I69" s="285"/>
      <c r="J69" s="288">
        <v>0</v>
      </c>
      <c r="K69" s="290">
        <v>0</v>
      </c>
      <c r="L69" s="288">
        <v>0</v>
      </c>
      <c r="M69" s="288">
        <v>0</v>
      </c>
      <c r="N69" s="290">
        <f t="shared" si="3"/>
        <v>0</v>
      </c>
      <c r="O69" s="285" t="str">
        <f t="shared" si="4"/>
        <v>N.A.</v>
      </c>
      <c r="P69" s="281">
        <v>0</v>
      </c>
      <c r="Q69" s="281">
        <v>0</v>
      </c>
      <c r="R69" s="281">
        <f t="shared" si="5"/>
        <v>0</v>
      </c>
      <c r="S69" s="281">
        <v>0</v>
      </c>
      <c r="T69" s="281">
        <v>0</v>
      </c>
      <c r="U69" s="281">
        <f t="shared" si="6"/>
        <v>0</v>
      </c>
      <c r="V69" s="73"/>
      <c r="W69" s="73"/>
      <c r="X69" s="73"/>
    </row>
    <row r="70" spans="1:24" s="16" customFormat="1" ht="18" customHeight="1">
      <c r="A70" s="286">
        <v>54</v>
      </c>
      <c r="B70" s="287" t="s">
        <v>134</v>
      </c>
      <c r="C70" s="286" t="s">
        <v>182</v>
      </c>
      <c r="D70" s="288">
        <v>0</v>
      </c>
      <c r="E70" s="289">
        <v>0</v>
      </c>
      <c r="F70" s="288">
        <v>0</v>
      </c>
      <c r="G70" s="288">
        <v>0</v>
      </c>
      <c r="H70" s="285">
        <f t="shared" si="2"/>
        <v>0</v>
      </c>
      <c r="I70" s="285"/>
      <c r="J70" s="288">
        <v>0</v>
      </c>
      <c r="K70" s="290">
        <v>0</v>
      </c>
      <c r="L70" s="288">
        <v>0</v>
      </c>
      <c r="M70" s="288">
        <v>0</v>
      </c>
      <c r="N70" s="290">
        <f t="shared" si="3"/>
        <v>0</v>
      </c>
      <c r="O70" s="285" t="str">
        <f t="shared" si="4"/>
        <v>N.A.</v>
      </c>
      <c r="P70" s="281">
        <v>0</v>
      </c>
      <c r="Q70" s="281">
        <v>0</v>
      </c>
      <c r="R70" s="281">
        <f t="shared" si="5"/>
        <v>0</v>
      </c>
      <c r="S70" s="281">
        <v>0</v>
      </c>
      <c r="T70" s="281">
        <v>0</v>
      </c>
      <c r="U70" s="281">
        <f t="shared" si="6"/>
        <v>0</v>
      </c>
      <c r="V70" s="73"/>
      <c r="W70" s="73"/>
      <c r="X70" s="73"/>
    </row>
    <row r="71" spans="1:24" s="16" customFormat="1" ht="18" customHeight="1">
      <c r="A71" s="286">
        <v>55</v>
      </c>
      <c r="B71" s="287" t="s">
        <v>134</v>
      </c>
      <c r="C71" s="286" t="s">
        <v>183</v>
      </c>
      <c r="D71" s="288">
        <v>0</v>
      </c>
      <c r="E71" s="289">
        <v>0</v>
      </c>
      <c r="F71" s="288">
        <v>0</v>
      </c>
      <c r="G71" s="288">
        <v>0</v>
      </c>
      <c r="H71" s="285">
        <f t="shared" si="2"/>
        <v>0</v>
      </c>
      <c r="I71" s="285"/>
      <c r="J71" s="288">
        <v>0</v>
      </c>
      <c r="K71" s="290">
        <v>0</v>
      </c>
      <c r="L71" s="288">
        <v>0</v>
      </c>
      <c r="M71" s="288">
        <v>0</v>
      </c>
      <c r="N71" s="290">
        <f t="shared" si="3"/>
        <v>0</v>
      </c>
      <c r="O71" s="285" t="str">
        <f t="shared" si="4"/>
        <v>N.A.</v>
      </c>
      <c r="P71" s="281">
        <v>0</v>
      </c>
      <c r="Q71" s="281">
        <v>0</v>
      </c>
      <c r="R71" s="281">
        <f t="shared" si="5"/>
        <v>0</v>
      </c>
      <c r="S71" s="281">
        <v>0</v>
      </c>
      <c r="T71" s="281">
        <v>0</v>
      </c>
      <c r="U71" s="281">
        <f t="shared" si="6"/>
        <v>0</v>
      </c>
      <c r="V71" s="73"/>
      <c r="W71" s="73"/>
      <c r="X71" s="73"/>
    </row>
    <row r="72" spans="1:24" s="16" customFormat="1" ht="18" customHeight="1">
      <c r="A72" s="286">
        <v>57</v>
      </c>
      <c r="B72" s="287" t="s">
        <v>134</v>
      </c>
      <c r="C72" s="286" t="s">
        <v>184</v>
      </c>
      <c r="D72" s="288">
        <v>0</v>
      </c>
      <c r="E72" s="289">
        <v>0</v>
      </c>
      <c r="F72" s="288">
        <v>0</v>
      </c>
      <c r="G72" s="288">
        <v>0</v>
      </c>
      <c r="H72" s="285">
        <f t="shared" si="2"/>
        <v>0</v>
      </c>
      <c r="I72" s="285"/>
      <c r="J72" s="288">
        <v>0</v>
      </c>
      <c r="K72" s="290">
        <v>0</v>
      </c>
      <c r="L72" s="288">
        <v>0</v>
      </c>
      <c r="M72" s="288">
        <v>0</v>
      </c>
      <c r="N72" s="290">
        <f t="shared" si="3"/>
        <v>0</v>
      </c>
      <c r="O72" s="285" t="str">
        <f t="shared" si="4"/>
        <v>N.A.</v>
      </c>
      <c r="P72" s="281">
        <v>0</v>
      </c>
      <c r="Q72" s="281">
        <v>0</v>
      </c>
      <c r="R72" s="281">
        <f t="shared" si="5"/>
        <v>0</v>
      </c>
      <c r="S72" s="281">
        <v>0</v>
      </c>
      <c r="T72" s="281">
        <v>0</v>
      </c>
      <c r="U72" s="281">
        <f t="shared" si="6"/>
        <v>0</v>
      </c>
      <c r="V72" s="73"/>
      <c r="W72" s="73"/>
      <c r="X72" s="73"/>
    </row>
    <row r="73" spans="1:24" s="16" customFormat="1" ht="18" customHeight="1">
      <c r="A73" s="286">
        <v>58</v>
      </c>
      <c r="B73" s="287" t="s">
        <v>138</v>
      </c>
      <c r="C73" s="286" t="s">
        <v>185</v>
      </c>
      <c r="D73" s="288">
        <v>0</v>
      </c>
      <c r="E73" s="289">
        <v>0</v>
      </c>
      <c r="F73" s="288">
        <v>0</v>
      </c>
      <c r="G73" s="288">
        <v>0</v>
      </c>
      <c r="H73" s="285">
        <f t="shared" si="2"/>
        <v>0</v>
      </c>
      <c r="I73" s="285"/>
      <c r="J73" s="288">
        <v>0</v>
      </c>
      <c r="K73" s="290">
        <v>0</v>
      </c>
      <c r="L73" s="288">
        <v>0</v>
      </c>
      <c r="M73" s="288">
        <v>0</v>
      </c>
      <c r="N73" s="290">
        <f t="shared" si="3"/>
        <v>0</v>
      </c>
      <c r="O73" s="285" t="str">
        <f t="shared" si="4"/>
        <v>N.A.</v>
      </c>
      <c r="P73" s="281">
        <v>0</v>
      </c>
      <c r="Q73" s="281">
        <v>0</v>
      </c>
      <c r="R73" s="281">
        <f t="shared" si="5"/>
        <v>0</v>
      </c>
      <c r="S73" s="281">
        <v>0</v>
      </c>
      <c r="T73" s="281">
        <v>0</v>
      </c>
      <c r="U73" s="281">
        <f t="shared" si="6"/>
        <v>0</v>
      </c>
      <c r="V73" s="73"/>
      <c r="W73" s="73"/>
      <c r="X73" s="73"/>
    </row>
    <row r="74" spans="1:24" s="16" customFormat="1" ht="18" customHeight="1">
      <c r="A74" s="286">
        <v>59</v>
      </c>
      <c r="B74" s="287" t="s">
        <v>138</v>
      </c>
      <c r="C74" s="286" t="s">
        <v>186</v>
      </c>
      <c r="D74" s="288">
        <v>0</v>
      </c>
      <c r="E74" s="289">
        <v>0</v>
      </c>
      <c r="F74" s="288">
        <v>0</v>
      </c>
      <c r="G74" s="288">
        <v>0</v>
      </c>
      <c r="H74" s="285">
        <f t="shared" si="2"/>
        <v>0</v>
      </c>
      <c r="I74" s="285"/>
      <c r="J74" s="288">
        <v>0</v>
      </c>
      <c r="K74" s="290">
        <v>0</v>
      </c>
      <c r="L74" s="288">
        <v>0</v>
      </c>
      <c r="M74" s="288">
        <v>0</v>
      </c>
      <c r="N74" s="290">
        <f t="shared" si="3"/>
        <v>0</v>
      </c>
      <c r="O74" s="285" t="str">
        <f t="shared" si="4"/>
        <v>N.A.</v>
      </c>
      <c r="P74" s="281">
        <v>0</v>
      </c>
      <c r="Q74" s="281">
        <v>0</v>
      </c>
      <c r="R74" s="281">
        <f t="shared" si="5"/>
        <v>0</v>
      </c>
      <c r="S74" s="281">
        <v>0</v>
      </c>
      <c r="T74" s="281">
        <v>0</v>
      </c>
      <c r="U74" s="281">
        <f t="shared" si="6"/>
        <v>0</v>
      </c>
      <c r="V74" s="73"/>
      <c r="W74" s="73"/>
      <c r="X74" s="73"/>
    </row>
    <row r="75" spans="1:24" s="16" customFormat="1" ht="18" customHeight="1">
      <c r="A75" s="286">
        <v>60</v>
      </c>
      <c r="B75" s="287" t="s">
        <v>187</v>
      </c>
      <c r="C75" s="286" t="s">
        <v>188</v>
      </c>
      <c r="D75" s="288">
        <v>0</v>
      </c>
      <c r="E75" s="289">
        <v>0</v>
      </c>
      <c r="F75" s="288">
        <v>0</v>
      </c>
      <c r="G75" s="288">
        <v>0</v>
      </c>
      <c r="H75" s="285">
        <f t="shared" si="2"/>
        <v>0</v>
      </c>
      <c r="I75" s="285"/>
      <c r="J75" s="288">
        <v>0</v>
      </c>
      <c r="K75" s="290">
        <v>0</v>
      </c>
      <c r="L75" s="288">
        <v>0</v>
      </c>
      <c r="M75" s="288">
        <v>0</v>
      </c>
      <c r="N75" s="290">
        <f t="shared" si="3"/>
        <v>0</v>
      </c>
      <c r="O75" s="285" t="str">
        <f t="shared" si="4"/>
        <v>N.A.</v>
      </c>
      <c r="P75" s="281">
        <v>0</v>
      </c>
      <c r="Q75" s="281">
        <v>0</v>
      </c>
      <c r="R75" s="281">
        <f t="shared" si="5"/>
        <v>0</v>
      </c>
      <c r="S75" s="281">
        <v>0</v>
      </c>
      <c r="T75" s="281">
        <v>0</v>
      </c>
      <c r="U75" s="281">
        <f t="shared" si="6"/>
        <v>0</v>
      </c>
      <c r="V75" s="73"/>
      <c r="W75" s="73"/>
      <c r="X75" s="73"/>
    </row>
    <row r="76" spans="1:24" s="16" customFormat="1" ht="18" customHeight="1">
      <c r="A76" s="286">
        <v>61</v>
      </c>
      <c r="B76" s="287" t="s">
        <v>124</v>
      </c>
      <c r="C76" s="286" t="s">
        <v>189</v>
      </c>
      <c r="D76" s="288">
        <v>0</v>
      </c>
      <c r="E76" s="289">
        <v>0</v>
      </c>
      <c r="F76" s="288">
        <v>0</v>
      </c>
      <c r="G76" s="288">
        <v>0</v>
      </c>
      <c r="H76" s="285">
        <f t="shared" si="2"/>
        <v>0</v>
      </c>
      <c r="I76" s="285"/>
      <c r="J76" s="288">
        <v>0</v>
      </c>
      <c r="K76" s="290">
        <v>0</v>
      </c>
      <c r="L76" s="288">
        <v>0</v>
      </c>
      <c r="M76" s="288">
        <v>0</v>
      </c>
      <c r="N76" s="290">
        <f t="shared" si="3"/>
        <v>0</v>
      </c>
      <c r="O76" s="285" t="str">
        <f t="shared" si="4"/>
        <v>N.A.</v>
      </c>
      <c r="P76" s="281">
        <v>0</v>
      </c>
      <c r="Q76" s="281">
        <v>0</v>
      </c>
      <c r="R76" s="281">
        <f t="shared" si="5"/>
        <v>0</v>
      </c>
      <c r="S76" s="281">
        <v>0</v>
      </c>
      <c r="T76" s="281">
        <v>0</v>
      </c>
      <c r="U76" s="281">
        <f t="shared" si="6"/>
        <v>0</v>
      </c>
      <c r="V76" s="73"/>
      <c r="W76" s="73"/>
      <c r="X76" s="73"/>
    </row>
    <row r="77" spans="1:24" s="16" customFormat="1" ht="18" customHeight="1">
      <c r="A77" s="286">
        <v>62</v>
      </c>
      <c r="B77" s="287" t="s">
        <v>190</v>
      </c>
      <c r="C77" s="286" t="s">
        <v>191</v>
      </c>
      <c r="D77" s="288">
        <v>1962.6155605000001</v>
      </c>
      <c r="E77" s="289">
        <v>244.08242336000001</v>
      </c>
      <c r="F77" s="288">
        <v>0</v>
      </c>
      <c r="G77" s="288">
        <v>2.1443579700000002</v>
      </c>
      <c r="H77" s="285">
        <f t="shared" si="2"/>
        <v>1716.3887791700001</v>
      </c>
      <c r="I77" s="285"/>
      <c r="J77" s="288">
        <v>62.165057626917893</v>
      </c>
      <c r="K77" s="290">
        <v>361.97186461068026</v>
      </c>
      <c r="L77" s="288">
        <v>0</v>
      </c>
      <c r="M77" s="288">
        <v>2.1443579700000002</v>
      </c>
      <c r="N77" s="290">
        <f t="shared" si="3"/>
        <v>-301.95116495376237</v>
      </c>
      <c r="O77" s="285">
        <f t="shared" si="4"/>
        <v>-117.59223601425417</v>
      </c>
      <c r="P77" s="281">
        <v>17.70453036</v>
      </c>
      <c r="Q77" s="281">
        <v>226.377893</v>
      </c>
      <c r="R77" s="281">
        <f t="shared" si="5"/>
        <v>244.08242336000001</v>
      </c>
      <c r="S77" s="281">
        <v>17.70453036</v>
      </c>
      <c r="T77" s="281">
        <v>344.26733425068028</v>
      </c>
      <c r="U77" s="281">
        <f t="shared" si="6"/>
        <v>361.97186461068026</v>
      </c>
      <c r="V77" s="73"/>
      <c r="W77" s="73"/>
      <c r="X77" s="73"/>
    </row>
    <row r="78" spans="1:24" s="16" customFormat="1" ht="18" customHeight="1">
      <c r="A78" s="286">
        <v>63</v>
      </c>
      <c r="B78" s="287" t="s">
        <v>192</v>
      </c>
      <c r="C78" s="286" t="s">
        <v>193</v>
      </c>
      <c r="D78" s="288">
        <v>1182.7296865000001</v>
      </c>
      <c r="E78" s="289">
        <v>282.87608520999999</v>
      </c>
      <c r="F78" s="288">
        <v>0</v>
      </c>
      <c r="G78" s="288">
        <v>163.79652442000003</v>
      </c>
      <c r="H78" s="285">
        <f t="shared" si="2"/>
        <v>736.05707687000017</v>
      </c>
      <c r="I78" s="285"/>
      <c r="J78" s="288">
        <v>1192.7385960825036</v>
      </c>
      <c r="K78" s="290">
        <v>266.72712887</v>
      </c>
      <c r="L78" s="288">
        <v>0</v>
      </c>
      <c r="M78" s="288">
        <v>101.58015786000001</v>
      </c>
      <c r="N78" s="290">
        <f t="shared" si="3"/>
        <v>824.4313093525036</v>
      </c>
      <c r="O78" s="285">
        <f t="shared" si="4"/>
        <v>12.006437443452741</v>
      </c>
      <c r="P78" s="281">
        <v>258.70168920999998</v>
      </c>
      <c r="Q78" s="281">
        <v>24.174396000000002</v>
      </c>
      <c r="R78" s="281">
        <f t="shared" si="5"/>
        <v>282.87608520999999</v>
      </c>
      <c r="S78" s="281">
        <v>242.41305887000001</v>
      </c>
      <c r="T78" s="281">
        <v>24.314070000000001</v>
      </c>
      <c r="U78" s="281">
        <f t="shared" si="6"/>
        <v>266.72712887</v>
      </c>
      <c r="V78" s="73"/>
      <c r="W78" s="73"/>
      <c r="X78" s="73"/>
    </row>
    <row r="79" spans="1:24" s="16" customFormat="1" ht="18" customHeight="1">
      <c r="A79" s="286">
        <v>64</v>
      </c>
      <c r="B79" s="287" t="s">
        <v>134</v>
      </c>
      <c r="C79" s="286" t="s">
        <v>194</v>
      </c>
      <c r="D79" s="288">
        <v>0</v>
      </c>
      <c r="E79" s="289">
        <v>0</v>
      </c>
      <c r="F79" s="288">
        <v>0</v>
      </c>
      <c r="G79" s="288">
        <v>0</v>
      </c>
      <c r="H79" s="285">
        <f t="shared" si="2"/>
        <v>0</v>
      </c>
      <c r="I79" s="285"/>
      <c r="J79" s="288">
        <v>0</v>
      </c>
      <c r="K79" s="290">
        <v>0</v>
      </c>
      <c r="L79" s="288">
        <v>0</v>
      </c>
      <c r="M79" s="288">
        <v>0</v>
      </c>
      <c r="N79" s="290">
        <f t="shared" si="3"/>
        <v>0</v>
      </c>
      <c r="O79" s="285" t="str">
        <f t="shared" si="4"/>
        <v>N.A.</v>
      </c>
      <c r="P79" s="281">
        <v>0</v>
      </c>
      <c r="Q79" s="281">
        <v>0</v>
      </c>
      <c r="R79" s="281">
        <f t="shared" si="5"/>
        <v>0</v>
      </c>
      <c r="S79" s="281">
        <v>0</v>
      </c>
      <c r="T79" s="281">
        <v>0</v>
      </c>
      <c r="U79" s="281">
        <f t="shared" si="6"/>
        <v>0</v>
      </c>
      <c r="V79" s="73"/>
      <c r="W79" s="73"/>
      <c r="X79" s="73"/>
    </row>
    <row r="80" spans="1:24" s="16" customFormat="1" ht="18" customHeight="1">
      <c r="A80" s="286">
        <v>65</v>
      </c>
      <c r="B80" s="287" t="s">
        <v>134</v>
      </c>
      <c r="C80" s="286" t="s">
        <v>195</v>
      </c>
      <c r="D80" s="288">
        <v>0</v>
      </c>
      <c r="E80" s="289">
        <v>0</v>
      </c>
      <c r="F80" s="288">
        <v>0</v>
      </c>
      <c r="G80" s="288">
        <v>0</v>
      </c>
      <c r="H80" s="285">
        <f t="shared" si="2"/>
        <v>0</v>
      </c>
      <c r="I80" s="285"/>
      <c r="J80" s="288">
        <v>0</v>
      </c>
      <c r="K80" s="290">
        <v>0</v>
      </c>
      <c r="L80" s="288">
        <v>0</v>
      </c>
      <c r="M80" s="288">
        <v>0</v>
      </c>
      <c r="N80" s="290">
        <f t="shared" si="3"/>
        <v>0</v>
      </c>
      <c r="O80" s="285" t="str">
        <f t="shared" si="4"/>
        <v>N.A.</v>
      </c>
      <c r="P80" s="281">
        <v>0</v>
      </c>
      <c r="Q80" s="281">
        <v>0</v>
      </c>
      <c r="R80" s="281">
        <f t="shared" si="5"/>
        <v>0</v>
      </c>
      <c r="S80" s="281">
        <v>0</v>
      </c>
      <c r="T80" s="281">
        <v>0</v>
      </c>
      <c r="U80" s="281">
        <f t="shared" si="6"/>
        <v>0</v>
      </c>
      <c r="V80" s="73"/>
      <c r="W80" s="73"/>
      <c r="X80" s="73"/>
    </row>
    <row r="81" spans="1:24" s="16" customFormat="1" ht="18" customHeight="1">
      <c r="A81" s="286">
        <v>66</v>
      </c>
      <c r="B81" s="287" t="s">
        <v>134</v>
      </c>
      <c r="C81" s="286" t="s">
        <v>196</v>
      </c>
      <c r="D81" s="288">
        <v>0</v>
      </c>
      <c r="E81" s="289">
        <v>0</v>
      </c>
      <c r="F81" s="288">
        <v>0</v>
      </c>
      <c r="G81" s="288">
        <v>0</v>
      </c>
      <c r="H81" s="285">
        <f t="shared" si="2"/>
        <v>0</v>
      </c>
      <c r="I81" s="285"/>
      <c r="J81" s="288">
        <v>0</v>
      </c>
      <c r="K81" s="290">
        <v>0</v>
      </c>
      <c r="L81" s="288">
        <v>0</v>
      </c>
      <c r="M81" s="288">
        <v>0</v>
      </c>
      <c r="N81" s="290">
        <f t="shared" si="3"/>
        <v>0</v>
      </c>
      <c r="O81" s="285" t="str">
        <f t="shared" si="4"/>
        <v>N.A.</v>
      </c>
      <c r="P81" s="281">
        <v>0</v>
      </c>
      <c r="Q81" s="281">
        <v>0</v>
      </c>
      <c r="R81" s="281">
        <f t="shared" si="5"/>
        <v>0</v>
      </c>
      <c r="S81" s="281">
        <v>0</v>
      </c>
      <c r="T81" s="281">
        <v>0</v>
      </c>
      <c r="U81" s="281">
        <f t="shared" si="6"/>
        <v>0</v>
      </c>
      <c r="V81" s="73"/>
      <c r="W81" s="73"/>
      <c r="X81" s="73"/>
    </row>
    <row r="82" spans="1:24" s="16" customFormat="1" ht="18" customHeight="1">
      <c r="A82" s="286">
        <v>67</v>
      </c>
      <c r="B82" s="287" t="s">
        <v>134</v>
      </c>
      <c r="C82" s="286" t="s">
        <v>197</v>
      </c>
      <c r="D82" s="288">
        <v>0</v>
      </c>
      <c r="E82" s="289">
        <v>0</v>
      </c>
      <c r="F82" s="288">
        <v>0</v>
      </c>
      <c r="G82" s="288">
        <v>0</v>
      </c>
      <c r="H82" s="285">
        <f t="shared" ref="H82:H145" si="7">D82-E82-G82</f>
        <v>0</v>
      </c>
      <c r="I82" s="285"/>
      <c r="J82" s="288">
        <v>0</v>
      </c>
      <c r="K82" s="290">
        <v>0</v>
      </c>
      <c r="L82" s="288">
        <v>0</v>
      </c>
      <c r="M82" s="288">
        <v>0</v>
      </c>
      <c r="N82" s="290">
        <f t="shared" ref="N82:N145" si="8">J82-K82-M82</f>
        <v>0</v>
      </c>
      <c r="O82" s="285" t="str">
        <f t="shared" ref="O82:O145" si="9">IF(OR(H82=0,N82=0),"N.A.",IF((((N82-H82)/H82))*100&gt;=500,"500&lt;",IF((((N82-H82)/H82))*100&lt;=-500,"&lt;-500",(((N82-H82)/H82))*100)))</f>
        <v>N.A.</v>
      </c>
      <c r="P82" s="281">
        <v>0</v>
      </c>
      <c r="Q82" s="281">
        <v>0</v>
      </c>
      <c r="R82" s="281">
        <f t="shared" ref="R82:R145" si="10">SUM(P82:Q82)</f>
        <v>0</v>
      </c>
      <c r="S82" s="281">
        <v>0</v>
      </c>
      <c r="T82" s="281">
        <v>0</v>
      </c>
      <c r="U82" s="281">
        <f t="shared" ref="U82:U145" si="11">SUM(S82:T82)</f>
        <v>0</v>
      </c>
      <c r="V82" s="73"/>
      <c r="W82" s="73"/>
      <c r="X82" s="73"/>
    </row>
    <row r="83" spans="1:24" s="16" customFormat="1" ht="18" customHeight="1">
      <c r="A83" s="286">
        <v>68</v>
      </c>
      <c r="B83" s="287" t="s">
        <v>134</v>
      </c>
      <c r="C83" s="286" t="s">
        <v>198</v>
      </c>
      <c r="D83" s="288">
        <v>99.25200000000001</v>
      </c>
      <c r="E83" s="289">
        <v>48.05057996</v>
      </c>
      <c r="F83" s="288">
        <v>0</v>
      </c>
      <c r="G83" s="288">
        <v>6.1896543599999996</v>
      </c>
      <c r="H83" s="285">
        <f t="shared" si="7"/>
        <v>45.011765680000011</v>
      </c>
      <c r="I83" s="285"/>
      <c r="J83" s="288">
        <v>48.570467522097381</v>
      </c>
      <c r="K83" s="290">
        <v>43.90518830382095</v>
      </c>
      <c r="L83" s="288">
        <v>0</v>
      </c>
      <c r="M83" s="288">
        <v>3.7129171100000002</v>
      </c>
      <c r="N83" s="290">
        <f t="shared" si="8"/>
        <v>0.95236210827643131</v>
      </c>
      <c r="O83" s="285">
        <f t="shared" si="9"/>
        <v>-97.884192957354728</v>
      </c>
      <c r="P83" s="281">
        <v>13.609649959999999</v>
      </c>
      <c r="Q83" s="281">
        <v>34.440930000000002</v>
      </c>
      <c r="R83" s="281">
        <f t="shared" si="10"/>
        <v>48.05057996</v>
      </c>
      <c r="S83" s="281">
        <v>13.609649959999999</v>
      </c>
      <c r="T83" s="281">
        <v>30.295538343820951</v>
      </c>
      <c r="U83" s="281">
        <f t="shared" si="11"/>
        <v>43.90518830382095</v>
      </c>
      <c r="V83" s="73"/>
      <c r="W83" s="73"/>
      <c r="X83" s="73"/>
    </row>
    <row r="84" spans="1:24" s="16" customFormat="1" ht="18" customHeight="1">
      <c r="A84" s="286">
        <v>69</v>
      </c>
      <c r="B84" s="287" t="s">
        <v>134</v>
      </c>
      <c r="C84" s="286" t="s">
        <v>199</v>
      </c>
      <c r="D84" s="288">
        <v>0</v>
      </c>
      <c r="E84" s="289">
        <v>0</v>
      </c>
      <c r="F84" s="288">
        <v>0</v>
      </c>
      <c r="G84" s="288">
        <v>0</v>
      </c>
      <c r="H84" s="285">
        <f t="shared" si="7"/>
        <v>0</v>
      </c>
      <c r="I84" s="285"/>
      <c r="J84" s="288">
        <v>0</v>
      </c>
      <c r="K84" s="290">
        <v>0</v>
      </c>
      <c r="L84" s="288">
        <v>0</v>
      </c>
      <c r="M84" s="288">
        <v>0</v>
      </c>
      <c r="N84" s="290">
        <f t="shared" si="8"/>
        <v>0</v>
      </c>
      <c r="O84" s="285" t="str">
        <f t="shared" si="9"/>
        <v>N.A.</v>
      </c>
      <c r="P84" s="281">
        <v>0</v>
      </c>
      <c r="Q84" s="281">
        <v>0</v>
      </c>
      <c r="R84" s="281">
        <f t="shared" si="10"/>
        <v>0</v>
      </c>
      <c r="S84" s="281">
        <v>0</v>
      </c>
      <c r="T84" s="281">
        <v>0</v>
      </c>
      <c r="U84" s="281">
        <f t="shared" si="11"/>
        <v>0</v>
      </c>
      <c r="V84" s="73"/>
      <c r="W84" s="73"/>
      <c r="X84" s="73"/>
    </row>
    <row r="85" spans="1:24" s="16" customFormat="1" ht="18" customHeight="1">
      <c r="A85" s="286">
        <v>70</v>
      </c>
      <c r="B85" s="287" t="s">
        <v>134</v>
      </c>
      <c r="C85" s="286" t="s">
        <v>200</v>
      </c>
      <c r="D85" s="288">
        <v>0</v>
      </c>
      <c r="E85" s="289">
        <v>0</v>
      </c>
      <c r="F85" s="288">
        <v>0</v>
      </c>
      <c r="G85" s="288">
        <v>0</v>
      </c>
      <c r="H85" s="285">
        <f t="shared" si="7"/>
        <v>0</v>
      </c>
      <c r="I85" s="285"/>
      <c r="J85" s="288">
        <v>0</v>
      </c>
      <c r="K85" s="290">
        <v>0</v>
      </c>
      <c r="L85" s="288">
        <v>0</v>
      </c>
      <c r="M85" s="288">
        <v>0</v>
      </c>
      <c r="N85" s="290">
        <f t="shared" si="8"/>
        <v>0</v>
      </c>
      <c r="O85" s="285" t="str">
        <f t="shared" si="9"/>
        <v>N.A.</v>
      </c>
      <c r="P85" s="281">
        <v>0</v>
      </c>
      <c r="Q85" s="281">
        <v>0</v>
      </c>
      <c r="R85" s="281">
        <f t="shared" si="10"/>
        <v>0</v>
      </c>
      <c r="S85" s="281">
        <v>0</v>
      </c>
      <c r="T85" s="281">
        <v>0</v>
      </c>
      <c r="U85" s="281">
        <f t="shared" si="11"/>
        <v>0</v>
      </c>
      <c r="V85" s="73"/>
      <c r="W85" s="73"/>
      <c r="X85" s="73"/>
    </row>
    <row r="86" spans="1:24" s="16" customFormat="1" ht="18" customHeight="1">
      <c r="A86" s="286">
        <v>71</v>
      </c>
      <c r="B86" s="287" t="s">
        <v>201</v>
      </c>
      <c r="C86" s="286" t="s">
        <v>202</v>
      </c>
      <c r="D86" s="288">
        <v>0</v>
      </c>
      <c r="E86" s="289">
        <v>0</v>
      </c>
      <c r="F86" s="288">
        <v>0</v>
      </c>
      <c r="G86" s="288">
        <v>0</v>
      </c>
      <c r="H86" s="285">
        <f t="shared" si="7"/>
        <v>0</v>
      </c>
      <c r="I86" s="285"/>
      <c r="J86" s="288">
        <v>0</v>
      </c>
      <c r="K86" s="290">
        <v>0</v>
      </c>
      <c r="L86" s="288">
        <v>0</v>
      </c>
      <c r="M86" s="288">
        <v>0</v>
      </c>
      <c r="N86" s="290">
        <f t="shared" si="8"/>
        <v>0</v>
      </c>
      <c r="O86" s="285" t="str">
        <f t="shared" si="9"/>
        <v>N.A.</v>
      </c>
      <c r="P86" s="281">
        <v>0</v>
      </c>
      <c r="Q86" s="281">
        <v>0</v>
      </c>
      <c r="R86" s="281">
        <f t="shared" si="10"/>
        <v>0</v>
      </c>
      <c r="S86" s="281">
        <v>0</v>
      </c>
      <c r="T86" s="281">
        <v>0</v>
      </c>
      <c r="U86" s="281">
        <f t="shared" si="11"/>
        <v>0</v>
      </c>
      <c r="V86" s="73"/>
      <c r="W86" s="73"/>
      <c r="X86" s="73"/>
    </row>
    <row r="87" spans="1:24" s="16" customFormat="1" ht="18" customHeight="1">
      <c r="A87" s="286">
        <v>72</v>
      </c>
      <c r="B87" s="287" t="s">
        <v>203</v>
      </c>
      <c r="C87" s="286" t="s">
        <v>204</v>
      </c>
      <c r="D87" s="288">
        <v>0</v>
      </c>
      <c r="E87" s="289">
        <v>0</v>
      </c>
      <c r="F87" s="288">
        <v>0</v>
      </c>
      <c r="G87" s="288">
        <v>0</v>
      </c>
      <c r="H87" s="285">
        <f t="shared" si="7"/>
        <v>0</v>
      </c>
      <c r="I87" s="285"/>
      <c r="J87" s="288">
        <v>0</v>
      </c>
      <c r="K87" s="290">
        <v>0</v>
      </c>
      <c r="L87" s="288">
        <v>0</v>
      </c>
      <c r="M87" s="288">
        <v>0</v>
      </c>
      <c r="N87" s="290">
        <f t="shared" si="8"/>
        <v>0</v>
      </c>
      <c r="O87" s="285" t="str">
        <f t="shared" si="9"/>
        <v>N.A.</v>
      </c>
      <c r="P87" s="281">
        <v>0</v>
      </c>
      <c r="Q87" s="281">
        <v>0</v>
      </c>
      <c r="R87" s="281">
        <f t="shared" si="10"/>
        <v>0</v>
      </c>
      <c r="S87" s="281">
        <v>0</v>
      </c>
      <c r="T87" s="281">
        <v>0</v>
      </c>
      <c r="U87" s="281">
        <f t="shared" si="11"/>
        <v>0</v>
      </c>
      <c r="V87" s="73"/>
      <c r="W87" s="73"/>
      <c r="X87" s="73"/>
    </row>
    <row r="88" spans="1:24" s="16" customFormat="1" ht="18" customHeight="1">
      <c r="A88" s="286">
        <v>73</v>
      </c>
      <c r="B88" s="287" t="s">
        <v>203</v>
      </c>
      <c r="C88" s="286" t="s">
        <v>205</v>
      </c>
      <c r="D88" s="288">
        <v>0</v>
      </c>
      <c r="E88" s="289">
        <v>0</v>
      </c>
      <c r="F88" s="288">
        <v>0</v>
      </c>
      <c r="G88" s="288">
        <v>0</v>
      </c>
      <c r="H88" s="285">
        <f t="shared" si="7"/>
        <v>0</v>
      </c>
      <c r="I88" s="285"/>
      <c r="J88" s="288">
        <v>0</v>
      </c>
      <c r="K88" s="290">
        <v>0</v>
      </c>
      <c r="L88" s="288">
        <v>0</v>
      </c>
      <c r="M88" s="288">
        <v>0</v>
      </c>
      <c r="N88" s="290">
        <f t="shared" si="8"/>
        <v>0</v>
      </c>
      <c r="O88" s="285" t="str">
        <f t="shared" si="9"/>
        <v>N.A.</v>
      </c>
      <c r="P88" s="281">
        <v>0</v>
      </c>
      <c r="Q88" s="281">
        <v>0</v>
      </c>
      <c r="R88" s="281">
        <f t="shared" si="10"/>
        <v>0</v>
      </c>
      <c r="S88" s="281">
        <v>0</v>
      </c>
      <c r="T88" s="281">
        <v>0</v>
      </c>
      <c r="U88" s="281">
        <f t="shared" si="11"/>
        <v>0</v>
      </c>
      <c r="V88" s="73"/>
      <c r="W88" s="73"/>
      <c r="X88" s="73"/>
    </row>
    <row r="89" spans="1:24" s="16" customFormat="1" ht="18" customHeight="1">
      <c r="A89" s="286">
        <v>74</v>
      </c>
      <c r="B89" s="287" t="s">
        <v>203</v>
      </c>
      <c r="C89" s="286" t="s">
        <v>206</v>
      </c>
      <c r="D89" s="288">
        <v>0</v>
      </c>
      <c r="E89" s="289">
        <v>0</v>
      </c>
      <c r="F89" s="288">
        <v>0</v>
      </c>
      <c r="G89" s="288">
        <v>0</v>
      </c>
      <c r="H89" s="285">
        <f t="shared" si="7"/>
        <v>0</v>
      </c>
      <c r="I89" s="285"/>
      <c r="J89" s="288">
        <v>0</v>
      </c>
      <c r="K89" s="290">
        <v>0</v>
      </c>
      <c r="L89" s="288">
        <v>0</v>
      </c>
      <c r="M89" s="288">
        <v>0</v>
      </c>
      <c r="N89" s="290">
        <f t="shared" si="8"/>
        <v>0</v>
      </c>
      <c r="O89" s="285" t="str">
        <f t="shared" si="9"/>
        <v>N.A.</v>
      </c>
      <c r="P89" s="281">
        <v>0</v>
      </c>
      <c r="Q89" s="281">
        <v>0</v>
      </c>
      <c r="R89" s="281">
        <f t="shared" si="10"/>
        <v>0</v>
      </c>
      <c r="S89" s="281">
        <v>0</v>
      </c>
      <c r="T89" s="281">
        <v>0</v>
      </c>
      <c r="U89" s="281">
        <f t="shared" si="11"/>
        <v>0</v>
      </c>
      <c r="V89" s="73"/>
      <c r="W89" s="73"/>
      <c r="X89" s="73"/>
    </row>
    <row r="90" spans="1:24" s="16" customFormat="1" ht="18" customHeight="1">
      <c r="A90" s="286">
        <v>75</v>
      </c>
      <c r="B90" s="287" t="s">
        <v>203</v>
      </c>
      <c r="C90" s="286" t="s">
        <v>207</v>
      </c>
      <c r="D90" s="288">
        <v>0</v>
      </c>
      <c r="E90" s="289">
        <v>0</v>
      </c>
      <c r="F90" s="288">
        <v>0</v>
      </c>
      <c r="G90" s="288">
        <v>0</v>
      </c>
      <c r="H90" s="285">
        <f t="shared" si="7"/>
        <v>0</v>
      </c>
      <c r="I90" s="285"/>
      <c r="J90" s="288">
        <v>0</v>
      </c>
      <c r="K90" s="290">
        <v>0</v>
      </c>
      <c r="L90" s="288">
        <v>0</v>
      </c>
      <c r="M90" s="288">
        <v>0</v>
      </c>
      <c r="N90" s="290">
        <f t="shared" si="8"/>
        <v>0</v>
      </c>
      <c r="O90" s="285" t="str">
        <f t="shared" si="9"/>
        <v>N.A.</v>
      </c>
      <c r="P90" s="281">
        <v>0</v>
      </c>
      <c r="Q90" s="281">
        <v>0</v>
      </c>
      <c r="R90" s="281">
        <f t="shared" si="10"/>
        <v>0</v>
      </c>
      <c r="S90" s="281">
        <v>0</v>
      </c>
      <c r="T90" s="281">
        <v>0</v>
      </c>
      <c r="U90" s="281">
        <f t="shared" si="11"/>
        <v>0</v>
      </c>
      <c r="V90" s="73"/>
      <c r="W90" s="73"/>
      <c r="X90" s="73"/>
    </row>
    <row r="91" spans="1:24" s="16" customFormat="1" ht="18" customHeight="1">
      <c r="A91" s="286">
        <v>76</v>
      </c>
      <c r="B91" s="287" t="s">
        <v>203</v>
      </c>
      <c r="C91" s="286" t="s">
        <v>208</v>
      </c>
      <c r="D91" s="288">
        <v>0</v>
      </c>
      <c r="E91" s="289">
        <v>0</v>
      </c>
      <c r="F91" s="288">
        <v>0</v>
      </c>
      <c r="G91" s="288">
        <v>0</v>
      </c>
      <c r="H91" s="285">
        <f t="shared" si="7"/>
        <v>0</v>
      </c>
      <c r="I91" s="285"/>
      <c r="J91" s="288">
        <v>0</v>
      </c>
      <c r="K91" s="290">
        <v>0</v>
      </c>
      <c r="L91" s="288">
        <v>0</v>
      </c>
      <c r="M91" s="288">
        <v>0</v>
      </c>
      <c r="N91" s="290">
        <f t="shared" si="8"/>
        <v>0</v>
      </c>
      <c r="O91" s="285" t="str">
        <f t="shared" si="9"/>
        <v>N.A.</v>
      </c>
      <c r="P91" s="281">
        <v>0</v>
      </c>
      <c r="Q91" s="281">
        <v>0</v>
      </c>
      <c r="R91" s="281">
        <f t="shared" si="10"/>
        <v>0</v>
      </c>
      <c r="S91" s="281">
        <v>0</v>
      </c>
      <c r="T91" s="281">
        <v>0</v>
      </c>
      <c r="U91" s="281">
        <f t="shared" si="11"/>
        <v>0</v>
      </c>
      <c r="V91" s="73"/>
      <c r="W91" s="73"/>
      <c r="X91" s="73"/>
    </row>
    <row r="92" spans="1:24" s="16" customFormat="1" ht="18" customHeight="1">
      <c r="A92" s="286">
        <v>77</v>
      </c>
      <c r="B92" s="287" t="s">
        <v>203</v>
      </c>
      <c r="C92" s="286" t="s">
        <v>209</v>
      </c>
      <c r="D92" s="288">
        <v>0</v>
      </c>
      <c r="E92" s="289">
        <v>0</v>
      </c>
      <c r="F92" s="288">
        <v>0</v>
      </c>
      <c r="G92" s="288">
        <v>0</v>
      </c>
      <c r="H92" s="285">
        <f t="shared" si="7"/>
        <v>0</v>
      </c>
      <c r="I92" s="285"/>
      <c r="J92" s="288">
        <v>0</v>
      </c>
      <c r="K92" s="290">
        <v>0</v>
      </c>
      <c r="L92" s="288">
        <v>0</v>
      </c>
      <c r="M92" s="288">
        <v>0</v>
      </c>
      <c r="N92" s="290">
        <f t="shared" si="8"/>
        <v>0</v>
      </c>
      <c r="O92" s="285" t="str">
        <f t="shared" si="9"/>
        <v>N.A.</v>
      </c>
      <c r="P92" s="281">
        <v>0</v>
      </c>
      <c r="Q92" s="281">
        <v>0</v>
      </c>
      <c r="R92" s="281">
        <f t="shared" si="10"/>
        <v>0</v>
      </c>
      <c r="S92" s="281">
        <v>0</v>
      </c>
      <c r="T92" s="281">
        <v>0</v>
      </c>
      <c r="U92" s="281">
        <f t="shared" si="11"/>
        <v>0</v>
      </c>
      <c r="V92" s="73"/>
      <c r="W92" s="73"/>
      <c r="X92" s="73"/>
    </row>
    <row r="93" spans="1:24" s="16" customFormat="1" ht="18" customHeight="1">
      <c r="A93" s="286">
        <v>78</v>
      </c>
      <c r="B93" s="287" t="s">
        <v>203</v>
      </c>
      <c r="C93" s="286" t="s">
        <v>210</v>
      </c>
      <c r="D93" s="288">
        <v>0</v>
      </c>
      <c r="E93" s="289">
        <v>0</v>
      </c>
      <c r="F93" s="288">
        <v>0</v>
      </c>
      <c r="G93" s="288">
        <v>0</v>
      </c>
      <c r="H93" s="285">
        <f t="shared" si="7"/>
        <v>0</v>
      </c>
      <c r="I93" s="285"/>
      <c r="J93" s="288">
        <v>0</v>
      </c>
      <c r="K93" s="290">
        <v>0</v>
      </c>
      <c r="L93" s="288">
        <v>0</v>
      </c>
      <c r="M93" s="288">
        <v>0</v>
      </c>
      <c r="N93" s="290">
        <f t="shared" si="8"/>
        <v>0</v>
      </c>
      <c r="O93" s="285" t="str">
        <f t="shared" si="9"/>
        <v>N.A.</v>
      </c>
      <c r="P93" s="281">
        <v>0</v>
      </c>
      <c r="Q93" s="281">
        <v>0</v>
      </c>
      <c r="R93" s="281">
        <f t="shared" si="10"/>
        <v>0</v>
      </c>
      <c r="S93" s="281">
        <v>0</v>
      </c>
      <c r="T93" s="281">
        <v>0</v>
      </c>
      <c r="U93" s="281">
        <f t="shared" si="11"/>
        <v>0</v>
      </c>
      <c r="V93" s="73"/>
      <c r="W93" s="73"/>
      <c r="X93" s="73"/>
    </row>
    <row r="94" spans="1:24" s="16" customFormat="1" ht="18" customHeight="1">
      <c r="A94" s="286">
        <v>79</v>
      </c>
      <c r="B94" s="287" t="s">
        <v>211</v>
      </c>
      <c r="C94" s="286" t="s">
        <v>212</v>
      </c>
      <c r="D94" s="288">
        <v>0</v>
      </c>
      <c r="E94" s="289">
        <v>0</v>
      </c>
      <c r="F94" s="288">
        <v>0</v>
      </c>
      <c r="G94" s="288">
        <v>0</v>
      </c>
      <c r="H94" s="285">
        <f t="shared" si="7"/>
        <v>0</v>
      </c>
      <c r="I94" s="285"/>
      <c r="J94" s="288">
        <v>0</v>
      </c>
      <c r="K94" s="290">
        <v>0</v>
      </c>
      <c r="L94" s="288">
        <v>0</v>
      </c>
      <c r="M94" s="288">
        <v>0</v>
      </c>
      <c r="N94" s="290">
        <f t="shared" si="8"/>
        <v>0</v>
      </c>
      <c r="O94" s="285" t="str">
        <f t="shared" si="9"/>
        <v>N.A.</v>
      </c>
      <c r="P94" s="281">
        <v>0</v>
      </c>
      <c r="Q94" s="281">
        <v>0</v>
      </c>
      <c r="R94" s="281">
        <f t="shared" si="10"/>
        <v>0</v>
      </c>
      <c r="S94" s="281">
        <v>0</v>
      </c>
      <c r="T94" s="281">
        <v>0</v>
      </c>
      <c r="U94" s="281">
        <f t="shared" si="11"/>
        <v>0</v>
      </c>
      <c r="V94" s="73"/>
      <c r="W94" s="73"/>
      <c r="X94" s="73"/>
    </row>
    <row r="95" spans="1:24" s="16" customFormat="1" ht="18" customHeight="1">
      <c r="A95" s="286">
        <v>80</v>
      </c>
      <c r="B95" s="287" t="s">
        <v>203</v>
      </c>
      <c r="C95" s="286" t="s">
        <v>213</v>
      </c>
      <c r="D95" s="288">
        <v>0</v>
      </c>
      <c r="E95" s="289">
        <v>0</v>
      </c>
      <c r="F95" s="288">
        <v>0</v>
      </c>
      <c r="G95" s="288">
        <v>0</v>
      </c>
      <c r="H95" s="285">
        <f t="shared" si="7"/>
        <v>0</v>
      </c>
      <c r="I95" s="285"/>
      <c r="J95" s="288">
        <v>0</v>
      </c>
      <c r="K95" s="290">
        <v>0</v>
      </c>
      <c r="L95" s="288">
        <v>0</v>
      </c>
      <c r="M95" s="288">
        <v>0</v>
      </c>
      <c r="N95" s="290">
        <f t="shared" si="8"/>
        <v>0</v>
      </c>
      <c r="O95" s="285" t="str">
        <f t="shared" si="9"/>
        <v>N.A.</v>
      </c>
      <c r="P95" s="281">
        <v>0</v>
      </c>
      <c r="Q95" s="281">
        <v>0</v>
      </c>
      <c r="R95" s="281">
        <f t="shared" si="10"/>
        <v>0</v>
      </c>
      <c r="S95" s="281">
        <v>0</v>
      </c>
      <c r="T95" s="281">
        <v>0</v>
      </c>
      <c r="U95" s="281">
        <f t="shared" si="11"/>
        <v>0</v>
      </c>
      <c r="V95" s="73"/>
      <c r="W95" s="73"/>
      <c r="X95" s="73"/>
    </row>
    <row r="96" spans="1:24" s="16" customFormat="1" ht="18" customHeight="1">
      <c r="A96" s="286">
        <v>82</v>
      </c>
      <c r="B96" s="287" t="s">
        <v>211</v>
      </c>
      <c r="C96" s="286" t="s">
        <v>214</v>
      </c>
      <c r="D96" s="288">
        <v>0</v>
      </c>
      <c r="E96" s="289">
        <v>0</v>
      </c>
      <c r="F96" s="288">
        <v>0</v>
      </c>
      <c r="G96" s="288">
        <v>0</v>
      </c>
      <c r="H96" s="285">
        <f t="shared" si="7"/>
        <v>0</v>
      </c>
      <c r="I96" s="285"/>
      <c r="J96" s="288">
        <v>0</v>
      </c>
      <c r="K96" s="290">
        <v>0</v>
      </c>
      <c r="L96" s="288">
        <v>0</v>
      </c>
      <c r="M96" s="288">
        <v>0</v>
      </c>
      <c r="N96" s="290">
        <f t="shared" si="8"/>
        <v>0</v>
      </c>
      <c r="O96" s="285" t="str">
        <f t="shared" si="9"/>
        <v>N.A.</v>
      </c>
      <c r="P96" s="281">
        <v>0</v>
      </c>
      <c r="Q96" s="281">
        <v>0</v>
      </c>
      <c r="R96" s="281">
        <f t="shared" si="10"/>
        <v>0</v>
      </c>
      <c r="S96" s="281">
        <v>0</v>
      </c>
      <c r="T96" s="281">
        <v>0</v>
      </c>
      <c r="U96" s="281">
        <f t="shared" si="11"/>
        <v>0</v>
      </c>
      <c r="V96" s="73"/>
      <c r="W96" s="73"/>
      <c r="X96" s="73"/>
    </row>
    <row r="97" spans="1:24" s="16" customFormat="1" ht="18" customHeight="1">
      <c r="A97" s="286">
        <v>83</v>
      </c>
      <c r="B97" s="287" t="s">
        <v>203</v>
      </c>
      <c r="C97" s="286" t="s">
        <v>215</v>
      </c>
      <c r="D97" s="288">
        <v>0</v>
      </c>
      <c r="E97" s="289">
        <v>0</v>
      </c>
      <c r="F97" s="288">
        <v>0</v>
      </c>
      <c r="G97" s="288">
        <v>0</v>
      </c>
      <c r="H97" s="285">
        <f t="shared" si="7"/>
        <v>0</v>
      </c>
      <c r="I97" s="285"/>
      <c r="J97" s="288">
        <v>0</v>
      </c>
      <c r="K97" s="290">
        <v>0</v>
      </c>
      <c r="L97" s="288">
        <v>0</v>
      </c>
      <c r="M97" s="288">
        <v>0</v>
      </c>
      <c r="N97" s="290">
        <f t="shared" si="8"/>
        <v>0</v>
      </c>
      <c r="O97" s="285" t="str">
        <f t="shared" si="9"/>
        <v>N.A.</v>
      </c>
      <c r="P97" s="281">
        <v>0</v>
      </c>
      <c r="Q97" s="281">
        <v>0</v>
      </c>
      <c r="R97" s="281">
        <f t="shared" si="10"/>
        <v>0</v>
      </c>
      <c r="S97" s="281">
        <v>0</v>
      </c>
      <c r="T97" s="281">
        <v>0</v>
      </c>
      <c r="U97" s="281">
        <f t="shared" si="11"/>
        <v>0</v>
      </c>
      <c r="V97" s="73"/>
      <c r="W97" s="73"/>
      <c r="X97" s="73"/>
    </row>
    <row r="98" spans="1:24" s="16" customFormat="1" ht="18" customHeight="1">
      <c r="A98" s="286">
        <v>84</v>
      </c>
      <c r="B98" s="287" t="s">
        <v>211</v>
      </c>
      <c r="C98" s="286" t="s">
        <v>216</v>
      </c>
      <c r="D98" s="288">
        <v>0</v>
      </c>
      <c r="E98" s="289">
        <v>0</v>
      </c>
      <c r="F98" s="288">
        <v>0</v>
      </c>
      <c r="G98" s="288">
        <v>0</v>
      </c>
      <c r="H98" s="285">
        <f t="shared" si="7"/>
        <v>0</v>
      </c>
      <c r="I98" s="285"/>
      <c r="J98" s="288">
        <v>0</v>
      </c>
      <c r="K98" s="290">
        <v>0</v>
      </c>
      <c r="L98" s="288">
        <v>0</v>
      </c>
      <c r="M98" s="288">
        <v>0</v>
      </c>
      <c r="N98" s="290">
        <f t="shared" si="8"/>
        <v>0</v>
      </c>
      <c r="O98" s="285" t="str">
        <f t="shared" si="9"/>
        <v>N.A.</v>
      </c>
      <c r="P98" s="281">
        <v>0</v>
      </c>
      <c r="Q98" s="281">
        <v>0</v>
      </c>
      <c r="R98" s="281">
        <f t="shared" si="10"/>
        <v>0</v>
      </c>
      <c r="S98" s="281">
        <v>0</v>
      </c>
      <c r="T98" s="281">
        <v>0</v>
      </c>
      <c r="U98" s="281">
        <f t="shared" si="11"/>
        <v>0</v>
      </c>
      <c r="V98" s="73"/>
      <c r="W98" s="73"/>
      <c r="X98" s="73"/>
    </row>
    <row r="99" spans="1:24" s="16" customFormat="1" ht="18" customHeight="1">
      <c r="A99" s="286">
        <v>87</v>
      </c>
      <c r="B99" s="287" t="s">
        <v>203</v>
      </c>
      <c r="C99" s="286" t="s">
        <v>217</v>
      </c>
      <c r="D99" s="288">
        <v>0</v>
      </c>
      <c r="E99" s="289">
        <v>0</v>
      </c>
      <c r="F99" s="288">
        <v>0</v>
      </c>
      <c r="G99" s="288">
        <v>0</v>
      </c>
      <c r="H99" s="285">
        <f t="shared" si="7"/>
        <v>0</v>
      </c>
      <c r="I99" s="285"/>
      <c r="J99" s="288">
        <v>0</v>
      </c>
      <c r="K99" s="290">
        <v>0</v>
      </c>
      <c r="L99" s="288">
        <v>0</v>
      </c>
      <c r="M99" s="288">
        <v>0</v>
      </c>
      <c r="N99" s="290">
        <f t="shared" si="8"/>
        <v>0</v>
      </c>
      <c r="O99" s="285" t="str">
        <f t="shared" si="9"/>
        <v>N.A.</v>
      </c>
      <c r="P99" s="281">
        <v>0</v>
      </c>
      <c r="Q99" s="281">
        <v>0</v>
      </c>
      <c r="R99" s="281">
        <f t="shared" si="10"/>
        <v>0</v>
      </c>
      <c r="S99" s="281">
        <v>0</v>
      </c>
      <c r="T99" s="281">
        <v>0</v>
      </c>
      <c r="U99" s="281">
        <f t="shared" si="11"/>
        <v>0</v>
      </c>
      <c r="V99" s="73"/>
      <c r="W99" s="73"/>
      <c r="X99" s="73"/>
    </row>
    <row r="100" spans="1:24" s="16" customFormat="1" ht="18" customHeight="1">
      <c r="A100" s="286">
        <v>90</v>
      </c>
      <c r="B100" s="287" t="s">
        <v>203</v>
      </c>
      <c r="C100" s="286" t="s">
        <v>218</v>
      </c>
      <c r="D100" s="288">
        <v>0</v>
      </c>
      <c r="E100" s="289">
        <v>0</v>
      </c>
      <c r="F100" s="288">
        <v>0</v>
      </c>
      <c r="G100" s="288">
        <v>0</v>
      </c>
      <c r="H100" s="285">
        <f t="shared" si="7"/>
        <v>0</v>
      </c>
      <c r="I100" s="285"/>
      <c r="J100" s="288">
        <v>0</v>
      </c>
      <c r="K100" s="290">
        <v>0</v>
      </c>
      <c r="L100" s="288">
        <v>0</v>
      </c>
      <c r="M100" s="288">
        <v>0</v>
      </c>
      <c r="N100" s="290">
        <f t="shared" si="8"/>
        <v>0</v>
      </c>
      <c r="O100" s="285" t="str">
        <f t="shared" si="9"/>
        <v>N.A.</v>
      </c>
      <c r="P100" s="281">
        <v>0</v>
      </c>
      <c r="Q100" s="281">
        <v>0</v>
      </c>
      <c r="R100" s="281">
        <f t="shared" si="10"/>
        <v>0</v>
      </c>
      <c r="S100" s="281">
        <v>0</v>
      </c>
      <c r="T100" s="281">
        <v>0</v>
      </c>
      <c r="U100" s="281">
        <f t="shared" si="11"/>
        <v>0</v>
      </c>
      <c r="V100" s="73"/>
      <c r="W100" s="73"/>
      <c r="X100" s="73"/>
    </row>
    <row r="101" spans="1:24" s="16" customFormat="1" ht="18" customHeight="1">
      <c r="A101" s="286">
        <v>91</v>
      </c>
      <c r="B101" s="287" t="s">
        <v>203</v>
      </c>
      <c r="C101" s="286" t="s">
        <v>219</v>
      </c>
      <c r="D101" s="288">
        <v>0</v>
      </c>
      <c r="E101" s="289">
        <v>0</v>
      </c>
      <c r="F101" s="288">
        <v>0</v>
      </c>
      <c r="G101" s="288">
        <v>0</v>
      </c>
      <c r="H101" s="285">
        <f t="shared" si="7"/>
        <v>0</v>
      </c>
      <c r="I101" s="285"/>
      <c r="J101" s="288">
        <v>0</v>
      </c>
      <c r="K101" s="290">
        <v>0</v>
      </c>
      <c r="L101" s="288">
        <v>0</v>
      </c>
      <c r="M101" s="288">
        <v>0</v>
      </c>
      <c r="N101" s="290">
        <f t="shared" si="8"/>
        <v>0</v>
      </c>
      <c r="O101" s="285" t="str">
        <f t="shared" si="9"/>
        <v>N.A.</v>
      </c>
      <c r="P101" s="281">
        <v>0</v>
      </c>
      <c r="Q101" s="281">
        <v>0</v>
      </c>
      <c r="R101" s="281">
        <f t="shared" si="10"/>
        <v>0</v>
      </c>
      <c r="S101" s="281">
        <v>0</v>
      </c>
      <c r="T101" s="281">
        <v>0</v>
      </c>
      <c r="U101" s="281">
        <f t="shared" si="11"/>
        <v>0</v>
      </c>
      <c r="V101" s="73"/>
      <c r="W101" s="73"/>
      <c r="X101" s="73"/>
    </row>
    <row r="102" spans="1:24" s="16" customFormat="1" ht="18" customHeight="1">
      <c r="A102" s="286">
        <v>92</v>
      </c>
      <c r="B102" s="287" t="s">
        <v>203</v>
      </c>
      <c r="C102" s="286" t="s">
        <v>220</v>
      </c>
      <c r="D102" s="288">
        <v>0</v>
      </c>
      <c r="E102" s="289">
        <v>0</v>
      </c>
      <c r="F102" s="288">
        <v>0</v>
      </c>
      <c r="G102" s="288">
        <v>0</v>
      </c>
      <c r="H102" s="285">
        <f t="shared" si="7"/>
        <v>0</v>
      </c>
      <c r="I102" s="285"/>
      <c r="J102" s="288">
        <v>0</v>
      </c>
      <c r="K102" s="290">
        <v>0</v>
      </c>
      <c r="L102" s="288">
        <v>0</v>
      </c>
      <c r="M102" s="288">
        <v>0</v>
      </c>
      <c r="N102" s="290">
        <f t="shared" si="8"/>
        <v>0</v>
      </c>
      <c r="O102" s="285" t="str">
        <f t="shared" si="9"/>
        <v>N.A.</v>
      </c>
      <c r="P102" s="281">
        <v>0</v>
      </c>
      <c r="Q102" s="281">
        <v>0</v>
      </c>
      <c r="R102" s="281">
        <f t="shared" si="10"/>
        <v>0</v>
      </c>
      <c r="S102" s="281">
        <v>0</v>
      </c>
      <c r="T102" s="281">
        <v>0</v>
      </c>
      <c r="U102" s="281">
        <f t="shared" si="11"/>
        <v>0</v>
      </c>
      <c r="V102" s="73"/>
      <c r="W102" s="73"/>
      <c r="X102" s="73"/>
    </row>
    <row r="103" spans="1:24" s="16" customFormat="1" ht="18" customHeight="1">
      <c r="A103" s="286">
        <v>93</v>
      </c>
      <c r="B103" s="287" t="s">
        <v>203</v>
      </c>
      <c r="C103" s="286" t="s">
        <v>221</v>
      </c>
      <c r="D103" s="288">
        <v>0</v>
      </c>
      <c r="E103" s="289">
        <v>0</v>
      </c>
      <c r="F103" s="288">
        <v>0</v>
      </c>
      <c r="G103" s="288">
        <v>0</v>
      </c>
      <c r="H103" s="285">
        <f t="shared" si="7"/>
        <v>0</v>
      </c>
      <c r="I103" s="285"/>
      <c r="J103" s="288">
        <v>0</v>
      </c>
      <c r="K103" s="290">
        <v>0</v>
      </c>
      <c r="L103" s="288">
        <v>0</v>
      </c>
      <c r="M103" s="288">
        <v>0</v>
      </c>
      <c r="N103" s="290">
        <f t="shared" si="8"/>
        <v>0</v>
      </c>
      <c r="O103" s="285" t="str">
        <f t="shared" si="9"/>
        <v>N.A.</v>
      </c>
      <c r="P103" s="281">
        <v>0</v>
      </c>
      <c r="Q103" s="281">
        <v>0</v>
      </c>
      <c r="R103" s="281">
        <f t="shared" si="10"/>
        <v>0</v>
      </c>
      <c r="S103" s="281">
        <v>0</v>
      </c>
      <c r="T103" s="281">
        <v>0</v>
      </c>
      <c r="U103" s="281">
        <f t="shared" si="11"/>
        <v>0</v>
      </c>
      <c r="V103" s="73"/>
      <c r="W103" s="73"/>
      <c r="X103" s="73"/>
    </row>
    <row r="104" spans="1:24" s="16" customFormat="1" ht="18" customHeight="1">
      <c r="A104" s="286">
        <v>94</v>
      </c>
      <c r="B104" s="287" t="s">
        <v>203</v>
      </c>
      <c r="C104" s="286" t="s">
        <v>222</v>
      </c>
      <c r="D104" s="288">
        <v>0</v>
      </c>
      <c r="E104" s="289">
        <v>0</v>
      </c>
      <c r="F104" s="288">
        <v>0</v>
      </c>
      <c r="G104" s="288">
        <v>0</v>
      </c>
      <c r="H104" s="285">
        <f t="shared" si="7"/>
        <v>0</v>
      </c>
      <c r="I104" s="285"/>
      <c r="J104" s="288">
        <v>0</v>
      </c>
      <c r="K104" s="290">
        <v>0</v>
      </c>
      <c r="L104" s="288">
        <v>0</v>
      </c>
      <c r="M104" s="288">
        <v>0</v>
      </c>
      <c r="N104" s="290">
        <f t="shared" si="8"/>
        <v>0</v>
      </c>
      <c r="O104" s="285" t="str">
        <f t="shared" si="9"/>
        <v>N.A.</v>
      </c>
      <c r="P104" s="281">
        <v>0</v>
      </c>
      <c r="Q104" s="281">
        <v>0</v>
      </c>
      <c r="R104" s="281">
        <f t="shared" si="10"/>
        <v>0</v>
      </c>
      <c r="S104" s="281">
        <v>0</v>
      </c>
      <c r="T104" s="281">
        <v>0</v>
      </c>
      <c r="U104" s="281">
        <f t="shared" si="11"/>
        <v>0</v>
      </c>
      <c r="V104" s="73"/>
      <c r="W104" s="73"/>
      <c r="X104" s="73"/>
    </row>
    <row r="105" spans="1:24" s="16" customFormat="1" ht="18" customHeight="1">
      <c r="A105" s="286">
        <v>95</v>
      </c>
      <c r="B105" s="287" t="s">
        <v>138</v>
      </c>
      <c r="C105" s="286" t="s">
        <v>223</v>
      </c>
      <c r="D105" s="288">
        <v>0</v>
      </c>
      <c r="E105" s="289">
        <v>0</v>
      </c>
      <c r="F105" s="288">
        <v>0</v>
      </c>
      <c r="G105" s="288">
        <v>0</v>
      </c>
      <c r="H105" s="285">
        <f t="shared" si="7"/>
        <v>0</v>
      </c>
      <c r="I105" s="285"/>
      <c r="J105" s="288">
        <v>0</v>
      </c>
      <c r="K105" s="290">
        <v>0</v>
      </c>
      <c r="L105" s="288">
        <v>0</v>
      </c>
      <c r="M105" s="288">
        <v>0</v>
      </c>
      <c r="N105" s="290">
        <f t="shared" si="8"/>
        <v>0</v>
      </c>
      <c r="O105" s="285" t="str">
        <f t="shared" si="9"/>
        <v>N.A.</v>
      </c>
      <c r="P105" s="281">
        <v>0</v>
      </c>
      <c r="Q105" s="281">
        <v>0</v>
      </c>
      <c r="R105" s="281">
        <f t="shared" si="10"/>
        <v>0</v>
      </c>
      <c r="S105" s="281">
        <v>0</v>
      </c>
      <c r="T105" s="281">
        <v>0</v>
      </c>
      <c r="U105" s="281">
        <f t="shared" si="11"/>
        <v>0</v>
      </c>
      <c r="V105" s="73"/>
      <c r="W105" s="73"/>
      <c r="X105" s="73"/>
    </row>
    <row r="106" spans="1:24" s="16" customFormat="1" ht="18" customHeight="1">
      <c r="A106" s="286">
        <v>98</v>
      </c>
      <c r="B106" s="287" t="s">
        <v>138</v>
      </c>
      <c r="C106" s="286" t="s">
        <v>224</v>
      </c>
      <c r="D106" s="288">
        <v>0</v>
      </c>
      <c r="E106" s="289">
        <v>0</v>
      </c>
      <c r="F106" s="288">
        <v>0</v>
      </c>
      <c r="G106" s="288">
        <v>0</v>
      </c>
      <c r="H106" s="285">
        <f t="shared" si="7"/>
        <v>0</v>
      </c>
      <c r="I106" s="285"/>
      <c r="J106" s="288">
        <v>0</v>
      </c>
      <c r="K106" s="290">
        <v>0</v>
      </c>
      <c r="L106" s="288">
        <v>0</v>
      </c>
      <c r="M106" s="288">
        <v>0</v>
      </c>
      <c r="N106" s="290">
        <f t="shared" si="8"/>
        <v>0</v>
      </c>
      <c r="O106" s="285" t="str">
        <f t="shared" si="9"/>
        <v>N.A.</v>
      </c>
      <c r="P106" s="281">
        <v>0</v>
      </c>
      <c r="Q106" s="281">
        <v>0</v>
      </c>
      <c r="R106" s="281">
        <f t="shared" si="10"/>
        <v>0</v>
      </c>
      <c r="S106" s="281">
        <v>0</v>
      </c>
      <c r="T106" s="281">
        <v>0</v>
      </c>
      <c r="U106" s="281">
        <f t="shared" si="11"/>
        <v>0</v>
      </c>
      <c r="V106" s="73"/>
      <c r="W106" s="73"/>
      <c r="X106" s="73"/>
    </row>
    <row r="107" spans="1:24" s="16" customFormat="1" ht="18" customHeight="1">
      <c r="A107" s="286">
        <v>99</v>
      </c>
      <c r="B107" s="287" t="s">
        <v>138</v>
      </c>
      <c r="C107" s="286" t="s">
        <v>225</v>
      </c>
      <c r="D107" s="288">
        <v>0</v>
      </c>
      <c r="E107" s="289">
        <v>0</v>
      </c>
      <c r="F107" s="288">
        <v>0</v>
      </c>
      <c r="G107" s="288">
        <v>0</v>
      </c>
      <c r="H107" s="285">
        <f t="shared" si="7"/>
        <v>0</v>
      </c>
      <c r="I107" s="285"/>
      <c r="J107" s="288">
        <v>0</v>
      </c>
      <c r="K107" s="290">
        <v>0</v>
      </c>
      <c r="L107" s="288">
        <v>0</v>
      </c>
      <c r="M107" s="288">
        <v>0</v>
      </c>
      <c r="N107" s="290">
        <f t="shared" si="8"/>
        <v>0</v>
      </c>
      <c r="O107" s="285" t="str">
        <f t="shared" si="9"/>
        <v>N.A.</v>
      </c>
      <c r="P107" s="281">
        <v>0</v>
      </c>
      <c r="Q107" s="281">
        <v>0</v>
      </c>
      <c r="R107" s="281">
        <f t="shared" si="10"/>
        <v>0</v>
      </c>
      <c r="S107" s="281">
        <v>0</v>
      </c>
      <c r="T107" s="281">
        <v>0</v>
      </c>
      <c r="U107" s="281">
        <f t="shared" si="11"/>
        <v>0</v>
      </c>
      <c r="V107" s="73"/>
      <c r="W107" s="73"/>
      <c r="X107" s="73"/>
    </row>
    <row r="108" spans="1:24" s="16" customFormat="1" ht="18" customHeight="1">
      <c r="A108" s="286">
        <v>100</v>
      </c>
      <c r="B108" s="287" t="s">
        <v>226</v>
      </c>
      <c r="C108" s="286" t="s">
        <v>227</v>
      </c>
      <c r="D108" s="288">
        <v>0</v>
      </c>
      <c r="E108" s="289">
        <v>0</v>
      </c>
      <c r="F108" s="288">
        <v>0</v>
      </c>
      <c r="G108" s="288">
        <v>0</v>
      </c>
      <c r="H108" s="285">
        <f t="shared" si="7"/>
        <v>0</v>
      </c>
      <c r="I108" s="285"/>
      <c r="J108" s="288">
        <v>0</v>
      </c>
      <c r="K108" s="290">
        <v>0</v>
      </c>
      <c r="L108" s="288">
        <v>0</v>
      </c>
      <c r="M108" s="288">
        <v>0</v>
      </c>
      <c r="N108" s="290">
        <f t="shared" si="8"/>
        <v>0</v>
      </c>
      <c r="O108" s="285" t="str">
        <f t="shared" si="9"/>
        <v>N.A.</v>
      </c>
      <c r="P108" s="281">
        <v>0</v>
      </c>
      <c r="Q108" s="281">
        <v>0</v>
      </c>
      <c r="R108" s="281">
        <f t="shared" si="10"/>
        <v>0</v>
      </c>
      <c r="S108" s="281">
        <v>0</v>
      </c>
      <c r="T108" s="281">
        <v>0</v>
      </c>
      <c r="U108" s="281">
        <f t="shared" si="11"/>
        <v>0</v>
      </c>
      <c r="V108" s="73"/>
      <c r="W108" s="73"/>
      <c r="X108" s="73"/>
    </row>
    <row r="109" spans="1:24" s="16" customFormat="1" ht="18" customHeight="1">
      <c r="A109" s="286">
        <v>101</v>
      </c>
      <c r="B109" s="287" t="s">
        <v>226</v>
      </c>
      <c r="C109" s="286" t="s">
        <v>228</v>
      </c>
      <c r="D109" s="288">
        <v>0</v>
      </c>
      <c r="E109" s="289">
        <v>0</v>
      </c>
      <c r="F109" s="288">
        <v>0</v>
      </c>
      <c r="G109" s="288">
        <v>0</v>
      </c>
      <c r="H109" s="285">
        <f t="shared" si="7"/>
        <v>0</v>
      </c>
      <c r="I109" s="285"/>
      <c r="J109" s="288">
        <v>0</v>
      </c>
      <c r="K109" s="290">
        <v>0</v>
      </c>
      <c r="L109" s="288">
        <v>0</v>
      </c>
      <c r="M109" s="288">
        <v>0</v>
      </c>
      <c r="N109" s="290">
        <f t="shared" si="8"/>
        <v>0</v>
      </c>
      <c r="O109" s="285" t="str">
        <f t="shared" si="9"/>
        <v>N.A.</v>
      </c>
      <c r="P109" s="281">
        <v>0</v>
      </c>
      <c r="Q109" s="281">
        <v>0</v>
      </c>
      <c r="R109" s="281">
        <f t="shared" si="10"/>
        <v>0</v>
      </c>
      <c r="S109" s="281">
        <v>0</v>
      </c>
      <c r="T109" s="281">
        <v>0</v>
      </c>
      <c r="U109" s="281">
        <f t="shared" si="11"/>
        <v>0</v>
      </c>
      <c r="V109" s="73"/>
      <c r="W109" s="73"/>
      <c r="X109" s="73"/>
    </row>
    <row r="110" spans="1:24" s="16" customFormat="1" ht="18" customHeight="1">
      <c r="A110" s="286">
        <v>102</v>
      </c>
      <c r="B110" s="287" t="s">
        <v>226</v>
      </c>
      <c r="C110" s="286" t="s">
        <v>229</v>
      </c>
      <c r="D110" s="288">
        <v>0</v>
      </c>
      <c r="E110" s="289">
        <v>0</v>
      </c>
      <c r="F110" s="288">
        <v>0</v>
      </c>
      <c r="G110" s="288">
        <v>0</v>
      </c>
      <c r="H110" s="285">
        <f t="shared" si="7"/>
        <v>0</v>
      </c>
      <c r="I110" s="285"/>
      <c r="J110" s="288">
        <v>0</v>
      </c>
      <c r="K110" s="290">
        <v>0</v>
      </c>
      <c r="L110" s="288">
        <v>0</v>
      </c>
      <c r="M110" s="288">
        <v>0</v>
      </c>
      <c r="N110" s="290">
        <f t="shared" si="8"/>
        <v>0</v>
      </c>
      <c r="O110" s="285" t="str">
        <f t="shared" si="9"/>
        <v>N.A.</v>
      </c>
      <c r="P110" s="281">
        <v>0</v>
      </c>
      <c r="Q110" s="281">
        <v>0</v>
      </c>
      <c r="R110" s="281">
        <f t="shared" si="10"/>
        <v>0</v>
      </c>
      <c r="S110" s="281">
        <v>0</v>
      </c>
      <c r="T110" s="281">
        <v>0</v>
      </c>
      <c r="U110" s="281">
        <f t="shared" si="11"/>
        <v>0</v>
      </c>
      <c r="V110" s="73"/>
      <c r="W110" s="73"/>
      <c r="X110" s="73"/>
    </row>
    <row r="111" spans="1:24" s="16" customFormat="1" ht="18" customHeight="1">
      <c r="A111" s="286">
        <v>103</v>
      </c>
      <c r="B111" s="287" t="s">
        <v>226</v>
      </c>
      <c r="C111" s="286" t="s">
        <v>230</v>
      </c>
      <c r="D111" s="288">
        <v>0</v>
      </c>
      <c r="E111" s="289">
        <v>0</v>
      </c>
      <c r="F111" s="288">
        <v>0</v>
      </c>
      <c r="G111" s="288">
        <v>0</v>
      </c>
      <c r="H111" s="285">
        <f t="shared" si="7"/>
        <v>0</v>
      </c>
      <c r="I111" s="285"/>
      <c r="J111" s="288">
        <v>0</v>
      </c>
      <c r="K111" s="290">
        <v>0</v>
      </c>
      <c r="L111" s="288">
        <v>0</v>
      </c>
      <c r="M111" s="288">
        <v>0</v>
      </c>
      <c r="N111" s="290">
        <f t="shared" si="8"/>
        <v>0</v>
      </c>
      <c r="O111" s="285" t="str">
        <f t="shared" si="9"/>
        <v>N.A.</v>
      </c>
      <c r="P111" s="281">
        <v>0</v>
      </c>
      <c r="Q111" s="281">
        <v>0</v>
      </c>
      <c r="R111" s="281">
        <f t="shared" si="10"/>
        <v>0</v>
      </c>
      <c r="S111" s="281">
        <v>0</v>
      </c>
      <c r="T111" s="281">
        <v>0</v>
      </c>
      <c r="U111" s="281">
        <f t="shared" si="11"/>
        <v>0</v>
      </c>
      <c r="V111" s="73"/>
      <c r="W111" s="73"/>
      <c r="X111" s="73"/>
    </row>
    <row r="112" spans="1:24" s="16" customFormat="1" ht="18" customHeight="1">
      <c r="A112" s="286">
        <v>104</v>
      </c>
      <c r="B112" s="287" t="s">
        <v>226</v>
      </c>
      <c r="C112" s="286" t="s">
        <v>231</v>
      </c>
      <c r="D112" s="288">
        <v>74.5697665</v>
      </c>
      <c r="E112" s="289">
        <v>57.043025300000004</v>
      </c>
      <c r="F112" s="288">
        <v>0</v>
      </c>
      <c r="G112" s="288">
        <v>5.3506956099999998</v>
      </c>
      <c r="H112" s="285">
        <f t="shared" si="7"/>
        <v>12.176045589999998</v>
      </c>
      <c r="I112" s="285"/>
      <c r="J112" s="288">
        <v>50.358900833493045</v>
      </c>
      <c r="K112" s="290">
        <v>44.21988144538534</v>
      </c>
      <c r="L112" s="288">
        <v>0</v>
      </c>
      <c r="M112" s="288">
        <v>5.1515899600000008</v>
      </c>
      <c r="N112" s="290">
        <f t="shared" si="8"/>
        <v>0.98742942810770451</v>
      </c>
      <c r="O112" s="285">
        <f t="shared" si="9"/>
        <v>-91.89039314275675</v>
      </c>
      <c r="P112" s="281">
        <v>0.75589830000000002</v>
      </c>
      <c r="Q112" s="281">
        <v>56.287127000000005</v>
      </c>
      <c r="R112" s="281">
        <f t="shared" si="10"/>
        <v>57.043025300000004</v>
      </c>
      <c r="S112" s="281">
        <v>0.75589830000000002</v>
      </c>
      <c r="T112" s="281">
        <v>43.463983145385342</v>
      </c>
      <c r="U112" s="281">
        <f t="shared" si="11"/>
        <v>44.21988144538534</v>
      </c>
      <c r="V112" s="73"/>
      <c r="W112" s="73"/>
      <c r="X112" s="73"/>
    </row>
    <row r="113" spans="1:24" s="16" customFormat="1" ht="18" customHeight="1">
      <c r="A113" s="286">
        <v>105</v>
      </c>
      <c r="B113" s="287" t="s">
        <v>226</v>
      </c>
      <c r="C113" s="286" t="s">
        <v>232</v>
      </c>
      <c r="D113" s="288">
        <v>0</v>
      </c>
      <c r="E113" s="289">
        <v>0</v>
      </c>
      <c r="F113" s="288">
        <v>0</v>
      </c>
      <c r="G113" s="288">
        <v>0</v>
      </c>
      <c r="H113" s="285">
        <f t="shared" si="7"/>
        <v>0</v>
      </c>
      <c r="I113" s="285"/>
      <c r="J113" s="288">
        <v>0</v>
      </c>
      <c r="K113" s="290">
        <v>0</v>
      </c>
      <c r="L113" s="288">
        <v>0</v>
      </c>
      <c r="M113" s="288">
        <v>0</v>
      </c>
      <c r="N113" s="290">
        <f t="shared" si="8"/>
        <v>0</v>
      </c>
      <c r="O113" s="285" t="str">
        <f t="shared" si="9"/>
        <v>N.A.</v>
      </c>
      <c r="P113" s="281">
        <v>0</v>
      </c>
      <c r="Q113" s="281">
        <v>0</v>
      </c>
      <c r="R113" s="281">
        <f t="shared" si="10"/>
        <v>0</v>
      </c>
      <c r="S113" s="281">
        <v>0</v>
      </c>
      <c r="T113" s="281">
        <v>0</v>
      </c>
      <c r="U113" s="281">
        <f t="shared" si="11"/>
        <v>0</v>
      </c>
      <c r="V113" s="73"/>
      <c r="W113" s="73"/>
      <c r="X113" s="73"/>
    </row>
    <row r="114" spans="1:24" s="16" customFormat="1" ht="18" customHeight="1">
      <c r="A114" s="286">
        <v>106</v>
      </c>
      <c r="B114" s="287" t="s">
        <v>124</v>
      </c>
      <c r="C114" s="286" t="s">
        <v>233</v>
      </c>
      <c r="D114" s="288">
        <v>0</v>
      </c>
      <c r="E114" s="289">
        <v>0</v>
      </c>
      <c r="F114" s="288">
        <v>0</v>
      </c>
      <c r="G114" s="288">
        <v>0</v>
      </c>
      <c r="H114" s="285">
        <f t="shared" si="7"/>
        <v>0</v>
      </c>
      <c r="I114" s="285"/>
      <c r="J114" s="288">
        <v>0</v>
      </c>
      <c r="K114" s="290">
        <v>0</v>
      </c>
      <c r="L114" s="288">
        <v>0</v>
      </c>
      <c r="M114" s="288">
        <v>0</v>
      </c>
      <c r="N114" s="290">
        <f t="shared" si="8"/>
        <v>0</v>
      </c>
      <c r="O114" s="285" t="str">
        <f t="shared" si="9"/>
        <v>N.A.</v>
      </c>
      <c r="P114" s="281">
        <v>0</v>
      </c>
      <c r="Q114" s="281">
        <v>0</v>
      </c>
      <c r="R114" s="281">
        <f t="shared" si="10"/>
        <v>0</v>
      </c>
      <c r="S114" s="281">
        <v>0</v>
      </c>
      <c r="T114" s="281">
        <v>0</v>
      </c>
      <c r="U114" s="281">
        <f t="shared" si="11"/>
        <v>0</v>
      </c>
      <c r="V114" s="73"/>
      <c r="W114" s="73"/>
      <c r="X114" s="73"/>
    </row>
    <row r="115" spans="1:24" s="16" customFormat="1" ht="18" customHeight="1">
      <c r="A115" s="286">
        <v>107</v>
      </c>
      <c r="B115" s="287" t="s">
        <v>126</v>
      </c>
      <c r="C115" s="286" t="s">
        <v>234</v>
      </c>
      <c r="D115" s="288">
        <v>0</v>
      </c>
      <c r="E115" s="289">
        <v>0</v>
      </c>
      <c r="F115" s="288">
        <v>0</v>
      </c>
      <c r="G115" s="288">
        <v>0</v>
      </c>
      <c r="H115" s="285">
        <f t="shared" si="7"/>
        <v>0</v>
      </c>
      <c r="I115" s="285"/>
      <c r="J115" s="288">
        <v>0</v>
      </c>
      <c r="K115" s="290">
        <v>0</v>
      </c>
      <c r="L115" s="288">
        <v>0</v>
      </c>
      <c r="M115" s="288">
        <v>0</v>
      </c>
      <c r="N115" s="290">
        <f t="shared" si="8"/>
        <v>0</v>
      </c>
      <c r="O115" s="285" t="str">
        <f t="shared" si="9"/>
        <v>N.A.</v>
      </c>
      <c r="P115" s="281">
        <v>0</v>
      </c>
      <c r="Q115" s="281">
        <v>0</v>
      </c>
      <c r="R115" s="281">
        <f t="shared" si="10"/>
        <v>0</v>
      </c>
      <c r="S115" s="281">
        <v>0</v>
      </c>
      <c r="T115" s="281">
        <v>0</v>
      </c>
      <c r="U115" s="281">
        <f t="shared" si="11"/>
        <v>0</v>
      </c>
      <c r="V115" s="73"/>
      <c r="W115" s="73"/>
      <c r="X115" s="73"/>
    </row>
    <row r="116" spans="1:24" s="16" customFormat="1" ht="18" customHeight="1">
      <c r="A116" s="286">
        <v>108</v>
      </c>
      <c r="B116" s="287" t="s">
        <v>134</v>
      </c>
      <c r="C116" s="286" t="s">
        <v>235</v>
      </c>
      <c r="D116" s="288">
        <v>0</v>
      </c>
      <c r="E116" s="289">
        <v>0</v>
      </c>
      <c r="F116" s="288">
        <v>0</v>
      </c>
      <c r="G116" s="288">
        <v>0</v>
      </c>
      <c r="H116" s="285">
        <f t="shared" si="7"/>
        <v>0</v>
      </c>
      <c r="I116" s="285"/>
      <c r="J116" s="288">
        <v>0</v>
      </c>
      <c r="K116" s="290">
        <v>0</v>
      </c>
      <c r="L116" s="288">
        <v>0</v>
      </c>
      <c r="M116" s="288">
        <v>0</v>
      </c>
      <c r="N116" s="290">
        <f t="shared" si="8"/>
        <v>0</v>
      </c>
      <c r="O116" s="285" t="str">
        <f t="shared" si="9"/>
        <v>N.A.</v>
      </c>
      <c r="P116" s="281">
        <v>0</v>
      </c>
      <c r="Q116" s="281">
        <v>0</v>
      </c>
      <c r="R116" s="281">
        <f t="shared" si="10"/>
        <v>0</v>
      </c>
      <c r="S116" s="281">
        <v>0</v>
      </c>
      <c r="T116" s="281">
        <v>0</v>
      </c>
      <c r="U116" s="281">
        <f t="shared" si="11"/>
        <v>0</v>
      </c>
      <c r="V116" s="73"/>
      <c r="W116" s="73"/>
      <c r="X116" s="73"/>
    </row>
    <row r="117" spans="1:24" s="16" customFormat="1" ht="18" customHeight="1">
      <c r="A117" s="286">
        <v>110</v>
      </c>
      <c r="B117" s="287" t="s">
        <v>211</v>
      </c>
      <c r="C117" s="286" t="s">
        <v>236</v>
      </c>
      <c r="D117" s="288">
        <v>0</v>
      </c>
      <c r="E117" s="289">
        <v>0</v>
      </c>
      <c r="F117" s="288">
        <v>0</v>
      </c>
      <c r="G117" s="288">
        <v>0</v>
      </c>
      <c r="H117" s="285">
        <f t="shared" si="7"/>
        <v>0</v>
      </c>
      <c r="I117" s="285"/>
      <c r="J117" s="288">
        <v>0</v>
      </c>
      <c r="K117" s="290">
        <v>0</v>
      </c>
      <c r="L117" s="288">
        <v>0</v>
      </c>
      <c r="M117" s="288">
        <v>0</v>
      </c>
      <c r="N117" s="290">
        <f t="shared" si="8"/>
        <v>0</v>
      </c>
      <c r="O117" s="285" t="str">
        <f t="shared" si="9"/>
        <v>N.A.</v>
      </c>
      <c r="P117" s="281">
        <v>0</v>
      </c>
      <c r="Q117" s="281">
        <v>0</v>
      </c>
      <c r="R117" s="281">
        <f t="shared" si="10"/>
        <v>0</v>
      </c>
      <c r="S117" s="281">
        <v>0</v>
      </c>
      <c r="T117" s="281">
        <v>0</v>
      </c>
      <c r="U117" s="281">
        <f t="shared" si="11"/>
        <v>0</v>
      </c>
      <c r="V117" s="73"/>
      <c r="W117" s="73"/>
      <c r="X117" s="73"/>
    </row>
    <row r="118" spans="1:24" s="16" customFormat="1" ht="18" customHeight="1">
      <c r="A118" s="286">
        <v>111</v>
      </c>
      <c r="B118" s="287" t="s">
        <v>203</v>
      </c>
      <c r="C118" s="286" t="s">
        <v>237</v>
      </c>
      <c r="D118" s="288">
        <v>0</v>
      </c>
      <c r="E118" s="289">
        <v>0</v>
      </c>
      <c r="F118" s="288">
        <v>0</v>
      </c>
      <c r="G118" s="288">
        <v>0</v>
      </c>
      <c r="H118" s="285">
        <f t="shared" si="7"/>
        <v>0</v>
      </c>
      <c r="I118" s="285"/>
      <c r="J118" s="288">
        <v>0</v>
      </c>
      <c r="K118" s="290">
        <v>0</v>
      </c>
      <c r="L118" s="288">
        <v>0</v>
      </c>
      <c r="M118" s="288">
        <v>0</v>
      </c>
      <c r="N118" s="290">
        <f t="shared" si="8"/>
        <v>0</v>
      </c>
      <c r="O118" s="285" t="str">
        <f t="shared" si="9"/>
        <v>N.A.</v>
      </c>
      <c r="P118" s="281">
        <v>0</v>
      </c>
      <c r="Q118" s="281">
        <v>0</v>
      </c>
      <c r="R118" s="281">
        <f t="shared" si="10"/>
        <v>0</v>
      </c>
      <c r="S118" s="281">
        <v>0</v>
      </c>
      <c r="T118" s="281">
        <v>0</v>
      </c>
      <c r="U118" s="281">
        <f t="shared" si="11"/>
        <v>0</v>
      </c>
      <c r="V118" s="73"/>
      <c r="W118" s="73"/>
      <c r="X118" s="73"/>
    </row>
    <row r="119" spans="1:24" s="16" customFormat="1" ht="18" customHeight="1">
      <c r="A119" s="286">
        <v>112</v>
      </c>
      <c r="B119" s="287" t="s">
        <v>203</v>
      </c>
      <c r="C119" s="286" t="s">
        <v>238</v>
      </c>
      <c r="D119" s="288">
        <v>0</v>
      </c>
      <c r="E119" s="289">
        <v>0</v>
      </c>
      <c r="F119" s="288">
        <v>0</v>
      </c>
      <c r="G119" s="288">
        <v>0</v>
      </c>
      <c r="H119" s="285">
        <f t="shared" si="7"/>
        <v>0</v>
      </c>
      <c r="I119" s="285"/>
      <c r="J119" s="288">
        <v>0</v>
      </c>
      <c r="K119" s="290">
        <v>0</v>
      </c>
      <c r="L119" s="288">
        <v>0</v>
      </c>
      <c r="M119" s="288">
        <v>0</v>
      </c>
      <c r="N119" s="290">
        <f t="shared" si="8"/>
        <v>0</v>
      </c>
      <c r="O119" s="285" t="str">
        <f t="shared" si="9"/>
        <v>N.A.</v>
      </c>
      <c r="P119" s="281">
        <v>0</v>
      </c>
      <c r="Q119" s="281">
        <v>0</v>
      </c>
      <c r="R119" s="281">
        <f t="shared" si="10"/>
        <v>0</v>
      </c>
      <c r="S119" s="281">
        <v>0</v>
      </c>
      <c r="T119" s="281">
        <v>0</v>
      </c>
      <c r="U119" s="281">
        <f t="shared" si="11"/>
        <v>0</v>
      </c>
      <c r="V119" s="73"/>
      <c r="W119" s="73"/>
      <c r="X119" s="73"/>
    </row>
    <row r="120" spans="1:24" s="16" customFormat="1" ht="18" customHeight="1">
      <c r="A120" s="286">
        <v>113</v>
      </c>
      <c r="B120" s="287" t="s">
        <v>211</v>
      </c>
      <c r="C120" s="286" t="s">
        <v>239</v>
      </c>
      <c r="D120" s="288">
        <v>0</v>
      </c>
      <c r="E120" s="289">
        <v>0</v>
      </c>
      <c r="F120" s="288">
        <v>0</v>
      </c>
      <c r="G120" s="288">
        <v>0</v>
      </c>
      <c r="H120" s="285">
        <f t="shared" si="7"/>
        <v>0</v>
      </c>
      <c r="I120" s="285"/>
      <c r="J120" s="288">
        <v>0</v>
      </c>
      <c r="K120" s="290">
        <v>0</v>
      </c>
      <c r="L120" s="288">
        <v>0</v>
      </c>
      <c r="M120" s="288">
        <v>0</v>
      </c>
      <c r="N120" s="290">
        <f t="shared" si="8"/>
        <v>0</v>
      </c>
      <c r="O120" s="285" t="str">
        <f t="shared" si="9"/>
        <v>N.A.</v>
      </c>
      <c r="P120" s="281">
        <v>0</v>
      </c>
      <c r="Q120" s="281">
        <v>0</v>
      </c>
      <c r="R120" s="281">
        <f t="shared" si="10"/>
        <v>0</v>
      </c>
      <c r="S120" s="281">
        <v>0</v>
      </c>
      <c r="T120" s="281">
        <v>0</v>
      </c>
      <c r="U120" s="281">
        <f t="shared" si="11"/>
        <v>0</v>
      </c>
      <c r="V120" s="73"/>
      <c r="W120" s="73"/>
      <c r="X120" s="73"/>
    </row>
    <row r="121" spans="1:24" s="16" customFormat="1" ht="18" customHeight="1">
      <c r="A121" s="286">
        <v>114</v>
      </c>
      <c r="B121" s="287" t="s">
        <v>211</v>
      </c>
      <c r="C121" s="286" t="s">
        <v>240</v>
      </c>
      <c r="D121" s="288">
        <v>0</v>
      </c>
      <c r="E121" s="289">
        <v>0</v>
      </c>
      <c r="F121" s="288">
        <v>0</v>
      </c>
      <c r="G121" s="288">
        <v>0</v>
      </c>
      <c r="H121" s="285">
        <f t="shared" si="7"/>
        <v>0</v>
      </c>
      <c r="I121" s="285"/>
      <c r="J121" s="288">
        <v>0</v>
      </c>
      <c r="K121" s="290">
        <v>0</v>
      </c>
      <c r="L121" s="288">
        <v>0</v>
      </c>
      <c r="M121" s="288">
        <v>0</v>
      </c>
      <c r="N121" s="290">
        <f t="shared" si="8"/>
        <v>0</v>
      </c>
      <c r="O121" s="285" t="str">
        <f t="shared" si="9"/>
        <v>N.A.</v>
      </c>
      <c r="P121" s="281">
        <v>0</v>
      </c>
      <c r="Q121" s="281">
        <v>0</v>
      </c>
      <c r="R121" s="281">
        <f t="shared" si="10"/>
        <v>0</v>
      </c>
      <c r="S121" s="281">
        <v>0</v>
      </c>
      <c r="T121" s="281">
        <v>0</v>
      </c>
      <c r="U121" s="281">
        <f t="shared" si="11"/>
        <v>0</v>
      </c>
      <c r="V121" s="73"/>
      <c r="W121" s="73"/>
      <c r="X121" s="73"/>
    </row>
    <row r="122" spans="1:24" s="16" customFormat="1" ht="18" customHeight="1">
      <c r="A122" s="286">
        <v>117</v>
      </c>
      <c r="B122" s="287" t="s">
        <v>211</v>
      </c>
      <c r="C122" s="286" t="s">
        <v>241</v>
      </c>
      <c r="D122" s="288">
        <v>0</v>
      </c>
      <c r="E122" s="289">
        <v>0</v>
      </c>
      <c r="F122" s="288">
        <v>0</v>
      </c>
      <c r="G122" s="288">
        <v>0</v>
      </c>
      <c r="H122" s="285">
        <f t="shared" si="7"/>
        <v>0</v>
      </c>
      <c r="I122" s="285"/>
      <c r="J122" s="288">
        <v>0</v>
      </c>
      <c r="K122" s="290">
        <v>0</v>
      </c>
      <c r="L122" s="288">
        <v>0</v>
      </c>
      <c r="M122" s="288">
        <v>0</v>
      </c>
      <c r="N122" s="290">
        <f t="shared" si="8"/>
        <v>0</v>
      </c>
      <c r="O122" s="285" t="str">
        <f t="shared" si="9"/>
        <v>N.A.</v>
      </c>
      <c r="P122" s="281">
        <v>0</v>
      </c>
      <c r="Q122" s="281">
        <v>0</v>
      </c>
      <c r="R122" s="281">
        <f t="shared" si="10"/>
        <v>0</v>
      </c>
      <c r="S122" s="281">
        <v>0</v>
      </c>
      <c r="T122" s="281">
        <v>0</v>
      </c>
      <c r="U122" s="281">
        <f t="shared" si="11"/>
        <v>0</v>
      </c>
      <c r="V122" s="73"/>
      <c r="W122" s="73"/>
      <c r="X122" s="73"/>
    </row>
    <row r="123" spans="1:24" s="16" customFormat="1" ht="18" customHeight="1">
      <c r="A123" s="286">
        <v>118</v>
      </c>
      <c r="B123" s="287" t="s">
        <v>203</v>
      </c>
      <c r="C123" s="286" t="s">
        <v>242</v>
      </c>
      <c r="D123" s="288">
        <v>0</v>
      </c>
      <c r="E123" s="289">
        <v>0</v>
      </c>
      <c r="F123" s="288">
        <v>0</v>
      </c>
      <c r="G123" s="288">
        <v>0</v>
      </c>
      <c r="H123" s="285">
        <f t="shared" si="7"/>
        <v>0</v>
      </c>
      <c r="I123" s="285"/>
      <c r="J123" s="288">
        <v>0</v>
      </c>
      <c r="K123" s="290">
        <v>0</v>
      </c>
      <c r="L123" s="288">
        <v>0</v>
      </c>
      <c r="M123" s="288">
        <v>0</v>
      </c>
      <c r="N123" s="290">
        <f t="shared" si="8"/>
        <v>0</v>
      </c>
      <c r="O123" s="285" t="str">
        <f t="shared" si="9"/>
        <v>N.A.</v>
      </c>
      <c r="P123" s="281">
        <v>0</v>
      </c>
      <c r="Q123" s="281">
        <v>0</v>
      </c>
      <c r="R123" s="281">
        <f t="shared" si="10"/>
        <v>0</v>
      </c>
      <c r="S123" s="281">
        <v>0</v>
      </c>
      <c r="T123" s="281">
        <v>0</v>
      </c>
      <c r="U123" s="281">
        <f t="shared" si="11"/>
        <v>0</v>
      </c>
      <c r="V123" s="73"/>
      <c r="W123" s="73"/>
      <c r="X123" s="73"/>
    </row>
    <row r="124" spans="1:24" s="16" customFormat="1" ht="18" customHeight="1">
      <c r="A124" s="286">
        <v>122</v>
      </c>
      <c r="B124" s="287" t="s">
        <v>138</v>
      </c>
      <c r="C124" s="286" t="s">
        <v>243</v>
      </c>
      <c r="D124" s="288">
        <v>0</v>
      </c>
      <c r="E124" s="289">
        <v>0</v>
      </c>
      <c r="F124" s="288">
        <v>0</v>
      </c>
      <c r="G124" s="288">
        <v>0</v>
      </c>
      <c r="H124" s="285">
        <f t="shared" si="7"/>
        <v>0</v>
      </c>
      <c r="I124" s="285"/>
      <c r="J124" s="288">
        <v>0</v>
      </c>
      <c r="K124" s="290">
        <v>0</v>
      </c>
      <c r="L124" s="288">
        <v>0</v>
      </c>
      <c r="M124" s="288">
        <v>0</v>
      </c>
      <c r="N124" s="290">
        <f t="shared" si="8"/>
        <v>0</v>
      </c>
      <c r="O124" s="285" t="str">
        <f t="shared" si="9"/>
        <v>N.A.</v>
      </c>
      <c r="P124" s="281">
        <v>0</v>
      </c>
      <c r="Q124" s="281">
        <v>0</v>
      </c>
      <c r="R124" s="281">
        <f t="shared" si="10"/>
        <v>0</v>
      </c>
      <c r="S124" s="281">
        <v>0</v>
      </c>
      <c r="T124" s="281">
        <v>0</v>
      </c>
      <c r="U124" s="281">
        <f t="shared" si="11"/>
        <v>0</v>
      </c>
      <c r="V124" s="73"/>
      <c r="W124" s="73"/>
      <c r="X124" s="73"/>
    </row>
    <row r="125" spans="1:24" s="16" customFormat="1" ht="18" customHeight="1">
      <c r="A125" s="286">
        <v>123</v>
      </c>
      <c r="B125" s="287" t="s">
        <v>244</v>
      </c>
      <c r="C125" s="286" t="s">
        <v>245</v>
      </c>
      <c r="D125" s="288">
        <v>0</v>
      </c>
      <c r="E125" s="289">
        <v>0</v>
      </c>
      <c r="F125" s="288">
        <v>0</v>
      </c>
      <c r="G125" s="288">
        <v>0</v>
      </c>
      <c r="H125" s="285">
        <f t="shared" si="7"/>
        <v>0</v>
      </c>
      <c r="I125" s="285"/>
      <c r="J125" s="288">
        <v>0</v>
      </c>
      <c r="K125" s="290">
        <v>0</v>
      </c>
      <c r="L125" s="288">
        <v>0</v>
      </c>
      <c r="M125" s="288">
        <v>0</v>
      </c>
      <c r="N125" s="290">
        <f t="shared" si="8"/>
        <v>0</v>
      </c>
      <c r="O125" s="285" t="str">
        <f t="shared" si="9"/>
        <v>N.A.</v>
      </c>
      <c r="P125" s="281">
        <v>0</v>
      </c>
      <c r="Q125" s="281">
        <v>0</v>
      </c>
      <c r="R125" s="281">
        <f t="shared" si="10"/>
        <v>0</v>
      </c>
      <c r="S125" s="281">
        <v>0</v>
      </c>
      <c r="T125" s="281">
        <v>0</v>
      </c>
      <c r="U125" s="281">
        <f t="shared" si="11"/>
        <v>0</v>
      </c>
      <c r="V125" s="73"/>
      <c r="W125" s="73"/>
      <c r="X125" s="73"/>
    </row>
    <row r="126" spans="1:24" s="16" customFormat="1" ht="18" customHeight="1">
      <c r="A126" s="286">
        <v>124</v>
      </c>
      <c r="B126" s="287" t="s">
        <v>138</v>
      </c>
      <c r="C126" s="286" t="s">
        <v>246</v>
      </c>
      <c r="D126" s="288">
        <v>0</v>
      </c>
      <c r="E126" s="289">
        <v>0</v>
      </c>
      <c r="F126" s="288">
        <v>0</v>
      </c>
      <c r="G126" s="288">
        <v>0</v>
      </c>
      <c r="H126" s="285">
        <f t="shared" si="7"/>
        <v>0</v>
      </c>
      <c r="I126" s="285"/>
      <c r="J126" s="288">
        <v>0</v>
      </c>
      <c r="K126" s="290">
        <v>0</v>
      </c>
      <c r="L126" s="288">
        <v>0</v>
      </c>
      <c r="M126" s="288">
        <v>0</v>
      </c>
      <c r="N126" s="290">
        <f t="shared" si="8"/>
        <v>0</v>
      </c>
      <c r="O126" s="285" t="str">
        <f t="shared" si="9"/>
        <v>N.A.</v>
      </c>
      <c r="P126" s="281">
        <v>0</v>
      </c>
      <c r="Q126" s="281">
        <v>0</v>
      </c>
      <c r="R126" s="281">
        <f t="shared" si="10"/>
        <v>0</v>
      </c>
      <c r="S126" s="281">
        <v>0</v>
      </c>
      <c r="T126" s="281">
        <v>0</v>
      </c>
      <c r="U126" s="281">
        <f t="shared" si="11"/>
        <v>0</v>
      </c>
      <c r="V126" s="73"/>
      <c r="W126" s="73"/>
      <c r="X126" s="73"/>
    </row>
    <row r="127" spans="1:24" s="16" customFormat="1" ht="18" customHeight="1">
      <c r="A127" s="286">
        <v>126</v>
      </c>
      <c r="B127" s="287" t="s">
        <v>226</v>
      </c>
      <c r="C127" s="286" t="s">
        <v>247</v>
      </c>
      <c r="D127" s="288">
        <v>0</v>
      </c>
      <c r="E127" s="289">
        <v>0</v>
      </c>
      <c r="F127" s="288">
        <v>0</v>
      </c>
      <c r="G127" s="288">
        <v>0</v>
      </c>
      <c r="H127" s="285">
        <f t="shared" si="7"/>
        <v>0</v>
      </c>
      <c r="I127" s="285"/>
      <c r="J127" s="288">
        <v>0</v>
      </c>
      <c r="K127" s="290">
        <v>0</v>
      </c>
      <c r="L127" s="288">
        <v>0</v>
      </c>
      <c r="M127" s="288">
        <v>0</v>
      </c>
      <c r="N127" s="290">
        <f t="shared" si="8"/>
        <v>0</v>
      </c>
      <c r="O127" s="285" t="str">
        <f t="shared" si="9"/>
        <v>N.A.</v>
      </c>
      <c r="P127" s="281">
        <v>0</v>
      </c>
      <c r="Q127" s="281">
        <v>0</v>
      </c>
      <c r="R127" s="281">
        <f t="shared" si="10"/>
        <v>0</v>
      </c>
      <c r="S127" s="281">
        <v>0</v>
      </c>
      <c r="T127" s="281">
        <v>0</v>
      </c>
      <c r="U127" s="281">
        <f t="shared" si="11"/>
        <v>0</v>
      </c>
      <c r="V127" s="73"/>
      <c r="W127" s="73"/>
      <c r="X127" s="73"/>
    </row>
    <row r="128" spans="1:24" s="16" customFormat="1" ht="18" customHeight="1">
      <c r="A128" s="286">
        <v>127</v>
      </c>
      <c r="B128" s="287" t="s">
        <v>248</v>
      </c>
      <c r="C128" s="286" t="s">
        <v>249</v>
      </c>
      <c r="D128" s="288">
        <v>0</v>
      </c>
      <c r="E128" s="289">
        <v>0</v>
      </c>
      <c r="F128" s="288">
        <v>0</v>
      </c>
      <c r="G128" s="288">
        <v>0</v>
      </c>
      <c r="H128" s="285">
        <f t="shared" si="7"/>
        <v>0</v>
      </c>
      <c r="I128" s="285"/>
      <c r="J128" s="288">
        <v>0</v>
      </c>
      <c r="K128" s="290">
        <v>0</v>
      </c>
      <c r="L128" s="288">
        <v>0</v>
      </c>
      <c r="M128" s="288">
        <v>0</v>
      </c>
      <c r="N128" s="290">
        <f t="shared" si="8"/>
        <v>0</v>
      </c>
      <c r="O128" s="285" t="str">
        <f t="shared" si="9"/>
        <v>N.A.</v>
      </c>
      <c r="P128" s="281">
        <v>0</v>
      </c>
      <c r="Q128" s="281">
        <v>0</v>
      </c>
      <c r="R128" s="281">
        <f t="shared" si="10"/>
        <v>0</v>
      </c>
      <c r="S128" s="281">
        <v>0</v>
      </c>
      <c r="T128" s="281">
        <v>0</v>
      </c>
      <c r="U128" s="281">
        <f t="shared" si="11"/>
        <v>0</v>
      </c>
      <c r="V128" s="73"/>
      <c r="W128" s="73"/>
      <c r="X128" s="73"/>
    </row>
    <row r="129" spans="1:24" s="16" customFormat="1" ht="18" customHeight="1">
      <c r="A129" s="286">
        <v>128</v>
      </c>
      <c r="B129" s="287" t="s">
        <v>226</v>
      </c>
      <c r="C129" s="286" t="s">
        <v>250</v>
      </c>
      <c r="D129" s="288">
        <v>0</v>
      </c>
      <c r="E129" s="289">
        <v>0</v>
      </c>
      <c r="F129" s="288">
        <v>0</v>
      </c>
      <c r="G129" s="288">
        <v>0</v>
      </c>
      <c r="H129" s="285">
        <f t="shared" si="7"/>
        <v>0</v>
      </c>
      <c r="I129" s="285"/>
      <c r="J129" s="288">
        <v>0</v>
      </c>
      <c r="K129" s="290">
        <v>0</v>
      </c>
      <c r="L129" s="288">
        <v>0</v>
      </c>
      <c r="M129" s="288">
        <v>0</v>
      </c>
      <c r="N129" s="290">
        <f t="shared" si="8"/>
        <v>0</v>
      </c>
      <c r="O129" s="285" t="str">
        <f t="shared" si="9"/>
        <v>N.A.</v>
      </c>
      <c r="P129" s="281">
        <v>0</v>
      </c>
      <c r="Q129" s="281">
        <v>0</v>
      </c>
      <c r="R129" s="281">
        <f t="shared" si="10"/>
        <v>0</v>
      </c>
      <c r="S129" s="281">
        <v>0</v>
      </c>
      <c r="T129" s="281">
        <v>0</v>
      </c>
      <c r="U129" s="281">
        <f t="shared" si="11"/>
        <v>0</v>
      </c>
      <c r="V129" s="73"/>
      <c r="W129" s="73"/>
      <c r="X129" s="73"/>
    </row>
    <row r="130" spans="1:24" s="16" customFormat="1" ht="18" customHeight="1">
      <c r="A130" s="286">
        <v>130</v>
      </c>
      <c r="B130" s="287" t="s">
        <v>226</v>
      </c>
      <c r="C130" s="286" t="s">
        <v>251</v>
      </c>
      <c r="D130" s="288">
        <v>22.096206000000002</v>
      </c>
      <c r="E130" s="289">
        <v>18.537300899999998</v>
      </c>
      <c r="F130" s="288">
        <v>0</v>
      </c>
      <c r="G130" s="288">
        <v>0.55610698000000014</v>
      </c>
      <c r="H130" s="285">
        <f t="shared" si="7"/>
        <v>3.002798120000004</v>
      </c>
      <c r="I130" s="285"/>
      <c r="J130" s="288">
        <v>16.014288843153992</v>
      </c>
      <c r="K130" s="290">
        <v>14.835399489562736</v>
      </c>
      <c r="L130" s="288">
        <v>0</v>
      </c>
      <c r="M130" s="288">
        <v>0.86488368999999998</v>
      </c>
      <c r="N130" s="290">
        <f t="shared" si="8"/>
        <v>0.3140056635912557</v>
      </c>
      <c r="O130" s="285">
        <f t="shared" si="9"/>
        <v>-89.542897955748842</v>
      </c>
      <c r="P130" s="281">
        <v>0.80898190000000003</v>
      </c>
      <c r="Q130" s="281">
        <v>17.728318999999999</v>
      </c>
      <c r="R130" s="281">
        <f t="shared" si="10"/>
        <v>18.537300899999998</v>
      </c>
      <c r="S130" s="281">
        <v>0.80898190000000003</v>
      </c>
      <c r="T130" s="281">
        <v>14.026417589562737</v>
      </c>
      <c r="U130" s="281">
        <f t="shared" si="11"/>
        <v>14.835399489562736</v>
      </c>
      <c r="V130" s="73"/>
      <c r="W130" s="73"/>
      <c r="X130" s="73"/>
    </row>
    <row r="131" spans="1:24" s="16" customFormat="1" ht="18" customHeight="1">
      <c r="A131" s="286">
        <v>132</v>
      </c>
      <c r="B131" s="287" t="s">
        <v>252</v>
      </c>
      <c r="C131" s="286" t="s">
        <v>253</v>
      </c>
      <c r="D131" s="288">
        <v>107.71365949999999</v>
      </c>
      <c r="E131" s="289">
        <v>54.488413510000001</v>
      </c>
      <c r="F131" s="288">
        <v>0</v>
      </c>
      <c r="G131" s="288">
        <v>3.8231100200000006</v>
      </c>
      <c r="H131" s="285">
        <f t="shared" si="7"/>
        <v>49.402135969999989</v>
      </c>
      <c r="I131" s="285"/>
      <c r="J131" s="288">
        <v>71.074661837579953</v>
      </c>
      <c r="K131" s="290">
        <v>93.191026755252636</v>
      </c>
      <c r="L131" s="288">
        <v>0</v>
      </c>
      <c r="M131" s="288">
        <v>2.3552562100000003</v>
      </c>
      <c r="N131" s="290">
        <f t="shared" si="8"/>
        <v>-24.471621127672684</v>
      </c>
      <c r="O131" s="285">
        <f t="shared" si="9"/>
        <v>-149.5355527593652</v>
      </c>
      <c r="P131" s="281">
        <v>39.273470510000003</v>
      </c>
      <c r="Q131" s="281">
        <v>15.214943000000002</v>
      </c>
      <c r="R131" s="281">
        <f t="shared" si="10"/>
        <v>54.488413510000001</v>
      </c>
      <c r="S131" s="281">
        <v>39.273470510000003</v>
      </c>
      <c r="T131" s="281">
        <v>53.917556245252634</v>
      </c>
      <c r="U131" s="281">
        <f t="shared" si="11"/>
        <v>93.191026755252636</v>
      </c>
      <c r="V131" s="73"/>
      <c r="W131" s="73"/>
      <c r="X131" s="73"/>
    </row>
    <row r="132" spans="1:24" s="16" customFormat="1" ht="18" customHeight="1">
      <c r="A132" s="286">
        <v>136</v>
      </c>
      <c r="B132" s="287" t="s">
        <v>134</v>
      </c>
      <c r="C132" s="286" t="s">
        <v>254</v>
      </c>
      <c r="D132" s="288">
        <v>0</v>
      </c>
      <c r="E132" s="289">
        <v>0</v>
      </c>
      <c r="F132" s="288">
        <v>0</v>
      </c>
      <c r="G132" s="288">
        <v>0</v>
      </c>
      <c r="H132" s="285">
        <f t="shared" si="7"/>
        <v>0</v>
      </c>
      <c r="I132" s="285"/>
      <c r="J132" s="288">
        <v>0</v>
      </c>
      <c r="K132" s="290">
        <v>0</v>
      </c>
      <c r="L132" s="288">
        <v>0</v>
      </c>
      <c r="M132" s="288">
        <v>0</v>
      </c>
      <c r="N132" s="290">
        <f t="shared" si="8"/>
        <v>0</v>
      </c>
      <c r="O132" s="285" t="str">
        <f t="shared" si="9"/>
        <v>N.A.</v>
      </c>
      <c r="P132" s="281">
        <v>0</v>
      </c>
      <c r="Q132" s="281">
        <v>0</v>
      </c>
      <c r="R132" s="281">
        <f t="shared" si="10"/>
        <v>0</v>
      </c>
      <c r="S132" s="281">
        <v>0</v>
      </c>
      <c r="T132" s="281">
        <v>0</v>
      </c>
      <c r="U132" s="281">
        <f t="shared" si="11"/>
        <v>0</v>
      </c>
      <c r="V132" s="73"/>
      <c r="W132" s="73"/>
      <c r="X132" s="73"/>
    </row>
    <row r="133" spans="1:24" s="16" customFormat="1" ht="18" customHeight="1">
      <c r="A133" s="286">
        <v>138</v>
      </c>
      <c r="B133" s="287" t="s">
        <v>138</v>
      </c>
      <c r="C133" s="286" t="s">
        <v>255</v>
      </c>
      <c r="D133" s="288">
        <v>0</v>
      </c>
      <c r="E133" s="289">
        <v>0</v>
      </c>
      <c r="F133" s="288">
        <v>0</v>
      </c>
      <c r="G133" s="288">
        <v>0</v>
      </c>
      <c r="H133" s="285">
        <f t="shared" si="7"/>
        <v>0</v>
      </c>
      <c r="I133" s="285"/>
      <c r="J133" s="288">
        <v>0</v>
      </c>
      <c r="K133" s="290">
        <v>0</v>
      </c>
      <c r="L133" s="288">
        <v>0</v>
      </c>
      <c r="M133" s="288">
        <v>0</v>
      </c>
      <c r="N133" s="290">
        <f t="shared" si="8"/>
        <v>0</v>
      </c>
      <c r="O133" s="285" t="str">
        <f t="shared" si="9"/>
        <v>N.A.</v>
      </c>
      <c r="P133" s="281">
        <v>0</v>
      </c>
      <c r="Q133" s="281">
        <v>0</v>
      </c>
      <c r="R133" s="281">
        <f t="shared" si="10"/>
        <v>0</v>
      </c>
      <c r="S133" s="281">
        <v>0</v>
      </c>
      <c r="T133" s="281">
        <v>0</v>
      </c>
      <c r="U133" s="281">
        <f t="shared" si="11"/>
        <v>0</v>
      </c>
      <c r="V133" s="73"/>
      <c r="W133" s="73"/>
      <c r="X133" s="73"/>
    </row>
    <row r="134" spans="1:24" s="16" customFormat="1" ht="18" customHeight="1">
      <c r="A134" s="286">
        <v>139</v>
      </c>
      <c r="B134" s="287" t="s">
        <v>138</v>
      </c>
      <c r="C134" s="286" t="s">
        <v>256</v>
      </c>
      <c r="D134" s="288">
        <v>0</v>
      </c>
      <c r="E134" s="289">
        <v>0</v>
      </c>
      <c r="F134" s="288">
        <v>0</v>
      </c>
      <c r="G134" s="288">
        <v>0</v>
      </c>
      <c r="H134" s="285">
        <f t="shared" si="7"/>
        <v>0</v>
      </c>
      <c r="I134" s="285"/>
      <c r="J134" s="288">
        <v>0</v>
      </c>
      <c r="K134" s="290">
        <v>0</v>
      </c>
      <c r="L134" s="288">
        <v>0</v>
      </c>
      <c r="M134" s="288">
        <v>0</v>
      </c>
      <c r="N134" s="290">
        <f t="shared" si="8"/>
        <v>0</v>
      </c>
      <c r="O134" s="285" t="str">
        <f t="shared" si="9"/>
        <v>N.A.</v>
      </c>
      <c r="P134" s="281">
        <v>0</v>
      </c>
      <c r="Q134" s="281">
        <v>0</v>
      </c>
      <c r="R134" s="281">
        <f t="shared" si="10"/>
        <v>0</v>
      </c>
      <c r="S134" s="281">
        <v>0</v>
      </c>
      <c r="T134" s="281">
        <v>0</v>
      </c>
      <c r="U134" s="281">
        <f t="shared" si="11"/>
        <v>0</v>
      </c>
      <c r="V134" s="73"/>
      <c r="W134" s="73"/>
      <c r="X134" s="73"/>
    </row>
    <row r="135" spans="1:24" s="16" customFormat="1" ht="18" customHeight="1">
      <c r="A135" s="286">
        <v>140</v>
      </c>
      <c r="B135" s="287" t="s">
        <v>244</v>
      </c>
      <c r="C135" s="286" t="s">
        <v>257</v>
      </c>
      <c r="D135" s="288">
        <v>22.014222999999998</v>
      </c>
      <c r="E135" s="289">
        <v>18.89479197</v>
      </c>
      <c r="F135" s="288">
        <v>0</v>
      </c>
      <c r="G135" s="288">
        <v>1.4944832799999996</v>
      </c>
      <c r="H135" s="285">
        <f t="shared" si="7"/>
        <v>1.624947749999998</v>
      </c>
      <c r="I135" s="285"/>
      <c r="J135" s="288">
        <v>11.76592898003628</v>
      </c>
      <c r="K135" s="290">
        <v>10.071541780231644</v>
      </c>
      <c r="L135" s="288">
        <v>0</v>
      </c>
      <c r="M135" s="288">
        <v>1.4636827100000001</v>
      </c>
      <c r="N135" s="290">
        <f t="shared" si="8"/>
        <v>0.23070448980463576</v>
      </c>
      <c r="O135" s="285">
        <f t="shared" si="9"/>
        <v>-85.802344118164044</v>
      </c>
      <c r="P135" s="281">
        <v>7.0698934699999985</v>
      </c>
      <c r="Q135" s="281">
        <v>11.824898500000002</v>
      </c>
      <c r="R135" s="281">
        <f t="shared" si="10"/>
        <v>18.89479197</v>
      </c>
      <c r="S135" s="281">
        <v>7.0400555899999997</v>
      </c>
      <c r="T135" s="281">
        <v>3.0314861902316457</v>
      </c>
      <c r="U135" s="281">
        <f t="shared" si="11"/>
        <v>10.071541780231644</v>
      </c>
      <c r="V135" s="73"/>
      <c r="W135" s="73"/>
      <c r="X135" s="73"/>
    </row>
    <row r="136" spans="1:24" s="16" customFormat="1" ht="18" customHeight="1">
      <c r="A136" s="286">
        <v>141</v>
      </c>
      <c r="B136" s="287" t="s">
        <v>138</v>
      </c>
      <c r="C136" s="286" t="s">
        <v>258</v>
      </c>
      <c r="D136" s="288">
        <v>0</v>
      </c>
      <c r="E136" s="289">
        <v>0</v>
      </c>
      <c r="F136" s="288">
        <v>0</v>
      </c>
      <c r="G136" s="288">
        <v>0</v>
      </c>
      <c r="H136" s="285">
        <f t="shared" si="7"/>
        <v>0</v>
      </c>
      <c r="I136" s="285"/>
      <c r="J136" s="288">
        <v>0</v>
      </c>
      <c r="K136" s="290">
        <v>0</v>
      </c>
      <c r="L136" s="288">
        <v>0</v>
      </c>
      <c r="M136" s="288">
        <v>0</v>
      </c>
      <c r="N136" s="290">
        <f t="shared" si="8"/>
        <v>0</v>
      </c>
      <c r="O136" s="285" t="str">
        <f t="shared" si="9"/>
        <v>N.A.</v>
      </c>
      <c r="P136" s="281">
        <v>0</v>
      </c>
      <c r="Q136" s="281">
        <v>0</v>
      </c>
      <c r="R136" s="281">
        <f t="shared" si="10"/>
        <v>0</v>
      </c>
      <c r="S136" s="281">
        <v>0</v>
      </c>
      <c r="T136" s="281">
        <v>0</v>
      </c>
      <c r="U136" s="281">
        <f t="shared" si="11"/>
        <v>0</v>
      </c>
      <c r="V136" s="73"/>
      <c r="W136" s="73"/>
      <c r="X136" s="73"/>
    </row>
    <row r="137" spans="1:24" s="16" customFormat="1" ht="18" customHeight="1">
      <c r="A137" s="286">
        <v>142</v>
      </c>
      <c r="B137" s="287" t="s">
        <v>226</v>
      </c>
      <c r="C137" s="286" t="s">
        <v>259</v>
      </c>
      <c r="D137" s="288">
        <v>0</v>
      </c>
      <c r="E137" s="289">
        <v>0</v>
      </c>
      <c r="F137" s="288">
        <v>0</v>
      </c>
      <c r="G137" s="288">
        <v>0</v>
      </c>
      <c r="H137" s="285">
        <f t="shared" si="7"/>
        <v>0</v>
      </c>
      <c r="I137" s="285"/>
      <c r="J137" s="288">
        <v>0</v>
      </c>
      <c r="K137" s="290">
        <v>0</v>
      </c>
      <c r="L137" s="288">
        <v>0</v>
      </c>
      <c r="M137" s="288">
        <v>0</v>
      </c>
      <c r="N137" s="290">
        <f t="shared" si="8"/>
        <v>0</v>
      </c>
      <c r="O137" s="285" t="str">
        <f t="shared" si="9"/>
        <v>N.A.</v>
      </c>
      <c r="P137" s="281">
        <v>0</v>
      </c>
      <c r="Q137" s="281">
        <v>0</v>
      </c>
      <c r="R137" s="281">
        <f t="shared" si="10"/>
        <v>0</v>
      </c>
      <c r="S137" s="281">
        <v>0</v>
      </c>
      <c r="T137" s="281">
        <v>0</v>
      </c>
      <c r="U137" s="281">
        <f t="shared" si="11"/>
        <v>0</v>
      </c>
      <c r="V137" s="73"/>
      <c r="W137" s="73"/>
      <c r="X137" s="73"/>
    </row>
    <row r="138" spans="1:24" s="16" customFormat="1" ht="18" customHeight="1">
      <c r="A138" s="286">
        <v>143</v>
      </c>
      <c r="B138" s="287" t="s">
        <v>226</v>
      </c>
      <c r="C138" s="286" t="s">
        <v>260</v>
      </c>
      <c r="D138" s="288">
        <v>0</v>
      </c>
      <c r="E138" s="289">
        <v>0</v>
      </c>
      <c r="F138" s="288">
        <v>0</v>
      </c>
      <c r="G138" s="288">
        <v>0</v>
      </c>
      <c r="H138" s="285">
        <f t="shared" si="7"/>
        <v>0</v>
      </c>
      <c r="I138" s="285"/>
      <c r="J138" s="288">
        <v>0</v>
      </c>
      <c r="K138" s="290">
        <v>0</v>
      </c>
      <c r="L138" s="288">
        <v>0</v>
      </c>
      <c r="M138" s="288">
        <v>0</v>
      </c>
      <c r="N138" s="290">
        <f t="shared" si="8"/>
        <v>0</v>
      </c>
      <c r="O138" s="285" t="str">
        <f t="shared" si="9"/>
        <v>N.A.</v>
      </c>
      <c r="P138" s="281">
        <v>0</v>
      </c>
      <c r="Q138" s="281">
        <v>0</v>
      </c>
      <c r="R138" s="281">
        <f t="shared" si="10"/>
        <v>0</v>
      </c>
      <c r="S138" s="281">
        <v>0</v>
      </c>
      <c r="T138" s="281">
        <v>0</v>
      </c>
      <c r="U138" s="281">
        <f t="shared" si="11"/>
        <v>0</v>
      </c>
      <c r="V138" s="73"/>
      <c r="W138" s="73"/>
      <c r="X138" s="73"/>
    </row>
    <row r="139" spans="1:24" s="16" customFormat="1" ht="18" customHeight="1">
      <c r="A139" s="286">
        <v>144</v>
      </c>
      <c r="B139" s="287" t="s">
        <v>248</v>
      </c>
      <c r="C139" s="286" t="s">
        <v>261</v>
      </c>
      <c r="D139" s="288">
        <v>0</v>
      </c>
      <c r="E139" s="289">
        <v>0</v>
      </c>
      <c r="F139" s="288">
        <v>0</v>
      </c>
      <c r="G139" s="288">
        <v>0</v>
      </c>
      <c r="H139" s="285">
        <f t="shared" si="7"/>
        <v>0</v>
      </c>
      <c r="I139" s="285"/>
      <c r="J139" s="288">
        <v>0</v>
      </c>
      <c r="K139" s="290">
        <v>0</v>
      </c>
      <c r="L139" s="288">
        <v>0</v>
      </c>
      <c r="M139" s="288">
        <v>0</v>
      </c>
      <c r="N139" s="290">
        <f t="shared" si="8"/>
        <v>0</v>
      </c>
      <c r="O139" s="285" t="str">
        <f t="shared" si="9"/>
        <v>N.A.</v>
      </c>
      <c r="P139" s="281">
        <v>0</v>
      </c>
      <c r="Q139" s="281">
        <v>0</v>
      </c>
      <c r="R139" s="281">
        <f t="shared" si="10"/>
        <v>0</v>
      </c>
      <c r="S139" s="281">
        <v>0</v>
      </c>
      <c r="T139" s="281">
        <v>0</v>
      </c>
      <c r="U139" s="281">
        <f t="shared" si="11"/>
        <v>0</v>
      </c>
      <c r="V139" s="73"/>
      <c r="W139" s="73"/>
      <c r="X139" s="73"/>
    </row>
    <row r="140" spans="1:24" s="16" customFormat="1" ht="18" customHeight="1">
      <c r="A140" s="286">
        <v>146</v>
      </c>
      <c r="B140" s="287" t="s">
        <v>192</v>
      </c>
      <c r="C140" s="286" t="s">
        <v>262</v>
      </c>
      <c r="D140" s="288">
        <v>2420.8789249999995</v>
      </c>
      <c r="E140" s="289">
        <v>423.09840772000007</v>
      </c>
      <c r="F140" s="288">
        <v>0</v>
      </c>
      <c r="G140" s="288">
        <v>417.25144847999991</v>
      </c>
      <c r="H140" s="285">
        <f t="shared" si="7"/>
        <v>1580.5290687999995</v>
      </c>
      <c r="I140" s="285"/>
      <c r="J140" s="288">
        <v>1206.8217969692696</v>
      </c>
      <c r="K140" s="290">
        <v>367.55707772000005</v>
      </c>
      <c r="L140" s="288">
        <v>0</v>
      </c>
      <c r="M140" s="288">
        <v>406.80724447999995</v>
      </c>
      <c r="N140" s="290">
        <f t="shared" si="8"/>
        <v>432.4574747692696</v>
      </c>
      <c r="O140" s="285">
        <f t="shared" si="9"/>
        <v>-72.638435868970859</v>
      </c>
      <c r="P140" s="281">
        <v>342.40112072000005</v>
      </c>
      <c r="Q140" s="281">
        <v>80.697286999999989</v>
      </c>
      <c r="R140" s="281">
        <f t="shared" si="10"/>
        <v>423.09840772000007</v>
      </c>
      <c r="S140" s="281">
        <v>342.40112072000005</v>
      </c>
      <c r="T140" s="281">
        <v>25.155957000000004</v>
      </c>
      <c r="U140" s="281">
        <f t="shared" si="11"/>
        <v>367.55707772000005</v>
      </c>
      <c r="V140" s="73"/>
      <c r="W140" s="73"/>
      <c r="X140" s="73"/>
    </row>
    <row r="141" spans="1:24" s="16" customFormat="1" ht="18" customHeight="1">
      <c r="A141" s="286">
        <v>147</v>
      </c>
      <c r="B141" s="287" t="s">
        <v>190</v>
      </c>
      <c r="C141" s="286" t="s">
        <v>263</v>
      </c>
      <c r="D141" s="288">
        <v>0</v>
      </c>
      <c r="E141" s="289">
        <v>0</v>
      </c>
      <c r="F141" s="288">
        <v>0</v>
      </c>
      <c r="G141" s="288">
        <v>0</v>
      </c>
      <c r="H141" s="285">
        <f t="shared" si="7"/>
        <v>0</v>
      </c>
      <c r="I141" s="285"/>
      <c r="J141" s="288">
        <v>0</v>
      </c>
      <c r="K141" s="290">
        <v>0</v>
      </c>
      <c r="L141" s="288">
        <v>0</v>
      </c>
      <c r="M141" s="288">
        <v>0</v>
      </c>
      <c r="N141" s="290">
        <f t="shared" si="8"/>
        <v>0</v>
      </c>
      <c r="O141" s="285" t="str">
        <f t="shared" si="9"/>
        <v>N.A.</v>
      </c>
      <c r="P141" s="281">
        <v>0</v>
      </c>
      <c r="Q141" s="281">
        <v>0</v>
      </c>
      <c r="R141" s="281">
        <f t="shared" si="10"/>
        <v>0</v>
      </c>
      <c r="S141" s="281">
        <v>0</v>
      </c>
      <c r="T141" s="281">
        <v>0</v>
      </c>
      <c r="U141" s="281">
        <f t="shared" si="11"/>
        <v>0</v>
      </c>
      <c r="V141" s="73"/>
      <c r="W141" s="73"/>
      <c r="X141" s="73"/>
    </row>
    <row r="142" spans="1:24" s="16" customFormat="1" ht="18" customHeight="1">
      <c r="A142" s="286">
        <v>148</v>
      </c>
      <c r="B142" s="287" t="s">
        <v>264</v>
      </c>
      <c r="C142" s="286" t="s">
        <v>265</v>
      </c>
      <c r="D142" s="288">
        <v>0</v>
      </c>
      <c r="E142" s="289">
        <v>0</v>
      </c>
      <c r="F142" s="288">
        <v>0</v>
      </c>
      <c r="G142" s="288">
        <v>0</v>
      </c>
      <c r="H142" s="285">
        <f t="shared" si="7"/>
        <v>0</v>
      </c>
      <c r="I142" s="285"/>
      <c r="J142" s="288">
        <v>0</v>
      </c>
      <c r="K142" s="290">
        <v>0</v>
      </c>
      <c r="L142" s="288">
        <v>0</v>
      </c>
      <c r="M142" s="288">
        <v>0</v>
      </c>
      <c r="N142" s="290">
        <f t="shared" si="8"/>
        <v>0</v>
      </c>
      <c r="O142" s="285" t="str">
        <f t="shared" si="9"/>
        <v>N.A.</v>
      </c>
      <c r="P142" s="281">
        <v>0</v>
      </c>
      <c r="Q142" s="281">
        <v>0</v>
      </c>
      <c r="R142" s="281">
        <f t="shared" si="10"/>
        <v>0</v>
      </c>
      <c r="S142" s="281">
        <v>0</v>
      </c>
      <c r="T142" s="281">
        <v>0</v>
      </c>
      <c r="U142" s="281">
        <f t="shared" si="11"/>
        <v>0</v>
      </c>
      <c r="V142" s="73"/>
      <c r="W142" s="73"/>
      <c r="X142" s="73"/>
    </row>
    <row r="143" spans="1:24" s="16" customFormat="1" ht="18" customHeight="1">
      <c r="A143" s="286">
        <v>149</v>
      </c>
      <c r="B143" s="287" t="s">
        <v>264</v>
      </c>
      <c r="C143" s="286" t="s">
        <v>266</v>
      </c>
      <c r="D143" s="288">
        <v>0</v>
      </c>
      <c r="E143" s="289">
        <v>0</v>
      </c>
      <c r="F143" s="288">
        <v>0</v>
      </c>
      <c r="G143" s="288">
        <v>0</v>
      </c>
      <c r="H143" s="285">
        <f t="shared" si="7"/>
        <v>0</v>
      </c>
      <c r="I143" s="285"/>
      <c r="J143" s="288">
        <v>0</v>
      </c>
      <c r="K143" s="290">
        <v>0</v>
      </c>
      <c r="L143" s="288">
        <v>0</v>
      </c>
      <c r="M143" s="288">
        <v>0</v>
      </c>
      <c r="N143" s="290">
        <f t="shared" si="8"/>
        <v>0</v>
      </c>
      <c r="O143" s="285" t="str">
        <f t="shared" si="9"/>
        <v>N.A.</v>
      </c>
      <c r="P143" s="281">
        <v>0</v>
      </c>
      <c r="Q143" s="281">
        <v>0</v>
      </c>
      <c r="R143" s="281">
        <f t="shared" si="10"/>
        <v>0</v>
      </c>
      <c r="S143" s="281">
        <v>0</v>
      </c>
      <c r="T143" s="281">
        <v>0</v>
      </c>
      <c r="U143" s="281">
        <f t="shared" si="11"/>
        <v>0</v>
      </c>
      <c r="V143" s="73"/>
      <c r="W143" s="73"/>
      <c r="X143" s="73"/>
    </row>
    <row r="144" spans="1:24" s="16" customFormat="1" ht="18" customHeight="1">
      <c r="A144" s="286">
        <v>150</v>
      </c>
      <c r="B144" s="287" t="s">
        <v>264</v>
      </c>
      <c r="C144" s="286" t="s">
        <v>267</v>
      </c>
      <c r="D144" s="288">
        <v>100.06876100000001</v>
      </c>
      <c r="E144" s="289">
        <v>66.580293940000004</v>
      </c>
      <c r="F144" s="288">
        <v>0</v>
      </c>
      <c r="G144" s="288">
        <v>0.12510493</v>
      </c>
      <c r="H144" s="285">
        <f t="shared" si="7"/>
        <v>33.363362130000006</v>
      </c>
      <c r="I144" s="285"/>
      <c r="J144" s="288">
        <v>283.990564248</v>
      </c>
      <c r="K144" s="290">
        <v>148.11195897000002</v>
      </c>
      <c r="L144" s="288">
        <v>0</v>
      </c>
      <c r="M144" s="288">
        <v>7.5651650000000015E-2</v>
      </c>
      <c r="N144" s="290">
        <f t="shared" si="8"/>
        <v>135.80295362799998</v>
      </c>
      <c r="O144" s="285">
        <f t="shared" si="9"/>
        <v>307.0421712861106</v>
      </c>
      <c r="P144" s="281">
        <v>7.0761940000000009E-2</v>
      </c>
      <c r="Q144" s="281">
        <v>66.509532000000007</v>
      </c>
      <c r="R144" s="281">
        <f t="shared" si="10"/>
        <v>66.580293940000004</v>
      </c>
      <c r="S144" s="281">
        <v>7.0761940000000009E-2</v>
      </c>
      <c r="T144" s="281">
        <v>148.04119703000001</v>
      </c>
      <c r="U144" s="281">
        <f t="shared" si="11"/>
        <v>148.11195897000002</v>
      </c>
      <c r="V144" s="73"/>
      <c r="W144" s="73"/>
      <c r="X144" s="73"/>
    </row>
    <row r="145" spans="1:24" s="16" customFormat="1" ht="18" customHeight="1">
      <c r="A145" s="286">
        <v>151</v>
      </c>
      <c r="B145" s="287" t="s">
        <v>244</v>
      </c>
      <c r="C145" s="286" t="s">
        <v>268</v>
      </c>
      <c r="D145" s="288">
        <v>26.140223000000002</v>
      </c>
      <c r="E145" s="289">
        <v>13.260203829999998</v>
      </c>
      <c r="F145" s="288">
        <v>0</v>
      </c>
      <c r="G145" s="288">
        <v>0.88339089999999998</v>
      </c>
      <c r="H145" s="285">
        <f t="shared" si="7"/>
        <v>11.996628270000004</v>
      </c>
      <c r="I145" s="285"/>
      <c r="J145" s="288">
        <v>13.39579760446928</v>
      </c>
      <c r="K145" s="290">
        <v>12.26748591634243</v>
      </c>
      <c r="L145" s="288">
        <v>0</v>
      </c>
      <c r="M145" s="288">
        <v>0.86564899000000017</v>
      </c>
      <c r="N145" s="290">
        <f t="shared" si="8"/>
        <v>0.26266269812684961</v>
      </c>
      <c r="O145" s="285">
        <f t="shared" si="9"/>
        <v>-97.810528990185603</v>
      </c>
      <c r="P145" s="281">
        <v>10.06598483</v>
      </c>
      <c r="Q145" s="281">
        <v>3.1942189999999995</v>
      </c>
      <c r="R145" s="281">
        <f t="shared" si="10"/>
        <v>13.260203829999998</v>
      </c>
      <c r="S145" s="281">
        <v>10.06598483</v>
      </c>
      <c r="T145" s="281">
        <v>2.2015010863424305</v>
      </c>
      <c r="U145" s="281">
        <f t="shared" si="11"/>
        <v>12.26748591634243</v>
      </c>
      <c r="V145" s="73"/>
      <c r="W145" s="73"/>
      <c r="X145" s="73"/>
    </row>
    <row r="146" spans="1:24" s="16" customFormat="1" ht="18" customHeight="1">
      <c r="A146" s="286">
        <v>152</v>
      </c>
      <c r="B146" s="287" t="s">
        <v>244</v>
      </c>
      <c r="C146" s="286" t="s">
        <v>269</v>
      </c>
      <c r="D146" s="288">
        <v>36.634831000000005</v>
      </c>
      <c r="E146" s="289">
        <v>31.123788949999998</v>
      </c>
      <c r="F146" s="288">
        <v>0</v>
      </c>
      <c r="G146" s="288">
        <v>2.7436318399999999</v>
      </c>
      <c r="H146" s="285">
        <f t="shared" ref="H146:H209" si="12">D146-E146-G146</f>
        <v>2.7674102100000075</v>
      </c>
      <c r="I146" s="285"/>
      <c r="J146" s="288">
        <v>19.646317609175785</v>
      </c>
      <c r="K146" s="290">
        <v>16.727556215270376</v>
      </c>
      <c r="L146" s="288">
        <v>0</v>
      </c>
      <c r="M146" s="288">
        <v>2.5335394799999995</v>
      </c>
      <c r="N146" s="290">
        <f t="shared" ref="N146:N209" si="13">J146-K146-M146</f>
        <v>0.38522191390541005</v>
      </c>
      <c r="O146" s="285">
        <f t="shared" ref="O146:O209" si="14">IF(OR(H146=0,N146=0),"N.A.",IF((((N146-H146)/H146))*100&gt;=500,"500&lt;",IF((((N146-H146)/H146))*100&lt;=-500,"&lt;-500",(((N146-H146)/H146))*100)))</f>
        <v>-86.080057357835329</v>
      </c>
      <c r="P146" s="281">
        <v>11.25710245</v>
      </c>
      <c r="Q146" s="281">
        <v>19.866686499999997</v>
      </c>
      <c r="R146" s="281">
        <f t="shared" ref="R146:R209" si="15">SUM(P146:Q146)</f>
        <v>31.123788949999998</v>
      </c>
      <c r="S146" s="281">
        <v>11.21058654</v>
      </c>
      <c r="T146" s="281">
        <v>5.5169696752703752</v>
      </c>
      <c r="U146" s="281">
        <f t="shared" ref="U146:U209" si="16">SUM(S146:T146)</f>
        <v>16.727556215270376</v>
      </c>
      <c r="V146" s="73"/>
      <c r="W146" s="73"/>
      <c r="X146" s="73"/>
    </row>
    <row r="147" spans="1:24" s="16" customFormat="1" ht="18" customHeight="1">
      <c r="A147" s="286">
        <v>156</v>
      </c>
      <c r="B147" s="287" t="s">
        <v>203</v>
      </c>
      <c r="C147" s="286" t="s">
        <v>270</v>
      </c>
      <c r="D147" s="288">
        <v>24.858608499999999</v>
      </c>
      <c r="E147" s="289">
        <v>5.8311170000000002E-2</v>
      </c>
      <c r="F147" s="288">
        <v>0</v>
      </c>
      <c r="G147" s="288">
        <v>0.10588982999999999</v>
      </c>
      <c r="H147" s="285">
        <f t="shared" si="12"/>
        <v>24.694407500000001</v>
      </c>
      <c r="I147" s="285"/>
      <c r="J147" s="288">
        <v>2518.4069315699999</v>
      </c>
      <c r="K147" s="290">
        <v>5.8311170000000002E-2</v>
      </c>
      <c r="L147" s="288">
        <v>0</v>
      </c>
      <c r="M147" s="288">
        <v>6.2340559999999996E-2</v>
      </c>
      <c r="N147" s="290">
        <f t="shared" si="13"/>
        <v>2518.2862798400001</v>
      </c>
      <c r="O147" s="285" t="str">
        <f t="shared" si="14"/>
        <v>500&lt;</v>
      </c>
      <c r="P147" s="281">
        <v>5.8311170000000002E-2</v>
      </c>
      <c r="Q147" s="281">
        <v>0</v>
      </c>
      <c r="R147" s="281">
        <f t="shared" si="15"/>
        <v>5.8311170000000002E-2</v>
      </c>
      <c r="S147" s="281">
        <v>5.8311170000000002E-2</v>
      </c>
      <c r="T147" s="281">
        <v>0</v>
      </c>
      <c r="U147" s="281">
        <f t="shared" si="16"/>
        <v>5.8311170000000002E-2</v>
      </c>
      <c r="V147" s="73"/>
      <c r="W147" s="73"/>
      <c r="X147" s="73"/>
    </row>
    <row r="148" spans="1:24" s="16" customFormat="1" ht="18" customHeight="1">
      <c r="A148" s="286">
        <v>157</v>
      </c>
      <c r="B148" s="287" t="s">
        <v>211</v>
      </c>
      <c r="C148" s="286" t="s">
        <v>271</v>
      </c>
      <c r="D148" s="288">
        <v>756.86606299999994</v>
      </c>
      <c r="E148" s="289">
        <v>1.11301019</v>
      </c>
      <c r="F148" s="288">
        <v>0</v>
      </c>
      <c r="G148" s="288">
        <v>2.0211641899999999</v>
      </c>
      <c r="H148" s="285">
        <f t="shared" si="12"/>
        <v>753.73188861999995</v>
      </c>
      <c r="I148" s="285"/>
      <c r="J148" s="288">
        <v>2968.8944715899993</v>
      </c>
      <c r="K148" s="290">
        <v>1.11301019</v>
      </c>
      <c r="L148" s="288">
        <v>0</v>
      </c>
      <c r="M148" s="288">
        <v>1.1899207299999999</v>
      </c>
      <c r="N148" s="290">
        <f t="shared" si="13"/>
        <v>2966.5915406699996</v>
      </c>
      <c r="O148" s="285">
        <f t="shared" si="14"/>
        <v>293.58710775810505</v>
      </c>
      <c r="P148" s="281">
        <v>1.11301019</v>
      </c>
      <c r="Q148" s="281">
        <v>0</v>
      </c>
      <c r="R148" s="281">
        <f t="shared" si="15"/>
        <v>1.11301019</v>
      </c>
      <c r="S148" s="281">
        <v>1.11301019</v>
      </c>
      <c r="T148" s="281">
        <v>0</v>
      </c>
      <c r="U148" s="281">
        <f t="shared" si="16"/>
        <v>1.11301019</v>
      </c>
      <c r="V148" s="73"/>
      <c r="W148" s="73"/>
      <c r="X148" s="73"/>
    </row>
    <row r="149" spans="1:24" s="16" customFormat="1" ht="18" customHeight="1">
      <c r="A149" s="286">
        <v>158</v>
      </c>
      <c r="B149" s="287" t="s">
        <v>203</v>
      </c>
      <c r="C149" s="286" t="s">
        <v>272</v>
      </c>
      <c r="D149" s="288">
        <v>0</v>
      </c>
      <c r="E149" s="289">
        <v>0</v>
      </c>
      <c r="F149" s="288">
        <v>0</v>
      </c>
      <c r="G149" s="288">
        <v>0</v>
      </c>
      <c r="H149" s="285">
        <f t="shared" si="12"/>
        <v>0</v>
      </c>
      <c r="I149" s="285"/>
      <c r="J149" s="288">
        <v>0</v>
      </c>
      <c r="K149" s="290">
        <v>0</v>
      </c>
      <c r="L149" s="288">
        <v>0</v>
      </c>
      <c r="M149" s="288">
        <v>0</v>
      </c>
      <c r="N149" s="290">
        <f t="shared" si="13"/>
        <v>0</v>
      </c>
      <c r="O149" s="285" t="str">
        <f t="shared" si="14"/>
        <v>N.A.</v>
      </c>
      <c r="P149" s="281">
        <v>0</v>
      </c>
      <c r="Q149" s="281">
        <v>0</v>
      </c>
      <c r="R149" s="281">
        <f t="shared" si="15"/>
        <v>0</v>
      </c>
      <c r="S149" s="281">
        <v>0</v>
      </c>
      <c r="T149" s="281">
        <v>0</v>
      </c>
      <c r="U149" s="281">
        <f t="shared" si="16"/>
        <v>0</v>
      </c>
      <c r="V149" s="73"/>
      <c r="W149" s="73"/>
      <c r="X149" s="73"/>
    </row>
    <row r="150" spans="1:24" s="16" customFormat="1" ht="18" customHeight="1">
      <c r="A150" s="286">
        <v>159</v>
      </c>
      <c r="B150" s="287" t="s">
        <v>211</v>
      </c>
      <c r="C150" s="286" t="s">
        <v>273</v>
      </c>
      <c r="D150" s="288">
        <v>0</v>
      </c>
      <c r="E150" s="289">
        <v>0</v>
      </c>
      <c r="F150" s="288">
        <v>0</v>
      </c>
      <c r="G150" s="288">
        <v>0</v>
      </c>
      <c r="H150" s="285">
        <f t="shared" si="12"/>
        <v>0</v>
      </c>
      <c r="I150" s="285"/>
      <c r="J150" s="288">
        <v>0</v>
      </c>
      <c r="K150" s="290">
        <v>0</v>
      </c>
      <c r="L150" s="288">
        <v>0</v>
      </c>
      <c r="M150" s="288">
        <v>0</v>
      </c>
      <c r="N150" s="290">
        <f t="shared" si="13"/>
        <v>0</v>
      </c>
      <c r="O150" s="285" t="str">
        <f t="shared" si="14"/>
        <v>N.A.</v>
      </c>
      <c r="P150" s="281">
        <v>0</v>
      </c>
      <c r="Q150" s="281">
        <v>0</v>
      </c>
      <c r="R150" s="281">
        <f t="shared" si="15"/>
        <v>0</v>
      </c>
      <c r="S150" s="281">
        <v>0</v>
      </c>
      <c r="T150" s="281">
        <v>0</v>
      </c>
      <c r="U150" s="281">
        <f t="shared" si="16"/>
        <v>0</v>
      </c>
      <c r="V150" s="73"/>
      <c r="W150" s="73"/>
      <c r="X150" s="73"/>
    </row>
    <row r="151" spans="1:24" s="16" customFormat="1" ht="18" customHeight="1">
      <c r="A151" s="286">
        <v>160</v>
      </c>
      <c r="B151" s="287" t="s">
        <v>211</v>
      </c>
      <c r="C151" s="286" t="s">
        <v>274</v>
      </c>
      <c r="D151" s="288">
        <v>0</v>
      </c>
      <c r="E151" s="289">
        <v>0</v>
      </c>
      <c r="F151" s="288">
        <v>0</v>
      </c>
      <c r="G151" s="288">
        <v>0</v>
      </c>
      <c r="H151" s="285">
        <f t="shared" si="12"/>
        <v>0</v>
      </c>
      <c r="I151" s="285"/>
      <c r="J151" s="288">
        <v>0</v>
      </c>
      <c r="K151" s="290">
        <v>0</v>
      </c>
      <c r="L151" s="288">
        <v>0</v>
      </c>
      <c r="M151" s="288">
        <v>0</v>
      </c>
      <c r="N151" s="290">
        <f t="shared" si="13"/>
        <v>0</v>
      </c>
      <c r="O151" s="285" t="str">
        <f t="shared" si="14"/>
        <v>N.A.</v>
      </c>
      <c r="P151" s="281">
        <v>0</v>
      </c>
      <c r="Q151" s="281">
        <v>0</v>
      </c>
      <c r="R151" s="281">
        <f t="shared" si="15"/>
        <v>0</v>
      </c>
      <c r="S151" s="281">
        <v>0</v>
      </c>
      <c r="T151" s="281">
        <v>0</v>
      </c>
      <c r="U151" s="281">
        <f t="shared" si="16"/>
        <v>0</v>
      </c>
      <c r="V151" s="73"/>
      <c r="W151" s="73"/>
      <c r="X151" s="73"/>
    </row>
    <row r="152" spans="1:24" s="16" customFormat="1" ht="18" customHeight="1">
      <c r="A152" s="286">
        <v>161</v>
      </c>
      <c r="B152" s="287" t="s">
        <v>211</v>
      </c>
      <c r="C152" s="286" t="s">
        <v>275</v>
      </c>
      <c r="D152" s="288">
        <v>0</v>
      </c>
      <c r="E152" s="289">
        <v>0</v>
      </c>
      <c r="F152" s="288">
        <v>0</v>
      </c>
      <c r="G152" s="288">
        <v>0</v>
      </c>
      <c r="H152" s="285">
        <f t="shared" si="12"/>
        <v>0</v>
      </c>
      <c r="I152" s="285"/>
      <c r="J152" s="288">
        <v>0</v>
      </c>
      <c r="K152" s="290">
        <v>0</v>
      </c>
      <c r="L152" s="288">
        <v>0</v>
      </c>
      <c r="M152" s="288">
        <v>0</v>
      </c>
      <c r="N152" s="290">
        <f t="shared" si="13"/>
        <v>0</v>
      </c>
      <c r="O152" s="285" t="str">
        <f t="shared" si="14"/>
        <v>N.A.</v>
      </c>
      <c r="P152" s="281">
        <v>0</v>
      </c>
      <c r="Q152" s="281">
        <v>0</v>
      </c>
      <c r="R152" s="281">
        <f t="shared" si="15"/>
        <v>0</v>
      </c>
      <c r="S152" s="281">
        <v>0</v>
      </c>
      <c r="T152" s="281">
        <v>0</v>
      </c>
      <c r="U152" s="281">
        <f t="shared" si="16"/>
        <v>0</v>
      </c>
      <c r="V152" s="73"/>
      <c r="W152" s="73"/>
      <c r="X152" s="73"/>
    </row>
    <row r="153" spans="1:24" s="16" customFormat="1" ht="18" customHeight="1">
      <c r="A153" s="286">
        <v>162</v>
      </c>
      <c r="B153" s="287" t="s">
        <v>203</v>
      </c>
      <c r="C153" s="286" t="s">
        <v>276</v>
      </c>
      <c r="D153" s="288">
        <v>0</v>
      </c>
      <c r="E153" s="289">
        <v>0</v>
      </c>
      <c r="F153" s="288">
        <v>0</v>
      </c>
      <c r="G153" s="288">
        <v>0</v>
      </c>
      <c r="H153" s="285">
        <f t="shared" si="12"/>
        <v>0</v>
      </c>
      <c r="I153" s="285"/>
      <c r="J153" s="288">
        <v>0</v>
      </c>
      <c r="K153" s="290">
        <v>0</v>
      </c>
      <c r="L153" s="288">
        <v>0</v>
      </c>
      <c r="M153" s="288">
        <v>0</v>
      </c>
      <c r="N153" s="290">
        <f t="shared" si="13"/>
        <v>0</v>
      </c>
      <c r="O153" s="285" t="str">
        <f t="shared" si="14"/>
        <v>N.A.</v>
      </c>
      <c r="P153" s="281">
        <v>0</v>
      </c>
      <c r="Q153" s="281">
        <v>0</v>
      </c>
      <c r="R153" s="281">
        <f t="shared" si="15"/>
        <v>0</v>
      </c>
      <c r="S153" s="281">
        <v>0</v>
      </c>
      <c r="T153" s="281">
        <v>0</v>
      </c>
      <c r="U153" s="281">
        <f t="shared" si="16"/>
        <v>0</v>
      </c>
      <c r="V153" s="73"/>
      <c r="W153" s="73"/>
      <c r="X153" s="73"/>
    </row>
    <row r="154" spans="1:24" s="16" customFormat="1" ht="18" customHeight="1">
      <c r="A154" s="286">
        <v>163</v>
      </c>
      <c r="B154" s="287" t="s">
        <v>138</v>
      </c>
      <c r="C154" s="286" t="s">
        <v>277</v>
      </c>
      <c r="D154" s="288">
        <v>0</v>
      </c>
      <c r="E154" s="289">
        <v>0</v>
      </c>
      <c r="F154" s="288">
        <v>0</v>
      </c>
      <c r="G154" s="288">
        <v>0</v>
      </c>
      <c r="H154" s="285">
        <f t="shared" si="12"/>
        <v>0</v>
      </c>
      <c r="I154" s="285"/>
      <c r="J154" s="288">
        <v>0</v>
      </c>
      <c r="K154" s="290">
        <v>0</v>
      </c>
      <c r="L154" s="288">
        <v>0</v>
      </c>
      <c r="M154" s="288">
        <v>0</v>
      </c>
      <c r="N154" s="290">
        <f t="shared" si="13"/>
        <v>0</v>
      </c>
      <c r="O154" s="285" t="str">
        <f t="shared" si="14"/>
        <v>N.A.</v>
      </c>
      <c r="P154" s="281">
        <v>0</v>
      </c>
      <c r="Q154" s="281">
        <v>0</v>
      </c>
      <c r="R154" s="281">
        <f t="shared" si="15"/>
        <v>0</v>
      </c>
      <c r="S154" s="281">
        <v>0</v>
      </c>
      <c r="T154" s="281">
        <v>0</v>
      </c>
      <c r="U154" s="281">
        <f t="shared" si="16"/>
        <v>0</v>
      </c>
      <c r="V154" s="73"/>
      <c r="W154" s="73"/>
      <c r="X154" s="73"/>
    </row>
    <row r="155" spans="1:24" s="16" customFormat="1" ht="18" customHeight="1">
      <c r="A155" s="286">
        <v>164</v>
      </c>
      <c r="B155" s="287" t="s">
        <v>244</v>
      </c>
      <c r="C155" s="286" t="s">
        <v>278</v>
      </c>
      <c r="D155" s="288">
        <v>36.419695000000004</v>
      </c>
      <c r="E155" s="289">
        <v>32.825794340000002</v>
      </c>
      <c r="F155" s="288">
        <v>0</v>
      </c>
      <c r="G155" s="288">
        <v>1.0442279699999999</v>
      </c>
      <c r="H155" s="285">
        <f t="shared" si="12"/>
        <v>2.5496726900000031</v>
      </c>
      <c r="I155" s="285"/>
      <c r="J155" s="288">
        <v>25.943846875959213</v>
      </c>
      <c r="K155" s="290">
        <v>24.775290906038446</v>
      </c>
      <c r="L155" s="288">
        <v>0</v>
      </c>
      <c r="M155" s="288">
        <v>0.6598530899999997</v>
      </c>
      <c r="N155" s="290">
        <f t="shared" si="13"/>
        <v>0.50870287992076757</v>
      </c>
      <c r="O155" s="285">
        <f t="shared" si="14"/>
        <v>-80.048306517305662</v>
      </c>
      <c r="P155" s="281">
        <v>7.9468818399999996</v>
      </c>
      <c r="Q155" s="281">
        <v>24.878912500000002</v>
      </c>
      <c r="R155" s="281">
        <f t="shared" si="15"/>
        <v>32.825794340000002</v>
      </c>
      <c r="S155" s="281">
        <v>7.9468818499999996</v>
      </c>
      <c r="T155" s="281">
        <v>16.828409056038446</v>
      </c>
      <c r="U155" s="281">
        <f t="shared" si="16"/>
        <v>24.775290906038446</v>
      </c>
      <c r="V155" s="73"/>
      <c r="W155" s="73"/>
      <c r="X155" s="73"/>
    </row>
    <row r="156" spans="1:24" s="16" customFormat="1" ht="18" customHeight="1">
      <c r="A156" s="286">
        <v>165</v>
      </c>
      <c r="B156" s="287" t="s">
        <v>134</v>
      </c>
      <c r="C156" s="286" t="s">
        <v>279</v>
      </c>
      <c r="D156" s="288">
        <v>0</v>
      </c>
      <c r="E156" s="289">
        <v>0</v>
      </c>
      <c r="F156" s="288">
        <v>0</v>
      </c>
      <c r="G156" s="288">
        <v>0</v>
      </c>
      <c r="H156" s="285">
        <f t="shared" si="12"/>
        <v>0</v>
      </c>
      <c r="I156" s="285"/>
      <c r="J156" s="288">
        <v>0</v>
      </c>
      <c r="K156" s="290">
        <v>0</v>
      </c>
      <c r="L156" s="288">
        <v>0</v>
      </c>
      <c r="M156" s="288">
        <v>0</v>
      </c>
      <c r="N156" s="290">
        <f t="shared" si="13"/>
        <v>0</v>
      </c>
      <c r="O156" s="285" t="str">
        <f t="shared" si="14"/>
        <v>N.A.</v>
      </c>
      <c r="P156" s="281">
        <v>0</v>
      </c>
      <c r="Q156" s="281">
        <v>0</v>
      </c>
      <c r="R156" s="281">
        <f t="shared" si="15"/>
        <v>0</v>
      </c>
      <c r="S156" s="281">
        <v>0</v>
      </c>
      <c r="T156" s="281">
        <v>0</v>
      </c>
      <c r="U156" s="281">
        <f t="shared" si="16"/>
        <v>0</v>
      </c>
      <c r="V156" s="73"/>
      <c r="W156" s="73"/>
      <c r="X156" s="73"/>
    </row>
    <row r="157" spans="1:24" s="16" customFormat="1" ht="18" customHeight="1">
      <c r="A157" s="286">
        <v>166</v>
      </c>
      <c r="B157" s="287" t="s">
        <v>226</v>
      </c>
      <c r="C157" s="286" t="s">
        <v>280</v>
      </c>
      <c r="D157" s="288">
        <v>37.623549500000003</v>
      </c>
      <c r="E157" s="289">
        <v>33.566266429999999</v>
      </c>
      <c r="F157" s="288">
        <v>0</v>
      </c>
      <c r="G157" s="288">
        <v>0.60363693000000007</v>
      </c>
      <c r="H157" s="285">
        <f t="shared" si="12"/>
        <v>3.453646140000004</v>
      </c>
      <c r="I157" s="285"/>
      <c r="J157" s="288">
        <v>29.949312306376864</v>
      </c>
      <c r="K157" s="290">
        <v>29.006691508604764</v>
      </c>
      <c r="L157" s="288">
        <v>0</v>
      </c>
      <c r="M157" s="288">
        <v>0.35537938000000002</v>
      </c>
      <c r="N157" s="290">
        <f t="shared" si="13"/>
        <v>0.58724141777210059</v>
      </c>
      <c r="O157" s="285">
        <f t="shared" si="14"/>
        <v>-82.9964798370426</v>
      </c>
      <c r="P157" s="281">
        <v>0.33240943000000001</v>
      </c>
      <c r="Q157" s="281">
        <v>33.233857</v>
      </c>
      <c r="R157" s="281">
        <f t="shared" si="15"/>
        <v>33.566266429999999</v>
      </c>
      <c r="S157" s="281">
        <v>0.33240943000000001</v>
      </c>
      <c r="T157" s="281">
        <v>28.674282078604765</v>
      </c>
      <c r="U157" s="281">
        <f t="shared" si="16"/>
        <v>29.006691508604764</v>
      </c>
      <c r="V157" s="73"/>
      <c r="W157" s="73"/>
      <c r="X157" s="73"/>
    </row>
    <row r="158" spans="1:24" s="16" customFormat="1" ht="18" customHeight="1">
      <c r="A158" s="286">
        <v>167</v>
      </c>
      <c r="B158" s="287" t="s">
        <v>124</v>
      </c>
      <c r="C158" s="286" t="s">
        <v>281</v>
      </c>
      <c r="D158" s="288">
        <v>1971.2197475</v>
      </c>
      <c r="E158" s="289">
        <v>346.24623244000003</v>
      </c>
      <c r="F158" s="288">
        <v>0</v>
      </c>
      <c r="G158" s="288">
        <v>19.291389789999997</v>
      </c>
      <c r="H158" s="285">
        <f t="shared" si="12"/>
        <v>1605.6821252699999</v>
      </c>
      <c r="I158" s="285"/>
      <c r="J158" s="288">
        <v>2318.0208490999999</v>
      </c>
      <c r="K158" s="290">
        <v>660.52073039260006</v>
      </c>
      <c r="L158" s="288">
        <v>0</v>
      </c>
      <c r="M158" s="288">
        <v>19.209589229999999</v>
      </c>
      <c r="N158" s="290">
        <f t="shared" si="13"/>
        <v>1638.2905294774</v>
      </c>
      <c r="O158" s="285">
        <f t="shared" si="14"/>
        <v>2.0308131786618042</v>
      </c>
      <c r="P158" s="281">
        <v>94.639863440000013</v>
      </c>
      <c r="Q158" s="281">
        <v>251.606369</v>
      </c>
      <c r="R158" s="281">
        <f t="shared" si="15"/>
        <v>346.24623244000003</v>
      </c>
      <c r="S158" s="281">
        <v>94.238565579999999</v>
      </c>
      <c r="T158" s="281">
        <v>566.28216481260006</v>
      </c>
      <c r="U158" s="281">
        <f t="shared" si="16"/>
        <v>660.52073039260006</v>
      </c>
      <c r="V158" s="73"/>
      <c r="W158" s="73"/>
      <c r="X158" s="73"/>
    </row>
    <row r="159" spans="1:24" s="16" customFormat="1" ht="18" customHeight="1">
      <c r="A159" s="286">
        <v>168</v>
      </c>
      <c r="B159" s="287" t="s">
        <v>248</v>
      </c>
      <c r="C159" s="286" t="s">
        <v>282</v>
      </c>
      <c r="D159" s="288">
        <v>0</v>
      </c>
      <c r="E159" s="289">
        <v>0</v>
      </c>
      <c r="F159" s="288">
        <v>0</v>
      </c>
      <c r="G159" s="288">
        <v>0</v>
      </c>
      <c r="H159" s="285">
        <f t="shared" si="12"/>
        <v>0</v>
      </c>
      <c r="I159" s="285"/>
      <c r="J159" s="288">
        <v>0</v>
      </c>
      <c r="K159" s="290">
        <v>0</v>
      </c>
      <c r="L159" s="288">
        <v>0</v>
      </c>
      <c r="M159" s="288">
        <v>0</v>
      </c>
      <c r="N159" s="290">
        <f t="shared" si="13"/>
        <v>0</v>
      </c>
      <c r="O159" s="285" t="str">
        <f t="shared" si="14"/>
        <v>N.A.</v>
      </c>
      <c r="P159" s="281">
        <v>0</v>
      </c>
      <c r="Q159" s="281">
        <v>0</v>
      </c>
      <c r="R159" s="281">
        <f t="shared" si="15"/>
        <v>0</v>
      </c>
      <c r="S159" s="281">
        <v>0</v>
      </c>
      <c r="T159" s="281">
        <v>0</v>
      </c>
      <c r="U159" s="281">
        <f t="shared" si="16"/>
        <v>0</v>
      </c>
      <c r="V159" s="73"/>
      <c r="W159" s="73"/>
      <c r="X159" s="73"/>
    </row>
    <row r="160" spans="1:24" s="16" customFormat="1" ht="18" customHeight="1">
      <c r="A160" s="286">
        <v>170</v>
      </c>
      <c r="B160" s="287" t="s">
        <v>134</v>
      </c>
      <c r="C160" s="286" t="s">
        <v>283</v>
      </c>
      <c r="D160" s="288">
        <v>55.015578000000005</v>
      </c>
      <c r="E160" s="289">
        <v>37.848503219999991</v>
      </c>
      <c r="F160" s="288">
        <v>0</v>
      </c>
      <c r="G160" s="288">
        <v>10.889389339999999</v>
      </c>
      <c r="H160" s="285">
        <f t="shared" si="12"/>
        <v>6.277685440000015</v>
      </c>
      <c r="I160" s="285"/>
      <c r="J160" s="288">
        <v>30.144636601626726</v>
      </c>
      <c r="K160" s="290">
        <v>23.082479845712474</v>
      </c>
      <c r="L160" s="288">
        <v>0</v>
      </c>
      <c r="M160" s="288">
        <v>6.4710854499999995</v>
      </c>
      <c r="N160" s="290">
        <f t="shared" si="13"/>
        <v>0.5910713059142525</v>
      </c>
      <c r="O160" s="285">
        <f t="shared" si="14"/>
        <v>-90.584566373012606</v>
      </c>
      <c r="P160" s="281">
        <v>15.835316719999996</v>
      </c>
      <c r="Q160" s="281">
        <v>22.013186499999996</v>
      </c>
      <c r="R160" s="281">
        <f t="shared" si="15"/>
        <v>37.848503219999991</v>
      </c>
      <c r="S160" s="281">
        <v>15.835316719999996</v>
      </c>
      <c r="T160" s="281">
        <v>7.2471631257124773</v>
      </c>
      <c r="U160" s="281">
        <f t="shared" si="16"/>
        <v>23.082479845712474</v>
      </c>
      <c r="V160" s="73"/>
      <c r="W160" s="73"/>
      <c r="X160" s="73"/>
    </row>
    <row r="161" spans="1:24" s="16" customFormat="1" ht="18" customHeight="1">
      <c r="A161" s="286">
        <v>171</v>
      </c>
      <c r="B161" s="287" t="s">
        <v>124</v>
      </c>
      <c r="C161" s="286" t="s">
        <v>284</v>
      </c>
      <c r="D161" s="288">
        <v>875.53203499999995</v>
      </c>
      <c r="E161" s="289">
        <v>483.02021272000002</v>
      </c>
      <c r="F161" s="288">
        <v>0</v>
      </c>
      <c r="G161" s="288">
        <v>183.49805094000004</v>
      </c>
      <c r="H161" s="285">
        <f t="shared" si="12"/>
        <v>209.01377133999989</v>
      </c>
      <c r="I161" s="285"/>
      <c r="J161" s="288">
        <v>1932.9965697614525</v>
      </c>
      <c r="K161" s="290">
        <v>2132.57661272</v>
      </c>
      <c r="L161" s="288">
        <v>0</v>
      </c>
      <c r="M161" s="288">
        <v>162.26358529999993</v>
      </c>
      <c r="N161" s="290">
        <f t="shared" si="13"/>
        <v>-361.84362825854737</v>
      </c>
      <c r="O161" s="285">
        <f t="shared" si="14"/>
        <v>-273.11951549352278</v>
      </c>
      <c r="P161" s="281">
        <v>121.86685172</v>
      </c>
      <c r="Q161" s="281">
        <v>361.15336100000002</v>
      </c>
      <c r="R161" s="281">
        <f t="shared" si="15"/>
        <v>483.02021272000002</v>
      </c>
      <c r="S161" s="281">
        <v>121.86685172</v>
      </c>
      <c r="T161" s="281">
        <v>2010.7097610000001</v>
      </c>
      <c r="U161" s="281">
        <f t="shared" si="16"/>
        <v>2132.57661272</v>
      </c>
      <c r="V161" s="73"/>
      <c r="W161" s="73"/>
      <c r="X161" s="73"/>
    </row>
    <row r="162" spans="1:24" s="16" customFormat="1" ht="18" customHeight="1">
      <c r="A162" s="286">
        <v>176</v>
      </c>
      <c r="B162" s="287" t="s">
        <v>134</v>
      </c>
      <c r="C162" s="286" t="s">
        <v>285</v>
      </c>
      <c r="D162" s="288">
        <v>79.013933999999992</v>
      </c>
      <c r="E162" s="289">
        <v>31.051073169999999</v>
      </c>
      <c r="F162" s="288">
        <v>0</v>
      </c>
      <c r="G162" s="288">
        <v>2.615837</v>
      </c>
      <c r="H162" s="285">
        <f t="shared" si="12"/>
        <v>45.347023829999998</v>
      </c>
      <c r="I162" s="285"/>
      <c r="J162" s="288">
        <v>30.833166457405621</v>
      </c>
      <c r="K162" s="290">
        <v>27.612757566083943</v>
      </c>
      <c r="L162" s="288">
        <v>0</v>
      </c>
      <c r="M162" s="288">
        <v>2.615837</v>
      </c>
      <c r="N162" s="290">
        <f t="shared" si="13"/>
        <v>0.60457189132167866</v>
      </c>
      <c r="O162" s="285">
        <f t="shared" si="14"/>
        <v>-98.666788158825739</v>
      </c>
      <c r="P162" s="281">
        <v>23.944046669999999</v>
      </c>
      <c r="Q162" s="281">
        <v>7.1070265000000008</v>
      </c>
      <c r="R162" s="281">
        <f t="shared" si="15"/>
        <v>31.051073169999999</v>
      </c>
      <c r="S162" s="281">
        <v>23.944046669999999</v>
      </c>
      <c r="T162" s="281">
        <v>3.6687108960839443</v>
      </c>
      <c r="U162" s="281">
        <f t="shared" si="16"/>
        <v>27.612757566083943</v>
      </c>
      <c r="V162" s="73"/>
      <c r="W162" s="73"/>
      <c r="X162" s="73"/>
    </row>
    <row r="163" spans="1:24" s="16" customFormat="1" ht="18" customHeight="1">
      <c r="A163" s="286">
        <v>177</v>
      </c>
      <c r="B163" s="287" t="s">
        <v>134</v>
      </c>
      <c r="C163" s="286" t="s">
        <v>286</v>
      </c>
      <c r="D163" s="288">
        <v>0.43527250000000006</v>
      </c>
      <c r="E163" s="289">
        <v>0.13516116999999997</v>
      </c>
      <c r="F163" s="288">
        <v>0</v>
      </c>
      <c r="G163" s="288">
        <v>3.2907949999999998E-2</v>
      </c>
      <c r="H163" s="285">
        <f t="shared" si="12"/>
        <v>0.2672033800000001</v>
      </c>
      <c r="I163" s="285"/>
      <c r="J163" s="288">
        <v>0.39829479262864925</v>
      </c>
      <c r="K163" s="290">
        <v>0.3711111508124012</v>
      </c>
      <c r="L163" s="288">
        <v>0</v>
      </c>
      <c r="M163" s="288">
        <v>1.9373940000000003E-2</v>
      </c>
      <c r="N163" s="290">
        <f t="shared" si="13"/>
        <v>7.8097018162480471E-3</v>
      </c>
      <c r="O163" s="285">
        <f t="shared" si="14"/>
        <v>-97.077244376082334</v>
      </c>
      <c r="P163" s="281">
        <v>1.8121669999999999E-2</v>
      </c>
      <c r="Q163" s="281">
        <v>0.11703949999999998</v>
      </c>
      <c r="R163" s="281">
        <f t="shared" si="15"/>
        <v>0.13516116999999997</v>
      </c>
      <c r="S163" s="281">
        <v>1.8121669999999999E-2</v>
      </c>
      <c r="T163" s="281">
        <v>0.35298948081240122</v>
      </c>
      <c r="U163" s="281">
        <f t="shared" si="16"/>
        <v>0.3711111508124012</v>
      </c>
      <c r="V163" s="73"/>
      <c r="W163" s="73"/>
      <c r="X163" s="73"/>
    </row>
    <row r="164" spans="1:24" s="16" customFormat="1" ht="18" customHeight="1">
      <c r="A164" s="286">
        <v>181</v>
      </c>
      <c r="B164" s="287" t="s">
        <v>203</v>
      </c>
      <c r="C164" s="286" t="s">
        <v>287</v>
      </c>
      <c r="D164" s="288">
        <v>11848.292981999999</v>
      </c>
      <c r="E164" s="289">
        <v>290.88537339000004</v>
      </c>
      <c r="F164" s="288">
        <v>0</v>
      </c>
      <c r="G164" s="288">
        <v>113.27900040999999</v>
      </c>
      <c r="H164" s="285">
        <f t="shared" si="12"/>
        <v>11444.128608199999</v>
      </c>
      <c r="I164" s="285"/>
      <c r="J164" s="288">
        <v>10895.816932219999</v>
      </c>
      <c r="K164" s="290">
        <v>278.11542993999996</v>
      </c>
      <c r="L164" s="288">
        <v>0</v>
      </c>
      <c r="M164" s="288">
        <v>108.26185982000001</v>
      </c>
      <c r="N164" s="290">
        <f t="shared" si="13"/>
        <v>10509.439642459998</v>
      </c>
      <c r="O164" s="285">
        <f t="shared" si="14"/>
        <v>-8.167410536353751</v>
      </c>
      <c r="P164" s="281">
        <v>290.88537339000004</v>
      </c>
      <c r="Q164" s="281">
        <v>0</v>
      </c>
      <c r="R164" s="281">
        <f t="shared" si="15"/>
        <v>290.88537339000004</v>
      </c>
      <c r="S164" s="281">
        <v>278.11542993999996</v>
      </c>
      <c r="T164" s="281">
        <v>0</v>
      </c>
      <c r="U164" s="281">
        <f t="shared" si="16"/>
        <v>278.11542993999996</v>
      </c>
      <c r="V164" s="73"/>
      <c r="W164" s="73"/>
      <c r="X164" s="73"/>
    </row>
    <row r="165" spans="1:24" s="16" customFormat="1" ht="18" customHeight="1">
      <c r="A165" s="286">
        <v>182</v>
      </c>
      <c r="B165" s="287" t="s">
        <v>211</v>
      </c>
      <c r="C165" s="286" t="s">
        <v>288</v>
      </c>
      <c r="D165" s="288">
        <v>0</v>
      </c>
      <c r="E165" s="289">
        <v>0</v>
      </c>
      <c r="F165" s="288">
        <v>0</v>
      </c>
      <c r="G165" s="288">
        <v>0</v>
      </c>
      <c r="H165" s="285">
        <f t="shared" si="12"/>
        <v>0</v>
      </c>
      <c r="I165" s="285"/>
      <c r="J165" s="288">
        <v>0</v>
      </c>
      <c r="K165" s="290">
        <v>0</v>
      </c>
      <c r="L165" s="288">
        <v>0</v>
      </c>
      <c r="M165" s="288">
        <v>0</v>
      </c>
      <c r="N165" s="290">
        <f t="shared" si="13"/>
        <v>0</v>
      </c>
      <c r="O165" s="285" t="str">
        <f t="shared" si="14"/>
        <v>N.A.</v>
      </c>
      <c r="P165" s="281">
        <v>0</v>
      </c>
      <c r="Q165" s="281">
        <v>0</v>
      </c>
      <c r="R165" s="281">
        <f t="shared" si="15"/>
        <v>0</v>
      </c>
      <c r="S165" s="281">
        <v>0</v>
      </c>
      <c r="T165" s="281">
        <v>0</v>
      </c>
      <c r="U165" s="281">
        <f t="shared" si="16"/>
        <v>0</v>
      </c>
      <c r="V165" s="73"/>
      <c r="W165" s="73"/>
      <c r="X165" s="73"/>
    </row>
    <row r="166" spans="1:24" s="16" customFormat="1" ht="18" customHeight="1">
      <c r="A166" s="286">
        <v>183</v>
      </c>
      <c r="B166" s="287" t="s">
        <v>203</v>
      </c>
      <c r="C166" s="286" t="s">
        <v>289</v>
      </c>
      <c r="D166" s="288">
        <v>0</v>
      </c>
      <c r="E166" s="289">
        <v>0</v>
      </c>
      <c r="F166" s="288">
        <v>0</v>
      </c>
      <c r="G166" s="288">
        <v>0</v>
      </c>
      <c r="H166" s="285">
        <f t="shared" si="12"/>
        <v>0</v>
      </c>
      <c r="I166" s="285"/>
      <c r="J166" s="288">
        <v>0</v>
      </c>
      <c r="K166" s="290">
        <v>0</v>
      </c>
      <c r="L166" s="288">
        <v>0</v>
      </c>
      <c r="M166" s="288">
        <v>0</v>
      </c>
      <c r="N166" s="290">
        <f t="shared" si="13"/>
        <v>0</v>
      </c>
      <c r="O166" s="285" t="str">
        <f t="shared" si="14"/>
        <v>N.A.</v>
      </c>
      <c r="P166" s="281">
        <v>0</v>
      </c>
      <c r="Q166" s="281">
        <v>0</v>
      </c>
      <c r="R166" s="281">
        <f t="shared" si="15"/>
        <v>0</v>
      </c>
      <c r="S166" s="281">
        <v>0</v>
      </c>
      <c r="T166" s="281">
        <v>0</v>
      </c>
      <c r="U166" s="281">
        <f t="shared" si="16"/>
        <v>0</v>
      </c>
      <c r="V166" s="73"/>
      <c r="W166" s="73"/>
      <c r="X166" s="73"/>
    </row>
    <row r="167" spans="1:24" s="16" customFormat="1" ht="18" customHeight="1">
      <c r="A167" s="286">
        <v>185</v>
      </c>
      <c r="B167" s="287" t="s">
        <v>138</v>
      </c>
      <c r="C167" s="286" t="s">
        <v>290</v>
      </c>
      <c r="D167" s="288">
        <v>62.430199000000002</v>
      </c>
      <c r="E167" s="289">
        <v>34.180523610000002</v>
      </c>
      <c r="F167" s="288">
        <v>0</v>
      </c>
      <c r="G167" s="288">
        <v>1.5088638699999999</v>
      </c>
      <c r="H167" s="285">
        <f t="shared" si="12"/>
        <v>26.740811520000001</v>
      </c>
      <c r="I167" s="285"/>
      <c r="J167" s="288">
        <v>39.610755150950794</v>
      </c>
      <c r="K167" s="290">
        <v>37.879177297402741</v>
      </c>
      <c r="L167" s="288">
        <v>0</v>
      </c>
      <c r="M167" s="288">
        <v>0.95489637999999988</v>
      </c>
      <c r="N167" s="290">
        <f t="shared" si="13"/>
        <v>0.77668147354805339</v>
      </c>
      <c r="O167" s="285">
        <f t="shared" si="14"/>
        <v>-97.095520182821843</v>
      </c>
      <c r="P167" s="281">
        <v>12.022455110000001</v>
      </c>
      <c r="Q167" s="281">
        <v>22.158068499999999</v>
      </c>
      <c r="R167" s="281">
        <f t="shared" si="15"/>
        <v>34.180523610000002</v>
      </c>
      <c r="S167" s="281">
        <v>12.022455110000001</v>
      </c>
      <c r="T167" s="281">
        <v>25.856722187402738</v>
      </c>
      <c r="U167" s="281">
        <f t="shared" si="16"/>
        <v>37.879177297402741</v>
      </c>
      <c r="V167" s="73"/>
      <c r="W167" s="73"/>
      <c r="X167" s="73"/>
    </row>
    <row r="168" spans="1:24" s="16" customFormat="1" ht="18" customHeight="1">
      <c r="A168" s="286">
        <v>188</v>
      </c>
      <c r="B168" s="287" t="s">
        <v>138</v>
      </c>
      <c r="C168" s="286" t="s">
        <v>291</v>
      </c>
      <c r="D168" s="288">
        <v>1850.9351579999998</v>
      </c>
      <c r="E168" s="289">
        <v>128.82619536009301</v>
      </c>
      <c r="F168" s="288">
        <v>0</v>
      </c>
      <c r="G168" s="288">
        <v>36.399423006074407</v>
      </c>
      <c r="H168" s="285">
        <f t="shared" si="12"/>
        <v>1685.7095396338325</v>
      </c>
      <c r="I168" s="285"/>
      <c r="J168" s="288">
        <v>120.80529655761651</v>
      </c>
      <c r="K168" s="290">
        <v>113.36730635256519</v>
      </c>
      <c r="L168" s="288">
        <v>0</v>
      </c>
      <c r="M168" s="288">
        <v>5.0692589000000012</v>
      </c>
      <c r="N168" s="290">
        <f t="shared" si="13"/>
        <v>2.3687313050513197</v>
      </c>
      <c r="O168" s="285">
        <f t="shared" si="14"/>
        <v>-99.85948164560034</v>
      </c>
      <c r="P168" s="281">
        <v>106.23899986009302</v>
      </c>
      <c r="Q168" s="281">
        <v>22.587195500000004</v>
      </c>
      <c r="R168" s="281">
        <f t="shared" si="15"/>
        <v>128.82619536009301</v>
      </c>
      <c r="S168" s="281">
        <v>68.26000384000001</v>
      </c>
      <c r="T168" s="281">
        <v>45.107302512565184</v>
      </c>
      <c r="U168" s="281">
        <f t="shared" si="16"/>
        <v>113.36730635256519</v>
      </c>
      <c r="V168" s="73"/>
      <c r="W168" s="73"/>
      <c r="X168" s="73"/>
    </row>
    <row r="169" spans="1:24" s="16" customFormat="1" ht="18" customHeight="1">
      <c r="A169" s="286">
        <v>189</v>
      </c>
      <c r="B169" s="287" t="s">
        <v>138</v>
      </c>
      <c r="C169" s="286" t="s">
        <v>292</v>
      </c>
      <c r="D169" s="288">
        <v>11.265869</v>
      </c>
      <c r="E169" s="289">
        <v>7.3801849699999993</v>
      </c>
      <c r="F169" s="288">
        <v>0</v>
      </c>
      <c r="G169" s="288">
        <v>1.7813647700000004</v>
      </c>
      <c r="H169" s="285">
        <f t="shared" si="12"/>
        <v>2.1043192600000005</v>
      </c>
      <c r="I169" s="285"/>
      <c r="J169" s="288">
        <v>5.7502550033899347</v>
      </c>
      <c r="K169" s="290">
        <v>4.5887613952842505</v>
      </c>
      <c r="L169" s="288">
        <v>0</v>
      </c>
      <c r="M169" s="288">
        <v>1.04874351</v>
      </c>
      <c r="N169" s="290">
        <f t="shared" si="13"/>
        <v>0.11275009810568415</v>
      </c>
      <c r="O169" s="285">
        <f t="shared" si="14"/>
        <v>-94.641968058321908</v>
      </c>
      <c r="P169" s="281">
        <v>0.98095796999999985</v>
      </c>
      <c r="Q169" s="281">
        <v>6.3992269999999998</v>
      </c>
      <c r="R169" s="281">
        <f t="shared" si="15"/>
        <v>7.3801849699999993</v>
      </c>
      <c r="S169" s="281">
        <v>0.98095796999999985</v>
      </c>
      <c r="T169" s="281">
        <v>3.6078034252842506</v>
      </c>
      <c r="U169" s="281">
        <f t="shared" si="16"/>
        <v>4.5887613952842505</v>
      </c>
      <c r="V169" s="73"/>
      <c r="W169" s="73"/>
      <c r="X169" s="73"/>
    </row>
    <row r="170" spans="1:24" s="16" customFormat="1" ht="18" customHeight="1">
      <c r="A170" s="286">
        <v>190</v>
      </c>
      <c r="B170" s="287" t="s">
        <v>138</v>
      </c>
      <c r="C170" s="286" t="s">
        <v>293</v>
      </c>
      <c r="D170" s="288">
        <v>43.001895500000003</v>
      </c>
      <c r="E170" s="289">
        <v>27.726080170000003</v>
      </c>
      <c r="F170" s="288">
        <v>0</v>
      </c>
      <c r="G170" s="288">
        <v>5.1866832100000009</v>
      </c>
      <c r="H170" s="285">
        <f t="shared" si="12"/>
        <v>10.089132119999999</v>
      </c>
      <c r="I170" s="285"/>
      <c r="J170" s="288">
        <v>19.302799149765637</v>
      </c>
      <c r="K170" s="290">
        <v>14.481318141927092</v>
      </c>
      <c r="L170" s="288">
        <v>0</v>
      </c>
      <c r="M170" s="288">
        <v>4.4429947500000004</v>
      </c>
      <c r="N170" s="290">
        <f t="shared" si="13"/>
        <v>0.37848625783854395</v>
      </c>
      <c r="O170" s="285">
        <f t="shared" si="14"/>
        <v>-96.248574670875215</v>
      </c>
      <c r="P170" s="281">
        <v>5.9232886699999998</v>
      </c>
      <c r="Q170" s="281">
        <v>21.802791500000001</v>
      </c>
      <c r="R170" s="281">
        <f t="shared" si="15"/>
        <v>27.726080170000003</v>
      </c>
      <c r="S170" s="281">
        <v>5.9232886699999998</v>
      </c>
      <c r="T170" s="281">
        <v>8.5580294719270924</v>
      </c>
      <c r="U170" s="281">
        <f t="shared" si="16"/>
        <v>14.481318141927092</v>
      </c>
      <c r="V170" s="73"/>
      <c r="W170" s="73"/>
      <c r="X170" s="73"/>
    </row>
    <row r="171" spans="1:24" s="16" customFormat="1" ht="18" customHeight="1">
      <c r="A171" s="286">
        <v>191</v>
      </c>
      <c r="B171" s="287" t="s">
        <v>244</v>
      </c>
      <c r="C171" s="286" t="s">
        <v>294</v>
      </c>
      <c r="D171" s="288">
        <v>6.9969634999999997</v>
      </c>
      <c r="E171" s="289">
        <v>6.0760505</v>
      </c>
      <c r="F171" s="288">
        <v>0</v>
      </c>
      <c r="G171" s="288">
        <v>0.38734755999999998</v>
      </c>
      <c r="H171" s="285">
        <f t="shared" si="12"/>
        <v>0.53356543999999961</v>
      </c>
      <c r="I171" s="285"/>
      <c r="J171" s="288">
        <v>4.0117824547928258</v>
      </c>
      <c r="K171" s="290">
        <v>3.5474149437184561</v>
      </c>
      <c r="L171" s="288">
        <v>0</v>
      </c>
      <c r="M171" s="288">
        <v>0.38570510999999996</v>
      </c>
      <c r="N171" s="290">
        <f t="shared" si="13"/>
        <v>7.8662401074369726E-2</v>
      </c>
      <c r="O171" s="285">
        <f t="shared" si="14"/>
        <v>-85.257215858214181</v>
      </c>
      <c r="P171" s="281">
        <v>1.9002520000000001</v>
      </c>
      <c r="Q171" s="281">
        <v>4.1757985</v>
      </c>
      <c r="R171" s="281">
        <f t="shared" si="15"/>
        <v>6.0760505</v>
      </c>
      <c r="S171" s="281">
        <v>1.89219443</v>
      </c>
      <c r="T171" s="281">
        <v>1.6552205137184564</v>
      </c>
      <c r="U171" s="281">
        <f t="shared" si="16"/>
        <v>3.5474149437184561</v>
      </c>
      <c r="V171" s="73"/>
      <c r="W171" s="73"/>
      <c r="X171" s="73"/>
    </row>
    <row r="172" spans="1:24" s="16" customFormat="1" ht="18" customHeight="1">
      <c r="A172" s="286">
        <v>192</v>
      </c>
      <c r="B172" s="287" t="s">
        <v>138</v>
      </c>
      <c r="C172" s="286" t="s">
        <v>295</v>
      </c>
      <c r="D172" s="288">
        <v>34.1404955</v>
      </c>
      <c r="E172" s="289">
        <v>31.079059874999999</v>
      </c>
      <c r="F172" s="288">
        <v>0</v>
      </c>
      <c r="G172" s="288">
        <v>2.4961122599999999</v>
      </c>
      <c r="H172" s="285">
        <f t="shared" si="12"/>
        <v>0.56532336500000158</v>
      </c>
      <c r="I172" s="285"/>
      <c r="J172" s="288">
        <v>17.718907556428228</v>
      </c>
      <c r="K172" s="290">
        <v>15.644556456498258</v>
      </c>
      <c r="L172" s="288">
        <v>0</v>
      </c>
      <c r="M172" s="288">
        <v>1.72692154</v>
      </c>
      <c r="N172" s="290">
        <f t="shared" si="13"/>
        <v>0.34742955992997016</v>
      </c>
      <c r="O172" s="285">
        <f t="shared" si="14"/>
        <v>-38.543215893797495</v>
      </c>
      <c r="P172" s="281">
        <v>11.562984875</v>
      </c>
      <c r="Q172" s="281">
        <v>19.516074999999997</v>
      </c>
      <c r="R172" s="281">
        <f t="shared" si="15"/>
        <v>31.079059874999999</v>
      </c>
      <c r="S172" s="281">
        <v>8.5573204099999991</v>
      </c>
      <c r="T172" s="281">
        <v>7.0872360464982593</v>
      </c>
      <c r="U172" s="281">
        <f t="shared" si="16"/>
        <v>15.644556456498258</v>
      </c>
      <c r="V172" s="73"/>
      <c r="W172" s="73"/>
      <c r="X172" s="73"/>
    </row>
    <row r="173" spans="1:24" s="16" customFormat="1" ht="18" customHeight="1">
      <c r="A173" s="286">
        <v>193</v>
      </c>
      <c r="B173" s="287" t="s">
        <v>244</v>
      </c>
      <c r="C173" s="286" t="s">
        <v>296</v>
      </c>
      <c r="D173" s="288">
        <v>0</v>
      </c>
      <c r="E173" s="289">
        <v>0</v>
      </c>
      <c r="F173" s="288">
        <v>0</v>
      </c>
      <c r="G173" s="288">
        <v>0</v>
      </c>
      <c r="H173" s="285">
        <f t="shared" si="12"/>
        <v>0</v>
      </c>
      <c r="I173" s="285"/>
      <c r="J173" s="288">
        <v>0</v>
      </c>
      <c r="K173" s="290">
        <v>0</v>
      </c>
      <c r="L173" s="288">
        <v>0</v>
      </c>
      <c r="M173" s="288">
        <v>0</v>
      </c>
      <c r="N173" s="290">
        <f t="shared" si="13"/>
        <v>0</v>
      </c>
      <c r="O173" s="285" t="str">
        <f t="shared" si="14"/>
        <v>N.A.</v>
      </c>
      <c r="P173" s="281">
        <v>0</v>
      </c>
      <c r="Q173" s="281">
        <v>0</v>
      </c>
      <c r="R173" s="281">
        <f t="shared" si="15"/>
        <v>0</v>
      </c>
      <c r="S173" s="281">
        <v>0</v>
      </c>
      <c r="T173" s="281">
        <v>0</v>
      </c>
      <c r="U173" s="281">
        <f t="shared" si="16"/>
        <v>0</v>
      </c>
      <c r="V173" s="73"/>
      <c r="W173" s="73"/>
      <c r="X173" s="73"/>
    </row>
    <row r="174" spans="1:24" s="16" customFormat="1" ht="18" customHeight="1">
      <c r="A174" s="286">
        <v>194</v>
      </c>
      <c r="B174" s="287" t="s">
        <v>138</v>
      </c>
      <c r="C174" s="286" t="s">
        <v>297</v>
      </c>
      <c r="D174" s="288">
        <v>28.237745</v>
      </c>
      <c r="E174" s="289">
        <v>19.399135350000002</v>
      </c>
      <c r="F174" s="288">
        <v>0</v>
      </c>
      <c r="G174" s="288">
        <v>1.45932013</v>
      </c>
      <c r="H174" s="285">
        <f t="shared" si="12"/>
        <v>7.3792895199999986</v>
      </c>
      <c r="I174" s="285"/>
      <c r="J174" s="288">
        <v>11.307500309064064</v>
      </c>
      <c r="K174" s="290">
        <v>10.191825356729471</v>
      </c>
      <c r="L174" s="288">
        <v>0</v>
      </c>
      <c r="M174" s="288">
        <v>0.89395926000000003</v>
      </c>
      <c r="N174" s="290">
        <f t="shared" si="13"/>
        <v>0.22171569233459365</v>
      </c>
      <c r="O174" s="285">
        <f t="shared" si="14"/>
        <v>-96.995433073418781</v>
      </c>
      <c r="P174" s="281">
        <v>6.4960083499999994</v>
      </c>
      <c r="Q174" s="281">
        <v>12.903127000000001</v>
      </c>
      <c r="R174" s="281">
        <f t="shared" si="15"/>
        <v>19.399135350000002</v>
      </c>
      <c r="S174" s="281">
        <v>6.4960083499999994</v>
      </c>
      <c r="T174" s="281">
        <v>3.695817006729472</v>
      </c>
      <c r="U174" s="281">
        <f t="shared" si="16"/>
        <v>10.191825356729471</v>
      </c>
      <c r="V174" s="73"/>
      <c r="W174" s="73"/>
      <c r="X174" s="73"/>
    </row>
    <row r="175" spans="1:24" s="16" customFormat="1" ht="18" customHeight="1">
      <c r="A175" s="286">
        <v>195</v>
      </c>
      <c r="B175" s="287" t="s">
        <v>138</v>
      </c>
      <c r="C175" s="286" t="s">
        <v>298</v>
      </c>
      <c r="D175" s="288">
        <v>53.913989000000001</v>
      </c>
      <c r="E175" s="289">
        <v>33.160717539999993</v>
      </c>
      <c r="F175" s="288">
        <v>0</v>
      </c>
      <c r="G175" s="288">
        <v>5.0993332999999996</v>
      </c>
      <c r="H175" s="285">
        <f t="shared" si="12"/>
        <v>15.653938160000008</v>
      </c>
      <c r="I175" s="285"/>
      <c r="J175" s="288">
        <v>27.695010971943393</v>
      </c>
      <c r="K175" s="290">
        <v>24.027000041120971</v>
      </c>
      <c r="L175" s="288">
        <v>0</v>
      </c>
      <c r="M175" s="288">
        <v>3.1249715</v>
      </c>
      <c r="N175" s="290">
        <f t="shared" si="13"/>
        <v>0.54303943082242245</v>
      </c>
      <c r="O175" s="285">
        <f t="shared" si="14"/>
        <v>-96.530972428330955</v>
      </c>
      <c r="P175" s="281">
        <v>13.600654039999993</v>
      </c>
      <c r="Q175" s="281">
        <v>19.560063500000002</v>
      </c>
      <c r="R175" s="281">
        <f t="shared" si="15"/>
        <v>33.160717539999993</v>
      </c>
      <c r="S175" s="281">
        <v>13.600654039999993</v>
      </c>
      <c r="T175" s="281">
        <v>10.426346001120976</v>
      </c>
      <c r="U175" s="281">
        <f t="shared" si="16"/>
        <v>24.027000041120971</v>
      </c>
      <c r="V175" s="73"/>
      <c r="W175" s="73"/>
      <c r="X175" s="73"/>
    </row>
    <row r="176" spans="1:24" s="16" customFormat="1" ht="18" customHeight="1">
      <c r="A176" s="286">
        <v>197</v>
      </c>
      <c r="B176" s="287" t="s">
        <v>138</v>
      </c>
      <c r="C176" s="286" t="s">
        <v>299</v>
      </c>
      <c r="D176" s="288">
        <v>22.158684000000001</v>
      </c>
      <c r="E176" s="289">
        <v>2.2643986199999997</v>
      </c>
      <c r="F176" s="288">
        <v>0</v>
      </c>
      <c r="G176" s="288">
        <v>0.92288322999999983</v>
      </c>
      <c r="H176" s="285">
        <f t="shared" si="12"/>
        <v>18.971402149999999</v>
      </c>
      <c r="I176" s="285"/>
      <c r="J176" s="288">
        <v>2.5575170028249348</v>
      </c>
      <c r="K176" s="290">
        <v>1.9591914906126817</v>
      </c>
      <c r="L176" s="288">
        <v>0</v>
      </c>
      <c r="M176" s="288">
        <v>0.54817811999999999</v>
      </c>
      <c r="N176" s="290">
        <f t="shared" si="13"/>
        <v>5.0147392212253061E-2</v>
      </c>
      <c r="O176" s="285">
        <f t="shared" si="14"/>
        <v>-99.735668498217706</v>
      </c>
      <c r="P176" s="281">
        <v>0.51274662000000004</v>
      </c>
      <c r="Q176" s="281">
        <v>1.7516519999999998</v>
      </c>
      <c r="R176" s="281">
        <f t="shared" si="15"/>
        <v>2.2643986199999997</v>
      </c>
      <c r="S176" s="281">
        <v>0.51274662000000004</v>
      </c>
      <c r="T176" s="281">
        <v>1.4464448706126818</v>
      </c>
      <c r="U176" s="281">
        <f t="shared" si="16"/>
        <v>1.9591914906126817</v>
      </c>
      <c r="V176" s="73"/>
      <c r="W176" s="73"/>
      <c r="X176" s="73"/>
    </row>
    <row r="177" spans="1:24" s="16" customFormat="1" ht="18" customHeight="1">
      <c r="A177" s="286">
        <v>198</v>
      </c>
      <c r="B177" s="287" t="s">
        <v>138</v>
      </c>
      <c r="C177" s="286" t="s">
        <v>300</v>
      </c>
      <c r="D177" s="288">
        <v>67.335720999999992</v>
      </c>
      <c r="E177" s="289">
        <v>21.54930521</v>
      </c>
      <c r="F177" s="288">
        <v>0</v>
      </c>
      <c r="G177" s="288">
        <v>2.2258307600000005</v>
      </c>
      <c r="H177" s="285">
        <f t="shared" si="12"/>
        <v>43.560585029999991</v>
      </c>
      <c r="I177" s="285"/>
      <c r="J177" s="288">
        <v>19.078618758011576</v>
      </c>
      <c r="K177" s="290">
        <v>17.190716804128996</v>
      </c>
      <c r="L177" s="288">
        <v>0</v>
      </c>
      <c r="M177" s="288">
        <v>1.5138113900000003</v>
      </c>
      <c r="N177" s="290">
        <f t="shared" si="13"/>
        <v>0.37409056388257911</v>
      </c>
      <c r="O177" s="285">
        <f t="shared" si="14"/>
        <v>-99.14121776917149</v>
      </c>
      <c r="P177" s="281">
        <v>9.6907757100000005</v>
      </c>
      <c r="Q177" s="281">
        <v>11.8585295</v>
      </c>
      <c r="R177" s="281">
        <f t="shared" si="15"/>
        <v>21.54930521</v>
      </c>
      <c r="S177" s="281">
        <v>9.6907757100000005</v>
      </c>
      <c r="T177" s="281">
        <v>7.4999410941289941</v>
      </c>
      <c r="U177" s="281">
        <f t="shared" si="16"/>
        <v>17.190716804128996</v>
      </c>
      <c r="V177" s="73"/>
      <c r="W177" s="73"/>
      <c r="X177" s="73"/>
    </row>
    <row r="178" spans="1:24" s="16" customFormat="1" ht="18" customHeight="1">
      <c r="A178" s="286">
        <v>199</v>
      </c>
      <c r="B178" s="287" t="s">
        <v>138</v>
      </c>
      <c r="C178" s="286" t="s">
        <v>301</v>
      </c>
      <c r="D178" s="288">
        <v>35.288881000000003</v>
      </c>
      <c r="E178" s="289">
        <v>10.14530909</v>
      </c>
      <c r="F178" s="288">
        <v>0</v>
      </c>
      <c r="G178" s="288">
        <v>1.04161167</v>
      </c>
      <c r="H178" s="285">
        <f t="shared" si="12"/>
        <v>24.101960240000004</v>
      </c>
      <c r="I178" s="285"/>
      <c r="J178" s="288">
        <v>9.8959681333024783</v>
      </c>
      <c r="K178" s="290">
        <v>8.8157777724534103</v>
      </c>
      <c r="L178" s="288">
        <v>0</v>
      </c>
      <c r="M178" s="288">
        <v>0.88615177000000012</v>
      </c>
      <c r="N178" s="290">
        <f t="shared" si="13"/>
        <v>0.19403859084906783</v>
      </c>
      <c r="O178" s="285">
        <f t="shared" si="14"/>
        <v>-99.194926101790514</v>
      </c>
      <c r="P178" s="281">
        <v>3.4938160900000002</v>
      </c>
      <c r="Q178" s="281">
        <v>6.6514929999999994</v>
      </c>
      <c r="R178" s="281">
        <f t="shared" si="15"/>
        <v>10.14530909</v>
      </c>
      <c r="S178" s="281">
        <v>3.47986789</v>
      </c>
      <c r="T178" s="281">
        <v>5.3359098824534108</v>
      </c>
      <c r="U178" s="281">
        <f t="shared" si="16"/>
        <v>8.8157777724534103</v>
      </c>
      <c r="V178" s="73"/>
      <c r="W178" s="73"/>
      <c r="X178" s="73"/>
    </row>
    <row r="179" spans="1:24" s="16" customFormat="1" ht="18" customHeight="1">
      <c r="A179" s="286">
        <v>200</v>
      </c>
      <c r="B179" s="287" t="s">
        <v>226</v>
      </c>
      <c r="C179" s="286" t="s">
        <v>302</v>
      </c>
      <c r="D179" s="288">
        <v>204.61287950000002</v>
      </c>
      <c r="E179" s="289">
        <v>59.758005090000005</v>
      </c>
      <c r="F179" s="288">
        <v>0</v>
      </c>
      <c r="G179" s="288">
        <v>7.2938324400000001</v>
      </c>
      <c r="H179" s="285">
        <f t="shared" si="12"/>
        <v>137.56104197000002</v>
      </c>
      <c r="I179" s="285"/>
      <c r="J179" s="288">
        <v>61.023084148704768</v>
      </c>
      <c r="K179" s="290">
        <v>54.020831126965462</v>
      </c>
      <c r="L179" s="288">
        <v>0</v>
      </c>
      <c r="M179" s="288">
        <v>5.8057219599999996</v>
      </c>
      <c r="N179" s="290">
        <f t="shared" si="13"/>
        <v>1.1965310617393072</v>
      </c>
      <c r="O179" s="285">
        <f t="shared" si="14"/>
        <v>-99.130181739972386</v>
      </c>
      <c r="P179" s="281">
        <v>41.625302090000005</v>
      </c>
      <c r="Q179" s="281">
        <v>18.132702999999999</v>
      </c>
      <c r="R179" s="281">
        <f t="shared" si="15"/>
        <v>59.758005090000005</v>
      </c>
      <c r="S179" s="281">
        <v>41.625302090000005</v>
      </c>
      <c r="T179" s="281">
        <v>12.395529036965453</v>
      </c>
      <c r="U179" s="281">
        <f t="shared" si="16"/>
        <v>54.020831126965462</v>
      </c>
      <c r="V179" s="73"/>
      <c r="W179" s="73"/>
      <c r="X179" s="73"/>
    </row>
    <row r="180" spans="1:24" s="16" customFormat="1" ht="18" customHeight="1">
      <c r="A180" s="286">
        <v>201</v>
      </c>
      <c r="B180" s="287" t="s">
        <v>226</v>
      </c>
      <c r="C180" s="286" t="s">
        <v>303</v>
      </c>
      <c r="D180" s="288">
        <v>234.85334399999999</v>
      </c>
      <c r="E180" s="289">
        <v>28.746598609999999</v>
      </c>
      <c r="F180" s="288">
        <v>0</v>
      </c>
      <c r="G180" s="288">
        <v>14.88020337</v>
      </c>
      <c r="H180" s="285">
        <f t="shared" si="12"/>
        <v>191.22654201999998</v>
      </c>
      <c r="I180" s="285"/>
      <c r="J180" s="288">
        <v>31.319615967092364</v>
      </c>
      <c r="K180" s="290">
        <v>21.945076930090543</v>
      </c>
      <c r="L180" s="288">
        <v>0</v>
      </c>
      <c r="M180" s="288">
        <v>8.7604289200000007</v>
      </c>
      <c r="N180" s="290">
        <f t="shared" si="13"/>
        <v>0.61411011700181994</v>
      </c>
      <c r="O180" s="285">
        <f t="shared" si="14"/>
        <v>-99.678857280733766</v>
      </c>
      <c r="P180" s="281">
        <v>8.1941986099999991</v>
      </c>
      <c r="Q180" s="281">
        <v>20.552399999999999</v>
      </c>
      <c r="R180" s="281">
        <f t="shared" si="15"/>
        <v>28.746598609999999</v>
      </c>
      <c r="S180" s="281">
        <v>8.1941986099999991</v>
      </c>
      <c r="T180" s="281">
        <v>13.750878320090546</v>
      </c>
      <c r="U180" s="281">
        <f t="shared" si="16"/>
        <v>21.945076930090543</v>
      </c>
      <c r="V180" s="73"/>
      <c r="W180" s="73"/>
      <c r="X180" s="73"/>
    </row>
    <row r="181" spans="1:24" s="16" customFormat="1" ht="18" customHeight="1">
      <c r="A181" s="286">
        <v>202</v>
      </c>
      <c r="B181" s="287" t="s">
        <v>226</v>
      </c>
      <c r="C181" s="286" t="s">
        <v>304</v>
      </c>
      <c r="D181" s="288">
        <v>395.80947000000003</v>
      </c>
      <c r="E181" s="289">
        <v>118.85867655000001</v>
      </c>
      <c r="F181" s="288">
        <v>0</v>
      </c>
      <c r="G181" s="288">
        <v>17.032496760000001</v>
      </c>
      <c r="H181" s="285">
        <f t="shared" si="12"/>
        <v>259.91829668999998</v>
      </c>
      <c r="I181" s="285"/>
      <c r="J181" s="288">
        <v>129.35952652285428</v>
      </c>
      <c r="K181" s="290">
        <v>114.01981259848455</v>
      </c>
      <c r="L181" s="288">
        <v>0</v>
      </c>
      <c r="M181" s="288">
        <v>12.80325262</v>
      </c>
      <c r="N181" s="290">
        <f t="shared" si="13"/>
        <v>2.5364613043697322</v>
      </c>
      <c r="O181" s="285">
        <f t="shared" si="14"/>
        <v>-99.0241312994618</v>
      </c>
      <c r="P181" s="281">
        <v>96.653876550000007</v>
      </c>
      <c r="Q181" s="281">
        <v>22.204800000000002</v>
      </c>
      <c r="R181" s="281">
        <f t="shared" si="15"/>
        <v>118.85867655000001</v>
      </c>
      <c r="S181" s="281">
        <v>96.653876550000007</v>
      </c>
      <c r="T181" s="281">
        <v>17.365936048484549</v>
      </c>
      <c r="U181" s="281">
        <f t="shared" si="16"/>
        <v>114.01981259848455</v>
      </c>
      <c r="V181" s="73"/>
      <c r="W181" s="73"/>
      <c r="X181" s="73"/>
    </row>
    <row r="182" spans="1:24" s="16" customFormat="1" ht="18" customHeight="1">
      <c r="A182" s="286">
        <v>203</v>
      </c>
      <c r="B182" s="287" t="s">
        <v>248</v>
      </c>
      <c r="C182" s="286" t="s">
        <v>305</v>
      </c>
      <c r="D182" s="288">
        <v>44.678520000000006</v>
      </c>
      <c r="E182" s="289">
        <v>20.119993709999999</v>
      </c>
      <c r="F182" s="288">
        <v>0</v>
      </c>
      <c r="G182" s="288">
        <v>1.8385183600000001</v>
      </c>
      <c r="H182" s="285">
        <f t="shared" si="12"/>
        <v>22.720007930000008</v>
      </c>
      <c r="I182" s="285"/>
      <c r="J182" s="288">
        <v>19.677987759931455</v>
      </c>
      <c r="K182" s="290">
        <v>17.461422112677898</v>
      </c>
      <c r="L182" s="288">
        <v>0</v>
      </c>
      <c r="M182" s="288">
        <v>1.8307227500000001</v>
      </c>
      <c r="N182" s="290">
        <f t="shared" si="13"/>
        <v>0.38584289725355658</v>
      </c>
      <c r="O182" s="285">
        <f t="shared" si="14"/>
        <v>-98.301748404127622</v>
      </c>
      <c r="P182" s="281">
        <v>9.0194187100000001</v>
      </c>
      <c r="Q182" s="281">
        <v>11.100574999999999</v>
      </c>
      <c r="R182" s="281">
        <f t="shared" si="15"/>
        <v>20.119993709999999</v>
      </c>
      <c r="S182" s="281">
        <v>8.9811739999999975</v>
      </c>
      <c r="T182" s="281">
        <v>8.4802481126779004</v>
      </c>
      <c r="U182" s="281">
        <f t="shared" si="16"/>
        <v>17.461422112677898</v>
      </c>
      <c r="V182" s="73"/>
      <c r="W182" s="73"/>
      <c r="X182" s="73"/>
    </row>
    <row r="183" spans="1:24" s="16" customFormat="1" ht="18" customHeight="1">
      <c r="A183" s="286">
        <v>204</v>
      </c>
      <c r="B183" s="287" t="s">
        <v>226</v>
      </c>
      <c r="C183" s="286" t="s">
        <v>306</v>
      </c>
      <c r="D183" s="288">
        <v>353.64612950000003</v>
      </c>
      <c r="E183" s="289">
        <v>25.358707859999996</v>
      </c>
      <c r="F183" s="288">
        <v>0</v>
      </c>
      <c r="G183" s="288">
        <v>1.1372886900000001</v>
      </c>
      <c r="H183" s="285">
        <f t="shared" si="12"/>
        <v>327.15013295000006</v>
      </c>
      <c r="I183" s="285"/>
      <c r="J183" s="288">
        <v>29.218486889323138</v>
      </c>
      <c r="K183" s="290">
        <v>27.969499361689351</v>
      </c>
      <c r="L183" s="288">
        <v>0</v>
      </c>
      <c r="M183" s="288">
        <v>0.67607602000000011</v>
      </c>
      <c r="N183" s="290">
        <f t="shared" si="13"/>
        <v>0.57291150763378684</v>
      </c>
      <c r="O183" s="285">
        <f t="shared" si="14"/>
        <v>-99.824878106431541</v>
      </c>
      <c r="P183" s="281">
        <v>0.63237785999999996</v>
      </c>
      <c r="Q183" s="281">
        <v>24.726329999999997</v>
      </c>
      <c r="R183" s="281">
        <f t="shared" si="15"/>
        <v>25.358707859999996</v>
      </c>
      <c r="S183" s="281">
        <v>0.63237785999999996</v>
      </c>
      <c r="T183" s="281">
        <v>27.337121501689353</v>
      </c>
      <c r="U183" s="281">
        <f t="shared" si="16"/>
        <v>27.969499361689351</v>
      </c>
      <c r="V183" s="73"/>
      <c r="W183" s="73"/>
      <c r="X183" s="73"/>
    </row>
    <row r="184" spans="1:24" s="16" customFormat="1" ht="18" customHeight="1">
      <c r="A184" s="286">
        <v>205</v>
      </c>
      <c r="B184" s="287" t="s">
        <v>187</v>
      </c>
      <c r="C184" s="286" t="s">
        <v>307</v>
      </c>
      <c r="D184" s="288">
        <v>1190.6786485</v>
      </c>
      <c r="E184" s="289">
        <v>19.60909861</v>
      </c>
      <c r="F184" s="288">
        <v>0</v>
      </c>
      <c r="G184" s="288">
        <v>1.9916631699999998</v>
      </c>
      <c r="H184" s="285">
        <f t="shared" si="12"/>
        <v>1169.0778867199999</v>
      </c>
      <c r="I184" s="285"/>
      <c r="J184" s="288">
        <v>1059.2386506</v>
      </c>
      <c r="K184" s="290">
        <v>19.741496328600004</v>
      </c>
      <c r="L184" s="288">
        <v>0</v>
      </c>
      <c r="M184" s="288">
        <v>1.17255252</v>
      </c>
      <c r="N184" s="290">
        <f t="shared" si="13"/>
        <v>1038.3246017514</v>
      </c>
      <c r="O184" s="285">
        <f t="shared" si="14"/>
        <v>-11.184309142605141</v>
      </c>
      <c r="P184" s="281">
        <v>1.0967646099999999</v>
      </c>
      <c r="Q184" s="281">
        <v>18.512333999999999</v>
      </c>
      <c r="R184" s="281">
        <f t="shared" si="15"/>
        <v>19.60909861</v>
      </c>
      <c r="S184" s="281">
        <v>1.0967646099999999</v>
      </c>
      <c r="T184" s="281">
        <v>18.644731718600003</v>
      </c>
      <c r="U184" s="281">
        <f t="shared" si="16"/>
        <v>19.741496328600004</v>
      </c>
      <c r="V184" s="73"/>
      <c r="W184" s="73"/>
      <c r="X184" s="73"/>
    </row>
    <row r="185" spans="1:24" s="16" customFormat="1" ht="18" customHeight="1">
      <c r="A185" s="286">
        <v>206</v>
      </c>
      <c r="B185" s="287" t="s">
        <v>244</v>
      </c>
      <c r="C185" s="286" t="s">
        <v>308</v>
      </c>
      <c r="D185" s="288">
        <v>0</v>
      </c>
      <c r="E185" s="289">
        <v>0</v>
      </c>
      <c r="F185" s="288">
        <v>0</v>
      </c>
      <c r="G185" s="288">
        <v>0</v>
      </c>
      <c r="H185" s="285">
        <f t="shared" si="12"/>
        <v>0</v>
      </c>
      <c r="I185" s="285"/>
      <c r="J185" s="288">
        <v>0</v>
      </c>
      <c r="K185" s="290">
        <v>0</v>
      </c>
      <c r="L185" s="288">
        <v>0</v>
      </c>
      <c r="M185" s="288">
        <v>0</v>
      </c>
      <c r="N185" s="290">
        <f t="shared" si="13"/>
        <v>0</v>
      </c>
      <c r="O185" s="285" t="str">
        <f t="shared" si="14"/>
        <v>N.A.</v>
      </c>
      <c r="P185" s="281">
        <v>0</v>
      </c>
      <c r="Q185" s="281">
        <v>0</v>
      </c>
      <c r="R185" s="281">
        <f t="shared" si="15"/>
        <v>0</v>
      </c>
      <c r="S185" s="281">
        <v>0</v>
      </c>
      <c r="T185" s="281">
        <v>0</v>
      </c>
      <c r="U185" s="281">
        <f t="shared" si="16"/>
        <v>0</v>
      </c>
      <c r="V185" s="73"/>
      <c r="W185" s="73"/>
      <c r="X185" s="73"/>
    </row>
    <row r="186" spans="1:24" s="16" customFormat="1" ht="18" customHeight="1">
      <c r="A186" s="286">
        <v>207</v>
      </c>
      <c r="B186" s="287" t="s">
        <v>244</v>
      </c>
      <c r="C186" s="286" t="s">
        <v>309</v>
      </c>
      <c r="D186" s="288">
        <v>177.473365</v>
      </c>
      <c r="E186" s="289">
        <v>23.462728299999998</v>
      </c>
      <c r="F186" s="288">
        <v>0</v>
      </c>
      <c r="G186" s="288">
        <v>1.1167357499999999</v>
      </c>
      <c r="H186" s="285">
        <f t="shared" si="12"/>
        <v>152.89390094999999</v>
      </c>
      <c r="I186" s="285"/>
      <c r="J186" s="288">
        <v>19.110193650962888</v>
      </c>
      <c r="K186" s="290">
        <v>17.945505201532239</v>
      </c>
      <c r="L186" s="288">
        <v>0</v>
      </c>
      <c r="M186" s="288">
        <v>0.78997877000000005</v>
      </c>
      <c r="N186" s="290">
        <f t="shared" si="13"/>
        <v>0.37470967943064903</v>
      </c>
      <c r="O186" s="285">
        <f t="shared" si="14"/>
        <v>-99.754921761363661</v>
      </c>
      <c r="P186" s="281">
        <v>1.9766682999999996</v>
      </c>
      <c r="Q186" s="281">
        <v>21.486059999999998</v>
      </c>
      <c r="R186" s="281">
        <f t="shared" si="15"/>
        <v>23.462728299999998</v>
      </c>
      <c r="S186" s="281">
        <v>1.9701899599999997</v>
      </c>
      <c r="T186" s="281">
        <v>15.975315241532238</v>
      </c>
      <c r="U186" s="281">
        <f t="shared" si="16"/>
        <v>17.945505201532239</v>
      </c>
      <c r="V186" s="73"/>
      <c r="W186" s="73"/>
      <c r="X186" s="73"/>
    </row>
    <row r="187" spans="1:24" s="16" customFormat="1" ht="18" customHeight="1">
      <c r="A187" s="286">
        <v>208</v>
      </c>
      <c r="B187" s="287" t="s">
        <v>138</v>
      </c>
      <c r="C187" s="286" t="s">
        <v>310</v>
      </c>
      <c r="D187" s="288">
        <v>27.695411999999997</v>
      </c>
      <c r="E187" s="289">
        <v>13.139928710000001</v>
      </c>
      <c r="F187" s="288">
        <v>0</v>
      </c>
      <c r="G187" s="288">
        <v>1.2862296400000006</v>
      </c>
      <c r="H187" s="285">
        <f t="shared" si="12"/>
        <v>13.269253649999996</v>
      </c>
      <c r="I187" s="285"/>
      <c r="J187" s="288">
        <v>12.674701798882168</v>
      </c>
      <c r="K187" s="290">
        <v>11.145402534198203</v>
      </c>
      <c r="L187" s="288">
        <v>0</v>
      </c>
      <c r="M187" s="288">
        <v>1.2807757000000002</v>
      </c>
      <c r="N187" s="290">
        <f t="shared" si="13"/>
        <v>0.24852356468396519</v>
      </c>
      <c r="O187" s="285">
        <f t="shared" si="14"/>
        <v>-98.127072017468237</v>
      </c>
      <c r="P187" s="281">
        <v>6.3099977100000011</v>
      </c>
      <c r="Q187" s="281">
        <v>6.8299310000000002</v>
      </c>
      <c r="R187" s="281">
        <f t="shared" si="15"/>
        <v>13.139928710000001</v>
      </c>
      <c r="S187" s="281">
        <v>6.2832416600000016</v>
      </c>
      <c r="T187" s="281">
        <v>4.8621608741982012</v>
      </c>
      <c r="U187" s="281">
        <f t="shared" si="16"/>
        <v>11.145402534198203</v>
      </c>
      <c r="V187" s="73"/>
      <c r="W187" s="73"/>
      <c r="X187" s="73"/>
    </row>
    <row r="188" spans="1:24" s="16" customFormat="1" ht="18" customHeight="1">
      <c r="A188" s="286">
        <v>209</v>
      </c>
      <c r="B188" s="287" t="s">
        <v>138</v>
      </c>
      <c r="C188" s="286" t="s">
        <v>311</v>
      </c>
      <c r="D188" s="288">
        <v>308.59458849999999</v>
      </c>
      <c r="E188" s="289">
        <v>86.264342240299996</v>
      </c>
      <c r="F188" s="288">
        <v>0</v>
      </c>
      <c r="G188" s="288">
        <v>18.598309098240001</v>
      </c>
      <c r="H188" s="285">
        <f t="shared" si="12"/>
        <v>203.73193716146</v>
      </c>
      <c r="I188" s="285"/>
      <c r="J188" s="288">
        <v>43.420044152174732</v>
      </c>
      <c r="K188" s="290">
        <v>36.224710637426199</v>
      </c>
      <c r="L188" s="288">
        <v>0</v>
      </c>
      <c r="M188" s="288">
        <v>6.3439600999999994</v>
      </c>
      <c r="N188" s="290">
        <f t="shared" si="13"/>
        <v>0.8513734147485339</v>
      </c>
      <c r="O188" s="285">
        <f t="shared" si="14"/>
        <v>-99.582110970616341</v>
      </c>
      <c r="P188" s="281">
        <v>34.866796740299996</v>
      </c>
      <c r="Q188" s="281">
        <v>51.3975455</v>
      </c>
      <c r="R188" s="281">
        <f t="shared" si="15"/>
        <v>86.264342240299996</v>
      </c>
      <c r="S188" s="281">
        <v>22.322068689999995</v>
      </c>
      <c r="T188" s="281">
        <v>13.902641947426208</v>
      </c>
      <c r="U188" s="281">
        <f t="shared" si="16"/>
        <v>36.224710637426199</v>
      </c>
      <c r="V188" s="73"/>
      <c r="W188" s="73"/>
      <c r="X188" s="73"/>
    </row>
    <row r="189" spans="1:24" s="16" customFormat="1" ht="18" customHeight="1">
      <c r="A189" s="286">
        <v>210</v>
      </c>
      <c r="B189" s="287" t="s">
        <v>226</v>
      </c>
      <c r="C189" s="286" t="s">
        <v>312</v>
      </c>
      <c r="D189" s="288">
        <v>200.11839500000002</v>
      </c>
      <c r="E189" s="289">
        <v>80.534155269999999</v>
      </c>
      <c r="F189" s="288">
        <v>0</v>
      </c>
      <c r="G189" s="288">
        <v>2.9195470600000002</v>
      </c>
      <c r="H189" s="285">
        <f t="shared" si="12"/>
        <v>116.66469267000002</v>
      </c>
      <c r="I189" s="285"/>
      <c r="J189" s="288">
        <v>74.387970499539279</v>
      </c>
      <c r="K189" s="290">
        <v>71.190681612685552</v>
      </c>
      <c r="L189" s="288">
        <v>0</v>
      </c>
      <c r="M189" s="288">
        <v>1.73870123</v>
      </c>
      <c r="N189" s="290">
        <f t="shared" si="13"/>
        <v>1.4585876568537268</v>
      </c>
      <c r="O189" s="285">
        <f t="shared" si="14"/>
        <v>-98.749760854400463</v>
      </c>
      <c r="P189" s="281">
        <v>1.6263202699999999</v>
      </c>
      <c r="Q189" s="281">
        <v>78.907835000000006</v>
      </c>
      <c r="R189" s="281">
        <f t="shared" si="15"/>
        <v>80.534155269999999</v>
      </c>
      <c r="S189" s="281">
        <v>1.6263202699999999</v>
      </c>
      <c r="T189" s="281">
        <v>69.564361342685558</v>
      </c>
      <c r="U189" s="281">
        <f t="shared" si="16"/>
        <v>71.190681612685552</v>
      </c>
      <c r="V189" s="73"/>
      <c r="W189" s="73"/>
      <c r="X189" s="73"/>
    </row>
    <row r="190" spans="1:24" s="16" customFormat="1" ht="18" customHeight="1">
      <c r="A190" s="286">
        <v>211</v>
      </c>
      <c r="B190" s="287" t="s">
        <v>226</v>
      </c>
      <c r="C190" s="286" t="s">
        <v>313</v>
      </c>
      <c r="D190" s="288">
        <v>238.24799999999999</v>
      </c>
      <c r="E190" s="289">
        <v>35.11576625</v>
      </c>
      <c r="F190" s="288">
        <v>0</v>
      </c>
      <c r="G190" s="288">
        <v>7.6350023600000005</v>
      </c>
      <c r="H190" s="285">
        <f t="shared" si="12"/>
        <v>195.49723139</v>
      </c>
      <c r="I190" s="285"/>
      <c r="J190" s="288">
        <v>37.727164809182767</v>
      </c>
      <c r="K190" s="290">
        <v>32.174312349590956</v>
      </c>
      <c r="L190" s="288">
        <v>0</v>
      </c>
      <c r="M190" s="288">
        <v>4.8131041299999993</v>
      </c>
      <c r="N190" s="290">
        <f t="shared" si="13"/>
        <v>0.73974832959181214</v>
      </c>
      <c r="O190" s="285">
        <f t="shared" si="14"/>
        <v>-99.621606748938518</v>
      </c>
      <c r="P190" s="281">
        <v>22.188166249999998</v>
      </c>
      <c r="Q190" s="281">
        <v>12.9276</v>
      </c>
      <c r="R190" s="281">
        <f t="shared" si="15"/>
        <v>35.11576625</v>
      </c>
      <c r="S190" s="281">
        <v>22.188166249999998</v>
      </c>
      <c r="T190" s="281">
        <v>9.9861460995909557</v>
      </c>
      <c r="U190" s="281">
        <f t="shared" si="16"/>
        <v>32.174312349590956</v>
      </c>
      <c r="V190" s="73"/>
      <c r="W190" s="73"/>
      <c r="X190" s="73"/>
    </row>
    <row r="191" spans="1:24" s="16" customFormat="1" ht="18" customHeight="1">
      <c r="A191" s="286">
        <v>212</v>
      </c>
      <c r="B191" s="287" t="s">
        <v>138</v>
      </c>
      <c r="C191" s="286" t="s">
        <v>314</v>
      </c>
      <c r="D191" s="288">
        <v>498.56686900000011</v>
      </c>
      <c r="E191" s="289">
        <v>2.2947950000000001</v>
      </c>
      <c r="F191" s="288">
        <v>0</v>
      </c>
      <c r="G191" s="288">
        <v>0</v>
      </c>
      <c r="H191" s="285">
        <f t="shared" si="12"/>
        <v>496.27207400000009</v>
      </c>
      <c r="I191" s="285"/>
      <c r="J191" s="288">
        <v>0</v>
      </c>
      <c r="K191" s="290">
        <v>0</v>
      </c>
      <c r="L191" s="288">
        <v>0</v>
      </c>
      <c r="M191" s="288">
        <v>0</v>
      </c>
      <c r="N191" s="290">
        <f t="shared" si="13"/>
        <v>0</v>
      </c>
      <c r="O191" s="285" t="str">
        <f t="shared" si="14"/>
        <v>N.A.</v>
      </c>
      <c r="P191" s="281">
        <v>0</v>
      </c>
      <c r="Q191" s="281">
        <v>2.2947950000000001</v>
      </c>
      <c r="R191" s="281">
        <f t="shared" si="15"/>
        <v>2.2947950000000001</v>
      </c>
      <c r="S191" s="281">
        <v>0</v>
      </c>
      <c r="T191" s="281">
        <v>0</v>
      </c>
      <c r="U191" s="281">
        <f t="shared" si="16"/>
        <v>0</v>
      </c>
      <c r="V191" s="73"/>
      <c r="W191" s="73"/>
      <c r="X191" s="73"/>
    </row>
    <row r="192" spans="1:24" s="16" customFormat="1" ht="18" customHeight="1">
      <c r="A192" s="286">
        <v>213</v>
      </c>
      <c r="B192" s="287" t="s">
        <v>138</v>
      </c>
      <c r="C192" s="286" t="s">
        <v>315</v>
      </c>
      <c r="D192" s="288">
        <v>189.20451949999998</v>
      </c>
      <c r="E192" s="289">
        <v>45.254622399999995</v>
      </c>
      <c r="F192" s="288">
        <v>0</v>
      </c>
      <c r="G192" s="288">
        <v>18.679667949999999</v>
      </c>
      <c r="H192" s="285">
        <f t="shared" si="12"/>
        <v>125.27022914999999</v>
      </c>
      <c r="I192" s="285"/>
      <c r="J192" s="288">
        <v>58.471016097001716</v>
      </c>
      <c r="K192" s="290">
        <v>43.216997355295788</v>
      </c>
      <c r="L192" s="288">
        <v>0</v>
      </c>
      <c r="M192" s="288">
        <v>14.107528229999998</v>
      </c>
      <c r="N192" s="290">
        <f t="shared" si="13"/>
        <v>1.1464905117059292</v>
      </c>
      <c r="O192" s="285">
        <f t="shared" si="14"/>
        <v>-99.084786130363739</v>
      </c>
      <c r="P192" s="281">
        <v>33.083540899999996</v>
      </c>
      <c r="Q192" s="281">
        <v>12.171081500000001</v>
      </c>
      <c r="R192" s="281">
        <f t="shared" si="15"/>
        <v>45.254622399999995</v>
      </c>
      <c r="S192" s="281">
        <v>33.083540899999996</v>
      </c>
      <c r="T192" s="281">
        <v>10.133456455295796</v>
      </c>
      <c r="U192" s="281">
        <f t="shared" si="16"/>
        <v>43.216997355295788</v>
      </c>
      <c r="V192" s="73"/>
      <c r="W192" s="73"/>
      <c r="X192" s="73"/>
    </row>
    <row r="193" spans="1:24" s="16" customFormat="1" ht="18" customHeight="1">
      <c r="A193" s="286">
        <v>214</v>
      </c>
      <c r="B193" s="287" t="s">
        <v>138</v>
      </c>
      <c r="C193" s="286" t="s">
        <v>316</v>
      </c>
      <c r="D193" s="288">
        <v>565.90630550000003</v>
      </c>
      <c r="E193" s="289">
        <v>73.932221429999998</v>
      </c>
      <c r="F193" s="288">
        <v>0</v>
      </c>
      <c r="G193" s="288">
        <v>10.072015540000001</v>
      </c>
      <c r="H193" s="285">
        <f t="shared" si="12"/>
        <v>481.90206853000001</v>
      </c>
      <c r="I193" s="285"/>
      <c r="J193" s="288">
        <v>52.672388707514521</v>
      </c>
      <c r="K193" s="290">
        <v>44.764603812073048</v>
      </c>
      <c r="L193" s="288">
        <v>0</v>
      </c>
      <c r="M193" s="288">
        <v>6.8749929599999993</v>
      </c>
      <c r="N193" s="290">
        <f t="shared" si="13"/>
        <v>1.0327919354414741</v>
      </c>
      <c r="O193" s="285">
        <f t="shared" si="14"/>
        <v>-99.785684270127348</v>
      </c>
      <c r="P193" s="281">
        <v>36.473998430000002</v>
      </c>
      <c r="Q193" s="281">
        <v>37.458223000000004</v>
      </c>
      <c r="R193" s="281">
        <f t="shared" si="15"/>
        <v>73.932221429999998</v>
      </c>
      <c r="S193" s="281">
        <v>36.473998430000002</v>
      </c>
      <c r="T193" s="281">
        <v>8.2906053820730463</v>
      </c>
      <c r="U193" s="281">
        <f t="shared" si="16"/>
        <v>44.764603812073048</v>
      </c>
      <c r="V193" s="73"/>
      <c r="W193" s="73"/>
      <c r="X193" s="73"/>
    </row>
    <row r="194" spans="1:24" s="16" customFormat="1" ht="18" customHeight="1">
      <c r="A194" s="286">
        <v>215</v>
      </c>
      <c r="B194" s="287" t="s">
        <v>226</v>
      </c>
      <c r="C194" s="286" t="s">
        <v>317</v>
      </c>
      <c r="D194" s="288">
        <v>176.85039950000001</v>
      </c>
      <c r="E194" s="289">
        <v>37.348577230000004</v>
      </c>
      <c r="F194" s="288">
        <v>0</v>
      </c>
      <c r="G194" s="288">
        <v>11.050695190000001</v>
      </c>
      <c r="H194" s="285">
        <f t="shared" si="12"/>
        <v>128.45112707999999</v>
      </c>
      <c r="I194" s="285"/>
      <c r="J194" s="288">
        <v>43.748892608916535</v>
      </c>
      <c r="K194" s="290">
        <v>34.501126935212284</v>
      </c>
      <c r="L194" s="288">
        <v>0</v>
      </c>
      <c r="M194" s="288">
        <v>8.3899442499999992</v>
      </c>
      <c r="N194" s="290">
        <f t="shared" si="13"/>
        <v>0.85782142370425163</v>
      </c>
      <c r="O194" s="285">
        <f t="shared" si="14"/>
        <v>-99.332180695331701</v>
      </c>
      <c r="P194" s="281">
        <v>25.211029730000003</v>
      </c>
      <c r="Q194" s="281">
        <v>12.1375475</v>
      </c>
      <c r="R194" s="281">
        <f t="shared" si="15"/>
        <v>37.348577230000004</v>
      </c>
      <c r="S194" s="281">
        <v>25.211029730000003</v>
      </c>
      <c r="T194" s="281">
        <v>9.2900972052122839</v>
      </c>
      <c r="U194" s="281">
        <f t="shared" si="16"/>
        <v>34.501126935212284</v>
      </c>
      <c r="V194" s="73"/>
      <c r="W194" s="73"/>
      <c r="X194" s="73"/>
    </row>
    <row r="195" spans="1:24" s="16" customFormat="1" ht="18" customHeight="1">
      <c r="A195" s="286">
        <v>216</v>
      </c>
      <c r="B195" s="287" t="s">
        <v>203</v>
      </c>
      <c r="C195" s="286" t="s">
        <v>318</v>
      </c>
      <c r="D195" s="288">
        <v>377.12437899999998</v>
      </c>
      <c r="E195" s="289">
        <v>141.09178181000001</v>
      </c>
      <c r="F195" s="288">
        <v>0</v>
      </c>
      <c r="G195" s="288">
        <v>50.701054319999997</v>
      </c>
      <c r="H195" s="285">
        <f t="shared" si="12"/>
        <v>185.33154286999996</v>
      </c>
      <c r="I195" s="285"/>
      <c r="J195" s="288">
        <v>700.1207170874834</v>
      </c>
      <c r="K195" s="290">
        <v>141.09178181000001</v>
      </c>
      <c r="L195" s="288">
        <v>0</v>
      </c>
      <c r="M195" s="288">
        <v>36.76914232</v>
      </c>
      <c r="N195" s="290">
        <f t="shared" si="13"/>
        <v>522.25979295748334</v>
      </c>
      <c r="O195" s="285">
        <f t="shared" si="14"/>
        <v>181.79757469769746</v>
      </c>
      <c r="P195" s="281">
        <v>141.09178181000001</v>
      </c>
      <c r="Q195" s="281">
        <v>0</v>
      </c>
      <c r="R195" s="281">
        <f t="shared" si="15"/>
        <v>141.09178181000001</v>
      </c>
      <c r="S195" s="281">
        <v>141.09178181000001</v>
      </c>
      <c r="T195" s="281">
        <v>0</v>
      </c>
      <c r="U195" s="281">
        <f t="shared" si="16"/>
        <v>141.09178181000001</v>
      </c>
      <c r="V195" s="73"/>
      <c r="W195" s="73"/>
      <c r="X195" s="73"/>
    </row>
    <row r="196" spans="1:24" s="16" customFormat="1" ht="18" customHeight="1">
      <c r="A196" s="286">
        <v>217</v>
      </c>
      <c r="B196" s="287" t="s">
        <v>203</v>
      </c>
      <c r="C196" s="286" t="s">
        <v>319</v>
      </c>
      <c r="D196" s="288">
        <v>2767.8069790000004</v>
      </c>
      <c r="E196" s="289">
        <v>82.03744193</v>
      </c>
      <c r="F196" s="288">
        <v>0</v>
      </c>
      <c r="G196" s="288">
        <v>36.996852339999997</v>
      </c>
      <c r="H196" s="285">
        <f t="shared" si="12"/>
        <v>2648.7726847300005</v>
      </c>
      <c r="I196" s="285"/>
      <c r="J196" s="288">
        <v>3195.5000017799998</v>
      </c>
      <c r="K196" s="290">
        <v>79.30684368</v>
      </c>
      <c r="L196" s="288">
        <v>0</v>
      </c>
      <c r="M196" s="288">
        <v>22.425005480000003</v>
      </c>
      <c r="N196" s="290">
        <f t="shared" si="13"/>
        <v>3093.7681526199999</v>
      </c>
      <c r="O196" s="285">
        <f t="shared" si="14"/>
        <v>16.800062551813859</v>
      </c>
      <c r="P196" s="281">
        <v>82.03744193</v>
      </c>
      <c r="Q196" s="281">
        <v>0</v>
      </c>
      <c r="R196" s="281">
        <f t="shared" si="15"/>
        <v>82.03744193</v>
      </c>
      <c r="S196" s="281">
        <v>79.30684368</v>
      </c>
      <c r="T196" s="281">
        <v>0</v>
      </c>
      <c r="U196" s="281">
        <f t="shared" si="16"/>
        <v>79.30684368</v>
      </c>
      <c r="V196" s="73"/>
      <c r="W196" s="73"/>
      <c r="X196" s="73"/>
    </row>
    <row r="197" spans="1:24" s="16" customFormat="1" ht="18" customHeight="1">
      <c r="A197" s="286">
        <v>218</v>
      </c>
      <c r="B197" s="287" t="s">
        <v>134</v>
      </c>
      <c r="C197" s="286" t="s">
        <v>320</v>
      </c>
      <c r="D197" s="288">
        <v>155.53654549999999</v>
      </c>
      <c r="E197" s="289">
        <v>46.137736459999992</v>
      </c>
      <c r="F197" s="288">
        <v>0</v>
      </c>
      <c r="G197" s="288">
        <v>0.25457892999999998</v>
      </c>
      <c r="H197" s="285">
        <f t="shared" si="12"/>
        <v>109.14423011000001</v>
      </c>
      <c r="I197" s="285"/>
      <c r="J197" s="288">
        <v>37.765448414229226</v>
      </c>
      <c r="K197" s="290">
        <v>36.875071095714929</v>
      </c>
      <c r="L197" s="288">
        <v>0</v>
      </c>
      <c r="M197" s="288">
        <v>0.14987833</v>
      </c>
      <c r="N197" s="290">
        <f t="shared" si="13"/>
        <v>0.74049898851429674</v>
      </c>
      <c r="O197" s="285">
        <f t="shared" si="14"/>
        <v>-99.321540875071463</v>
      </c>
      <c r="P197" s="281">
        <v>0.14019096</v>
      </c>
      <c r="Q197" s="281">
        <v>45.997545499999994</v>
      </c>
      <c r="R197" s="281">
        <f t="shared" si="15"/>
        <v>46.137736459999992</v>
      </c>
      <c r="S197" s="281">
        <v>0.14019096</v>
      </c>
      <c r="T197" s="281">
        <v>36.734880135714931</v>
      </c>
      <c r="U197" s="281">
        <f t="shared" si="16"/>
        <v>36.875071095714929</v>
      </c>
      <c r="V197" s="73"/>
      <c r="W197" s="73"/>
      <c r="X197" s="73"/>
    </row>
    <row r="198" spans="1:24" s="16" customFormat="1" ht="18" customHeight="1">
      <c r="A198" s="286">
        <v>219</v>
      </c>
      <c r="B198" s="287" t="s">
        <v>226</v>
      </c>
      <c r="C198" s="286" t="s">
        <v>321</v>
      </c>
      <c r="D198" s="288">
        <v>53.188110000000002</v>
      </c>
      <c r="E198" s="289">
        <v>3.6153910700000003</v>
      </c>
      <c r="F198" s="288">
        <v>0</v>
      </c>
      <c r="G198" s="288">
        <v>5.7864885500000005</v>
      </c>
      <c r="H198" s="285">
        <f t="shared" si="12"/>
        <v>43.786230379999999</v>
      </c>
      <c r="I198" s="285"/>
      <c r="J198" s="288">
        <v>7.1319609243328959</v>
      </c>
      <c r="K198" s="290">
        <v>3.5854371032675449</v>
      </c>
      <c r="L198" s="288">
        <v>0</v>
      </c>
      <c r="M198" s="288">
        <v>3.4066814499999993</v>
      </c>
      <c r="N198" s="290">
        <f t="shared" si="13"/>
        <v>0.13984237106535158</v>
      </c>
      <c r="O198" s="285">
        <f t="shared" si="14"/>
        <v>-99.680624776666733</v>
      </c>
      <c r="P198" s="281">
        <v>3.1864905700000001</v>
      </c>
      <c r="Q198" s="281">
        <v>0.42890050000000007</v>
      </c>
      <c r="R198" s="281">
        <f t="shared" si="15"/>
        <v>3.6153910700000003</v>
      </c>
      <c r="S198" s="281">
        <v>3.1864905700000001</v>
      </c>
      <c r="T198" s="281">
        <v>0.3989465332675447</v>
      </c>
      <c r="U198" s="281">
        <f t="shared" si="16"/>
        <v>3.5854371032675449</v>
      </c>
      <c r="V198" s="73"/>
      <c r="W198" s="73"/>
      <c r="X198" s="73"/>
    </row>
    <row r="199" spans="1:24" s="16" customFormat="1" ht="18" customHeight="1">
      <c r="A199" s="286">
        <v>222</v>
      </c>
      <c r="B199" s="287" t="s">
        <v>124</v>
      </c>
      <c r="C199" s="286" t="s">
        <v>322</v>
      </c>
      <c r="D199" s="288">
        <v>6448.472607499999</v>
      </c>
      <c r="E199" s="289">
        <v>4345.5917384799995</v>
      </c>
      <c r="F199" s="288">
        <v>0</v>
      </c>
      <c r="G199" s="288">
        <v>185.74980818000003</v>
      </c>
      <c r="H199" s="285">
        <f t="shared" si="12"/>
        <v>1917.1310608399995</v>
      </c>
      <c r="I199" s="285"/>
      <c r="J199" s="288">
        <v>3993.352513369362</v>
      </c>
      <c r="K199" s="290">
        <v>2220.4266753939996</v>
      </c>
      <c r="L199" s="288">
        <v>0</v>
      </c>
      <c r="M199" s="288">
        <v>101.01088469</v>
      </c>
      <c r="N199" s="290">
        <f t="shared" si="13"/>
        <v>1671.9149532853623</v>
      </c>
      <c r="O199" s="285">
        <f t="shared" si="14"/>
        <v>-12.790784759764657</v>
      </c>
      <c r="P199" s="281">
        <v>631.97218897999994</v>
      </c>
      <c r="Q199" s="281">
        <v>3713.6195494999997</v>
      </c>
      <c r="R199" s="281">
        <f t="shared" si="15"/>
        <v>4345.5917384799995</v>
      </c>
      <c r="S199" s="281">
        <v>593.62219689999995</v>
      </c>
      <c r="T199" s="281">
        <v>1626.8044784939998</v>
      </c>
      <c r="U199" s="281">
        <f t="shared" si="16"/>
        <v>2220.4266753939996</v>
      </c>
      <c r="V199" s="73"/>
      <c r="W199" s="73"/>
      <c r="X199" s="73"/>
    </row>
    <row r="200" spans="1:24" s="16" customFormat="1" ht="18" customHeight="1">
      <c r="A200" s="286">
        <v>223</v>
      </c>
      <c r="B200" s="287" t="s">
        <v>134</v>
      </c>
      <c r="C200" s="286" t="s">
        <v>323</v>
      </c>
      <c r="D200" s="288">
        <v>0</v>
      </c>
      <c r="E200" s="289">
        <v>0</v>
      </c>
      <c r="F200" s="288">
        <v>0</v>
      </c>
      <c r="G200" s="288">
        <v>0</v>
      </c>
      <c r="H200" s="285">
        <f t="shared" si="12"/>
        <v>0</v>
      </c>
      <c r="I200" s="285"/>
      <c r="J200" s="288">
        <v>0</v>
      </c>
      <c r="K200" s="290">
        <v>0</v>
      </c>
      <c r="L200" s="288">
        <v>0</v>
      </c>
      <c r="M200" s="288">
        <v>0</v>
      </c>
      <c r="N200" s="290">
        <f t="shared" si="13"/>
        <v>0</v>
      </c>
      <c r="O200" s="285" t="str">
        <f t="shared" si="14"/>
        <v>N.A.</v>
      </c>
      <c r="P200" s="281">
        <v>0</v>
      </c>
      <c r="Q200" s="281">
        <v>0</v>
      </c>
      <c r="R200" s="281">
        <f t="shared" si="15"/>
        <v>0</v>
      </c>
      <c r="S200" s="281">
        <v>0</v>
      </c>
      <c r="T200" s="281">
        <v>0</v>
      </c>
      <c r="U200" s="281">
        <f t="shared" si="16"/>
        <v>0</v>
      </c>
      <c r="V200" s="73"/>
      <c r="W200" s="73"/>
      <c r="X200" s="73"/>
    </row>
    <row r="201" spans="1:24" s="16" customFormat="1" ht="18" customHeight="1">
      <c r="A201" s="286">
        <v>225</v>
      </c>
      <c r="B201" s="287" t="s">
        <v>134</v>
      </c>
      <c r="C201" s="286" t="s">
        <v>324</v>
      </c>
      <c r="D201" s="288">
        <v>2.9726785000000002</v>
      </c>
      <c r="E201" s="289">
        <v>0.9638731399999998</v>
      </c>
      <c r="F201" s="288">
        <v>0</v>
      </c>
      <c r="G201" s="288">
        <v>5.0974400000000008E-3</v>
      </c>
      <c r="H201" s="285">
        <f t="shared" si="12"/>
        <v>2.0037079200000001</v>
      </c>
      <c r="I201" s="285"/>
      <c r="J201" s="288">
        <v>0.93845199332037621</v>
      </c>
      <c r="K201" s="290">
        <v>0.91495353384350619</v>
      </c>
      <c r="L201" s="288">
        <v>0</v>
      </c>
      <c r="M201" s="288">
        <v>5.0974400000000008E-3</v>
      </c>
      <c r="N201" s="290">
        <f t="shared" si="13"/>
        <v>1.8401019476870013E-2</v>
      </c>
      <c r="O201" s="285">
        <f t="shared" si="14"/>
        <v>-99.08165160734255</v>
      </c>
      <c r="P201" s="281">
        <v>0.74306713999999985</v>
      </c>
      <c r="Q201" s="281">
        <v>0.220806</v>
      </c>
      <c r="R201" s="281">
        <f t="shared" si="15"/>
        <v>0.9638731399999998</v>
      </c>
      <c r="S201" s="281">
        <v>0.74306713999999985</v>
      </c>
      <c r="T201" s="281">
        <v>0.17188639384350629</v>
      </c>
      <c r="U201" s="281">
        <f t="shared" si="16"/>
        <v>0.91495353384350619</v>
      </c>
      <c r="V201" s="73"/>
      <c r="W201" s="73"/>
      <c r="X201" s="73"/>
    </row>
    <row r="202" spans="1:24" s="16" customFormat="1" ht="18" customHeight="1">
      <c r="A202" s="286">
        <v>226</v>
      </c>
      <c r="B202" s="287" t="s">
        <v>126</v>
      </c>
      <c r="C202" s="286" t="s">
        <v>325</v>
      </c>
      <c r="D202" s="288">
        <v>64.47738249999999</v>
      </c>
      <c r="E202" s="289">
        <v>46.600148249999997</v>
      </c>
      <c r="F202" s="288">
        <v>0</v>
      </c>
      <c r="G202" s="288">
        <v>9.3072694300000016</v>
      </c>
      <c r="H202" s="285">
        <f t="shared" si="12"/>
        <v>8.569964819999992</v>
      </c>
      <c r="I202" s="285"/>
      <c r="J202" s="288">
        <v>193.16708874320858</v>
      </c>
      <c r="K202" s="290">
        <v>75.130427499999996</v>
      </c>
      <c r="L202" s="288">
        <v>0</v>
      </c>
      <c r="M202" s="288">
        <v>6.7714282200000007</v>
      </c>
      <c r="N202" s="290">
        <f t="shared" si="13"/>
        <v>111.26523302320858</v>
      </c>
      <c r="O202" s="285" t="str">
        <f t="shared" si="14"/>
        <v>500&lt;</v>
      </c>
      <c r="P202" s="281">
        <v>24.779774249999999</v>
      </c>
      <c r="Q202" s="281">
        <v>21.820373999999997</v>
      </c>
      <c r="R202" s="281">
        <f t="shared" si="15"/>
        <v>46.600148249999997</v>
      </c>
      <c r="S202" s="281">
        <v>24.779774249999999</v>
      </c>
      <c r="T202" s="281">
        <v>50.350653249999993</v>
      </c>
      <c r="U202" s="281">
        <f t="shared" si="16"/>
        <v>75.130427499999996</v>
      </c>
      <c r="V202" s="73"/>
      <c r="W202" s="73"/>
      <c r="X202" s="73"/>
    </row>
    <row r="203" spans="1:24" s="16" customFormat="1" ht="18" customHeight="1">
      <c r="A203" s="286">
        <v>227</v>
      </c>
      <c r="B203" s="287" t="s">
        <v>122</v>
      </c>
      <c r="C203" s="286" t="s">
        <v>326</v>
      </c>
      <c r="D203" s="288">
        <v>159.87061800000001</v>
      </c>
      <c r="E203" s="289">
        <v>88.970856520000012</v>
      </c>
      <c r="F203" s="288">
        <v>0</v>
      </c>
      <c r="G203" s="288">
        <v>9.1935077399999994</v>
      </c>
      <c r="H203" s="285">
        <f t="shared" si="12"/>
        <v>61.706253739999994</v>
      </c>
      <c r="I203" s="285"/>
      <c r="J203" s="288">
        <v>181.42631147697639</v>
      </c>
      <c r="K203" s="290">
        <v>87.192280568400008</v>
      </c>
      <c r="L203" s="288">
        <v>0</v>
      </c>
      <c r="M203" s="288">
        <v>5.8094250599999997</v>
      </c>
      <c r="N203" s="290">
        <f t="shared" si="13"/>
        <v>88.424605848576391</v>
      </c>
      <c r="O203" s="285">
        <f t="shared" si="14"/>
        <v>43.299261402506268</v>
      </c>
      <c r="P203" s="281">
        <v>69.965297520000007</v>
      </c>
      <c r="Q203" s="281">
        <v>19.005558999999998</v>
      </c>
      <c r="R203" s="281">
        <f t="shared" si="15"/>
        <v>88.970856520000012</v>
      </c>
      <c r="S203" s="281">
        <v>69.965297520000007</v>
      </c>
      <c r="T203" s="281">
        <v>17.226983048400001</v>
      </c>
      <c r="U203" s="281">
        <f t="shared" si="16"/>
        <v>87.192280568400008</v>
      </c>
      <c r="V203" s="73"/>
      <c r="W203" s="73"/>
      <c r="X203" s="73"/>
    </row>
    <row r="204" spans="1:24" s="16" customFormat="1" ht="18" customHeight="1">
      <c r="A204" s="286">
        <v>228</v>
      </c>
      <c r="B204" s="287" t="s">
        <v>134</v>
      </c>
      <c r="C204" s="286" t="s">
        <v>327</v>
      </c>
      <c r="D204" s="288">
        <v>54.736268500000001</v>
      </c>
      <c r="E204" s="289">
        <v>15.078639759999998</v>
      </c>
      <c r="F204" s="288">
        <v>0</v>
      </c>
      <c r="G204" s="288">
        <v>1.7972248100000001</v>
      </c>
      <c r="H204" s="285">
        <f t="shared" si="12"/>
        <v>37.860403930000004</v>
      </c>
      <c r="I204" s="285"/>
      <c r="J204" s="288">
        <v>16.143179942368192</v>
      </c>
      <c r="K204" s="290">
        <v>14.689024962321756</v>
      </c>
      <c r="L204" s="288">
        <v>0</v>
      </c>
      <c r="M204" s="288">
        <v>1.1376220400000006</v>
      </c>
      <c r="N204" s="290">
        <f t="shared" si="13"/>
        <v>0.3165329400464354</v>
      </c>
      <c r="O204" s="285">
        <f t="shared" si="14"/>
        <v>-99.163947271583069</v>
      </c>
      <c r="P204" s="281">
        <v>13.611546259999997</v>
      </c>
      <c r="Q204" s="281">
        <v>1.4670935000000003</v>
      </c>
      <c r="R204" s="281">
        <f t="shared" si="15"/>
        <v>15.078639759999998</v>
      </c>
      <c r="S204" s="281">
        <v>13.611546259999997</v>
      </c>
      <c r="T204" s="281">
        <v>1.0774787023217591</v>
      </c>
      <c r="U204" s="281">
        <f t="shared" si="16"/>
        <v>14.689024962321756</v>
      </c>
      <c r="V204" s="73"/>
      <c r="W204" s="73"/>
      <c r="X204" s="73"/>
    </row>
    <row r="205" spans="1:24" s="16" customFormat="1" ht="18" customHeight="1">
      <c r="A205" s="286">
        <v>229</v>
      </c>
      <c r="B205" s="287" t="s">
        <v>132</v>
      </c>
      <c r="C205" s="286" t="s">
        <v>328</v>
      </c>
      <c r="D205" s="288">
        <v>168.97503950000001</v>
      </c>
      <c r="E205" s="289">
        <v>76.699328850000001</v>
      </c>
      <c r="F205" s="288">
        <v>0</v>
      </c>
      <c r="G205" s="288">
        <v>18.35065578</v>
      </c>
      <c r="H205" s="285">
        <f t="shared" si="12"/>
        <v>73.925054870000011</v>
      </c>
      <c r="I205" s="285"/>
      <c r="J205" s="288">
        <v>227.77024822662901</v>
      </c>
      <c r="K205" s="290">
        <v>60.525337650000004</v>
      </c>
      <c r="L205" s="288">
        <v>0</v>
      </c>
      <c r="M205" s="288">
        <v>11.042518070000003</v>
      </c>
      <c r="N205" s="290">
        <f t="shared" si="13"/>
        <v>156.202392506629</v>
      </c>
      <c r="O205" s="285">
        <f t="shared" si="14"/>
        <v>111.298311217106</v>
      </c>
      <c r="P205" s="281">
        <v>49.173314850000004</v>
      </c>
      <c r="Q205" s="281">
        <v>27.526013999999996</v>
      </c>
      <c r="R205" s="281">
        <f t="shared" si="15"/>
        <v>76.699328850000001</v>
      </c>
      <c r="S205" s="281">
        <v>49.173314850000004</v>
      </c>
      <c r="T205" s="281">
        <v>11.352022800000002</v>
      </c>
      <c r="U205" s="281">
        <f t="shared" si="16"/>
        <v>60.525337650000004</v>
      </c>
      <c r="V205" s="73"/>
      <c r="W205" s="73"/>
      <c r="X205" s="73"/>
    </row>
    <row r="206" spans="1:24" s="16" customFormat="1" ht="18" customHeight="1">
      <c r="A206" s="286">
        <v>231</v>
      </c>
      <c r="B206" s="287" t="s">
        <v>226</v>
      </c>
      <c r="C206" s="286" t="s">
        <v>329</v>
      </c>
      <c r="D206" s="288">
        <v>37.489932000000003</v>
      </c>
      <c r="E206" s="289">
        <v>10.537415360000001</v>
      </c>
      <c r="F206" s="288">
        <v>0</v>
      </c>
      <c r="G206" s="288">
        <v>0.34661804999999996</v>
      </c>
      <c r="H206" s="285">
        <f t="shared" si="12"/>
        <v>26.605898590000002</v>
      </c>
      <c r="I206" s="285"/>
      <c r="J206" s="288">
        <v>10.659434337782258</v>
      </c>
      <c r="K206" s="290">
        <v>10.246361271355154</v>
      </c>
      <c r="L206" s="288">
        <v>0</v>
      </c>
      <c r="M206" s="288">
        <v>0.20406455000000001</v>
      </c>
      <c r="N206" s="290">
        <f t="shared" si="13"/>
        <v>0.2090085164271045</v>
      </c>
      <c r="O206" s="285">
        <f t="shared" si="14"/>
        <v>-99.214427899437069</v>
      </c>
      <c r="P206" s="281">
        <v>0.19087486000000001</v>
      </c>
      <c r="Q206" s="281">
        <v>10.346540500000001</v>
      </c>
      <c r="R206" s="281">
        <f t="shared" si="15"/>
        <v>10.537415360000001</v>
      </c>
      <c r="S206" s="281">
        <v>0.19087486000000001</v>
      </c>
      <c r="T206" s="281">
        <v>10.055486411355155</v>
      </c>
      <c r="U206" s="281">
        <f t="shared" si="16"/>
        <v>10.246361271355154</v>
      </c>
      <c r="V206" s="73"/>
      <c r="W206" s="73"/>
      <c r="X206" s="73"/>
    </row>
    <row r="207" spans="1:24" s="16" customFormat="1" ht="18" customHeight="1">
      <c r="A207" s="286">
        <v>233</v>
      </c>
      <c r="B207" s="287" t="s">
        <v>226</v>
      </c>
      <c r="C207" s="286" t="s">
        <v>330</v>
      </c>
      <c r="D207" s="288">
        <v>19.3705775</v>
      </c>
      <c r="E207" s="289">
        <v>5.27737547</v>
      </c>
      <c r="F207" s="288">
        <v>0</v>
      </c>
      <c r="G207" s="288">
        <v>0.46312013999999996</v>
      </c>
      <c r="H207" s="285">
        <f t="shared" si="12"/>
        <v>13.630081890000001</v>
      </c>
      <c r="I207" s="285"/>
      <c r="J207" s="288">
        <v>4.4550679887248217</v>
      </c>
      <c r="K207" s="290">
        <v>4.0950608144360992</v>
      </c>
      <c r="L207" s="288">
        <v>0</v>
      </c>
      <c r="M207" s="288">
        <v>0.27265289999999998</v>
      </c>
      <c r="N207" s="290">
        <f t="shared" si="13"/>
        <v>8.7354274288722555E-2</v>
      </c>
      <c r="O207" s="285">
        <f t="shared" si="14"/>
        <v>-99.359106753769311</v>
      </c>
      <c r="P207" s="281">
        <v>0.25502997000000005</v>
      </c>
      <c r="Q207" s="281">
        <v>5.0223455000000001</v>
      </c>
      <c r="R207" s="281">
        <f t="shared" si="15"/>
        <v>5.27737547</v>
      </c>
      <c r="S207" s="281">
        <v>0.25502997000000005</v>
      </c>
      <c r="T207" s="281">
        <v>3.8400308444360989</v>
      </c>
      <c r="U207" s="281">
        <f t="shared" si="16"/>
        <v>4.0950608144360992</v>
      </c>
      <c r="V207" s="73"/>
      <c r="W207" s="73"/>
      <c r="X207" s="73"/>
    </row>
    <row r="208" spans="1:24" s="16" customFormat="1" ht="18" customHeight="1">
      <c r="A208" s="286">
        <v>234</v>
      </c>
      <c r="B208" s="287" t="s">
        <v>226</v>
      </c>
      <c r="C208" s="286" t="s">
        <v>331</v>
      </c>
      <c r="D208" s="288">
        <v>91.747361000000012</v>
      </c>
      <c r="E208" s="289">
        <v>5.2792514600000011</v>
      </c>
      <c r="F208" s="288">
        <v>0</v>
      </c>
      <c r="G208" s="288">
        <v>18.380006999999999</v>
      </c>
      <c r="H208" s="285">
        <f t="shared" si="12"/>
        <v>68.088102540000023</v>
      </c>
      <c r="I208" s="285"/>
      <c r="J208" s="288">
        <v>33.619479959375887</v>
      </c>
      <c r="K208" s="290">
        <v>17.010202829976365</v>
      </c>
      <c r="L208" s="288">
        <v>0</v>
      </c>
      <c r="M208" s="288">
        <v>15.950071639999999</v>
      </c>
      <c r="N208" s="290">
        <f t="shared" si="13"/>
        <v>0.65920548939952361</v>
      </c>
      <c r="O208" s="285">
        <f t="shared" si="14"/>
        <v>-99.03183454258803</v>
      </c>
      <c r="P208" s="281">
        <v>2.0384739600000001</v>
      </c>
      <c r="Q208" s="281">
        <v>3.2407775000000005</v>
      </c>
      <c r="R208" s="281">
        <f t="shared" si="15"/>
        <v>5.2792514600000011</v>
      </c>
      <c r="S208" s="281">
        <v>2.0384739600000001</v>
      </c>
      <c r="T208" s="281">
        <v>14.971728869976364</v>
      </c>
      <c r="U208" s="281">
        <f t="shared" si="16"/>
        <v>17.010202829976365</v>
      </c>
      <c r="V208" s="73"/>
      <c r="W208" s="73"/>
      <c r="X208" s="73"/>
    </row>
    <row r="209" spans="1:24" s="16" customFormat="1" ht="18" customHeight="1">
      <c r="A209" s="286">
        <v>235</v>
      </c>
      <c r="B209" s="287" t="s">
        <v>126</v>
      </c>
      <c r="C209" s="286" t="s">
        <v>332</v>
      </c>
      <c r="D209" s="288">
        <v>234.51115700000003</v>
      </c>
      <c r="E209" s="289">
        <v>172.77412403000002</v>
      </c>
      <c r="F209" s="288">
        <v>0</v>
      </c>
      <c r="G209" s="288">
        <v>27.543682430000004</v>
      </c>
      <c r="H209" s="285">
        <f t="shared" si="12"/>
        <v>34.193350539999997</v>
      </c>
      <c r="I209" s="285"/>
      <c r="J209" s="288">
        <v>180.94347291043937</v>
      </c>
      <c r="K209" s="290">
        <v>294.14548813000005</v>
      </c>
      <c r="L209" s="288">
        <v>0</v>
      </c>
      <c r="M209" s="288">
        <v>16.215801759999998</v>
      </c>
      <c r="N209" s="290">
        <f t="shared" si="13"/>
        <v>-129.41781697956068</v>
      </c>
      <c r="O209" s="285">
        <f t="shared" si="14"/>
        <v>-478.48825849390045</v>
      </c>
      <c r="P209" s="281">
        <v>15.167693530000001</v>
      </c>
      <c r="Q209" s="281">
        <v>157.60643050000002</v>
      </c>
      <c r="R209" s="281">
        <f t="shared" si="15"/>
        <v>172.77412403000002</v>
      </c>
      <c r="S209" s="281">
        <v>15.167693530000001</v>
      </c>
      <c r="T209" s="281">
        <v>278.97779460000004</v>
      </c>
      <c r="U209" s="281">
        <f t="shared" si="16"/>
        <v>294.14548813000005</v>
      </c>
      <c r="V209" s="73"/>
      <c r="W209" s="73"/>
      <c r="X209" s="73"/>
    </row>
    <row r="210" spans="1:24" s="16" customFormat="1" ht="18" customHeight="1">
      <c r="A210" s="286">
        <v>236</v>
      </c>
      <c r="B210" s="287" t="s">
        <v>126</v>
      </c>
      <c r="C210" s="286" t="s">
        <v>333</v>
      </c>
      <c r="D210" s="288">
        <v>280.03008950000003</v>
      </c>
      <c r="E210" s="289">
        <v>218.39035372000001</v>
      </c>
      <c r="F210" s="288">
        <v>0</v>
      </c>
      <c r="G210" s="288">
        <v>6.5369563599999996</v>
      </c>
      <c r="H210" s="285">
        <f t="shared" ref="H210:H273" si="17">D210-E210-G210</f>
        <v>55.102779420000026</v>
      </c>
      <c r="I210" s="285"/>
      <c r="J210" s="288">
        <v>199.49144985223938</v>
      </c>
      <c r="K210" s="290">
        <v>339.76171782000006</v>
      </c>
      <c r="L210" s="288">
        <v>0</v>
      </c>
      <c r="M210" s="288">
        <v>6.5369563599999996</v>
      </c>
      <c r="N210" s="290">
        <f t="shared" ref="N210:N273" si="18">J210-K210-M210</f>
        <v>-146.80722432776068</v>
      </c>
      <c r="O210" s="285">
        <f t="shared" ref="O210:O273" si="19">IF(OR(H210=0,N210=0),"N.A.",IF((((N210-H210)/H210))*100&gt;=500,"500&lt;",IF((((N210-H210)/H210))*100&lt;=-500,"&lt;-500",(((N210-H210)/H210))*100)))</f>
        <v>-366.42435440284839</v>
      </c>
      <c r="P210" s="281">
        <v>60.783923220000005</v>
      </c>
      <c r="Q210" s="281">
        <v>157.60643050000002</v>
      </c>
      <c r="R210" s="281">
        <f t="shared" ref="R210:R273" si="20">SUM(P210:Q210)</f>
        <v>218.39035372000001</v>
      </c>
      <c r="S210" s="281">
        <v>60.783923220000005</v>
      </c>
      <c r="T210" s="281">
        <v>278.97779460000004</v>
      </c>
      <c r="U210" s="281">
        <f t="shared" ref="U210:U273" si="21">SUM(S210:T210)</f>
        <v>339.76171782000006</v>
      </c>
      <c r="V210" s="73"/>
      <c r="W210" s="73"/>
      <c r="X210" s="73"/>
    </row>
    <row r="211" spans="1:24" s="16" customFormat="1" ht="18" customHeight="1">
      <c r="A211" s="286">
        <v>237</v>
      </c>
      <c r="B211" s="287" t="s">
        <v>134</v>
      </c>
      <c r="C211" s="286" t="s">
        <v>334</v>
      </c>
      <c r="D211" s="288">
        <v>50.655693500000005</v>
      </c>
      <c r="E211" s="289">
        <v>11.403425159999999</v>
      </c>
      <c r="F211" s="288">
        <v>0</v>
      </c>
      <c r="G211" s="288">
        <v>4.5782657799999997</v>
      </c>
      <c r="H211" s="285">
        <f t="shared" si="17"/>
        <v>34.674002560000005</v>
      </c>
      <c r="I211" s="285"/>
      <c r="J211" s="288">
        <v>14.52392113987106</v>
      </c>
      <c r="K211" s="290">
        <v>11.293372772422607</v>
      </c>
      <c r="L211" s="288">
        <v>0</v>
      </c>
      <c r="M211" s="288">
        <v>2.9457656000000001</v>
      </c>
      <c r="N211" s="290">
        <f t="shared" si="18"/>
        <v>0.28478276744845266</v>
      </c>
      <c r="O211" s="285">
        <f t="shared" si="19"/>
        <v>-99.178685048097165</v>
      </c>
      <c r="P211" s="281">
        <v>10.777770159999999</v>
      </c>
      <c r="Q211" s="281">
        <v>0.62565499999999996</v>
      </c>
      <c r="R211" s="281">
        <f t="shared" si="20"/>
        <v>11.403425159999999</v>
      </c>
      <c r="S211" s="281">
        <v>10.777770159999999</v>
      </c>
      <c r="T211" s="281">
        <v>0.51560261242260852</v>
      </c>
      <c r="U211" s="281">
        <f t="shared" si="21"/>
        <v>11.293372772422607</v>
      </c>
      <c r="V211" s="73"/>
      <c r="W211" s="73"/>
      <c r="X211" s="73"/>
    </row>
    <row r="212" spans="1:24" s="16" customFormat="1" ht="18" customHeight="1">
      <c r="A212" s="286">
        <v>242</v>
      </c>
      <c r="B212" s="287" t="s">
        <v>138</v>
      </c>
      <c r="C212" s="286" t="s">
        <v>335</v>
      </c>
      <c r="D212" s="288">
        <v>64.467986499999995</v>
      </c>
      <c r="E212" s="289">
        <v>20.87640571</v>
      </c>
      <c r="F212" s="288">
        <v>0</v>
      </c>
      <c r="G212" s="288">
        <v>4.8974300800000004</v>
      </c>
      <c r="H212" s="285">
        <f t="shared" si="17"/>
        <v>38.694150709999995</v>
      </c>
      <c r="I212" s="285"/>
      <c r="J212" s="288">
        <v>23.343630873742974</v>
      </c>
      <c r="K212" s="290">
        <v>18.013961051316635</v>
      </c>
      <c r="L212" s="288">
        <v>0</v>
      </c>
      <c r="M212" s="288">
        <v>4.8719515700000002</v>
      </c>
      <c r="N212" s="290">
        <f t="shared" si="18"/>
        <v>0.45771825242633923</v>
      </c>
      <c r="O212" s="285">
        <f t="shared" si="19"/>
        <v>-98.817086706833834</v>
      </c>
      <c r="P212" s="281">
        <v>7.0023047100000007</v>
      </c>
      <c r="Q212" s="281">
        <v>13.874101</v>
      </c>
      <c r="R212" s="281">
        <f t="shared" si="20"/>
        <v>20.87640571</v>
      </c>
      <c r="S212" s="281">
        <v>6.9884648300000007</v>
      </c>
      <c r="T212" s="281">
        <v>11.025496221316633</v>
      </c>
      <c r="U212" s="281">
        <f t="shared" si="21"/>
        <v>18.013961051316635</v>
      </c>
      <c r="V212" s="73"/>
      <c r="W212" s="73"/>
      <c r="X212" s="73"/>
    </row>
    <row r="213" spans="1:24" s="16" customFormat="1" ht="18" customHeight="1">
      <c r="A213" s="286">
        <v>243</v>
      </c>
      <c r="B213" s="287" t="s">
        <v>138</v>
      </c>
      <c r="C213" s="286" t="s">
        <v>336</v>
      </c>
      <c r="D213" s="288">
        <v>303.86109950000002</v>
      </c>
      <c r="E213" s="289">
        <v>77.244761699999998</v>
      </c>
      <c r="F213" s="288">
        <v>0</v>
      </c>
      <c r="G213" s="288">
        <v>20.265169480000001</v>
      </c>
      <c r="H213" s="285">
        <f t="shared" si="17"/>
        <v>206.35116832000003</v>
      </c>
      <c r="I213" s="285"/>
      <c r="J213" s="288">
        <v>93.90990318502061</v>
      </c>
      <c r="K213" s="290">
        <v>75.899618824333942</v>
      </c>
      <c r="L213" s="288">
        <v>0</v>
      </c>
      <c r="M213" s="288">
        <v>16.168913710000002</v>
      </c>
      <c r="N213" s="290">
        <f t="shared" si="18"/>
        <v>1.8413706506866667</v>
      </c>
      <c r="O213" s="285">
        <f t="shared" si="19"/>
        <v>-99.107651938354351</v>
      </c>
      <c r="P213" s="281">
        <v>70.8691867</v>
      </c>
      <c r="Q213" s="281">
        <v>6.3755749999999987</v>
      </c>
      <c r="R213" s="281">
        <f t="shared" si="20"/>
        <v>77.244761699999998</v>
      </c>
      <c r="S213" s="281">
        <v>70.8691867</v>
      </c>
      <c r="T213" s="281">
        <v>5.030432124333938</v>
      </c>
      <c r="U213" s="281">
        <f t="shared" si="21"/>
        <v>75.899618824333942</v>
      </c>
      <c r="V213" s="73"/>
      <c r="W213" s="73"/>
      <c r="X213" s="73"/>
    </row>
    <row r="214" spans="1:24" s="16" customFormat="1" ht="18" customHeight="1">
      <c r="A214" s="286">
        <v>244</v>
      </c>
      <c r="B214" s="287" t="s">
        <v>138</v>
      </c>
      <c r="C214" s="286" t="s">
        <v>337</v>
      </c>
      <c r="D214" s="288">
        <v>192.46946750000001</v>
      </c>
      <c r="E214" s="289">
        <v>34.717454790000005</v>
      </c>
      <c r="F214" s="288">
        <v>0</v>
      </c>
      <c r="G214" s="288">
        <v>12.47688039</v>
      </c>
      <c r="H214" s="285">
        <f t="shared" si="17"/>
        <v>145.27513232000001</v>
      </c>
      <c r="I214" s="285"/>
      <c r="J214" s="288">
        <v>41.134954187778895</v>
      </c>
      <c r="K214" s="290">
        <v>32.673541748606759</v>
      </c>
      <c r="L214" s="288">
        <v>0</v>
      </c>
      <c r="M214" s="288">
        <v>7.6548447100000008</v>
      </c>
      <c r="N214" s="290">
        <f t="shared" si="18"/>
        <v>0.80656772917213537</v>
      </c>
      <c r="O214" s="285">
        <f t="shared" si="19"/>
        <v>-99.444799866094428</v>
      </c>
      <c r="P214" s="281">
        <v>22.342307290000008</v>
      </c>
      <c r="Q214" s="281">
        <v>12.375147500000001</v>
      </c>
      <c r="R214" s="281">
        <f t="shared" si="20"/>
        <v>34.717454790000005</v>
      </c>
      <c r="S214" s="281">
        <v>22.342307290000004</v>
      </c>
      <c r="T214" s="281">
        <v>10.331234458606755</v>
      </c>
      <c r="U214" s="281">
        <f t="shared" si="21"/>
        <v>32.673541748606759</v>
      </c>
      <c r="V214" s="73"/>
      <c r="W214" s="73"/>
      <c r="X214" s="73"/>
    </row>
    <row r="215" spans="1:24" s="16" customFormat="1" ht="18" customHeight="1">
      <c r="A215" s="286">
        <v>245</v>
      </c>
      <c r="B215" s="287" t="s">
        <v>138</v>
      </c>
      <c r="C215" s="286" t="s">
        <v>338</v>
      </c>
      <c r="D215" s="288">
        <v>203.75286500000001</v>
      </c>
      <c r="E215" s="289">
        <v>36.290431060000003</v>
      </c>
      <c r="F215" s="288">
        <v>0</v>
      </c>
      <c r="G215" s="288">
        <v>6.4493065000000005</v>
      </c>
      <c r="H215" s="285">
        <f t="shared" si="17"/>
        <v>161.01312744000001</v>
      </c>
      <c r="I215" s="285"/>
      <c r="J215" s="288">
        <v>35.728783781223967</v>
      </c>
      <c r="K215" s="290">
        <v>30.495319633356829</v>
      </c>
      <c r="L215" s="288">
        <v>0</v>
      </c>
      <c r="M215" s="288">
        <v>4.5328997599999994</v>
      </c>
      <c r="N215" s="290">
        <f t="shared" si="18"/>
        <v>0.70056438786713926</v>
      </c>
      <c r="O215" s="285">
        <f t="shared" si="19"/>
        <v>-99.564902316347968</v>
      </c>
      <c r="P215" s="281">
        <v>21.120405560000002</v>
      </c>
      <c r="Q215" s="281">
        <v>15.170025500000003</v>
      </c>
      <c r="R215" s="281">
        <f t="shared" si="20"/>
        <v>36.290431060000003</v>
      </c>
      <c r="S215" s="281">
        <v>21.120405560000002</v>
      </c>
      <c r="T215" s="281">
        <v>9.374914073356825</v>
      </c>
      <c r="U215" s="281">
        <f t="shared" si="21"/>
        <v>30.495319633356829</v>
      </c>
      <c r="V215" s="73"/>
      <c r="W215" s="73"/>
      <c r="X215" s="73"/>
    </row>
    <row r="216" spans="1:24" s="16" customFormat="1" ht="18" customHeight="1">
      <c r="A216" s="286">
        <v>247</v>
      </c>
      <c r="B216" s="287" t="s">
        <v>226</v>
      </c>
      <c r="C216" s="286" t="s">
        <v>339</v>
      </c>
      <c r="D216" s="288">
        <v>64.815400999999994</v>
      </c>
      <c r="E216" s="289">
        <v>21.426853469999998</v>
      </c>
      <c r="F216" s="288">
        <v>0</v>
      </c>
      <c r="G216" s="288">
        <v>2.7227332799999999</v>
      </c>
      <c r="H216" s="285">
        <f t="shared" si="17"/>
        <v>40.665814249999997</v>
      </c>
      <c r="I216" s="285"/>
      <c r="J216" s="288">
        <v>21.730694656929771</v>
      </c>
      <c r="K216" s="290">
        <v>19.280606194833108</v>
      </c>
      <c r="L216" s="288">
        <v>0</v>
      </c>
      <c r="M216" s="288">
        <v>2.0239964100000001</v>
      </c>
      <c r="N216" s="290">
        <f t="shared" si="18"/>
        <v>0.42609205209666223</v>
      </c>
      <c r="O216" s="285">
        <f t="shared" si="19"/>
        <v>-98.952210695998389</v>
      </c>
      <c r="P216" s="281">
        <v>10.21322447</v>
      </c>
      <c r="Q216" s="281">
        <v>11.213628999999999</v>
      </c>
      <c r="R216" s="281">
        <f t="shared" si="20"/>
        <v>21.426853469999998</v>
      </c>
      <c r="S216" s="281">
        <v>10.21322447</v>
      </c>
      <c r="T216" s="281">
        <v>9.0673817248331083</v>
      </c>
      <c r="U216" s="281">
        <f t="shared" si="21"/>
        <v>19.280606194833108</v>
      </c>
      <c r="V216" s="73"/>
      <c r="W216" s="73"/>
      <c r="X216" s="73"/>
    </row>
    <row r="217" spans="1:24" s="16" customFormat="1" ht="18" customHeight="1">
      <c r="A217" s="286">
        <v>248</v>
      </c>
      <c r="B217" s="287" t="s">
        <v>226</v>
      </c>
      <c r="C217" s="286" t="s">
        <v>340</v>
      </c>
      <c r="D217" s="288">
        <v>172.82962449999999</v>
      </c>
      <c r="E217" s="289">
        <v>49.472998799999999</v>
      </c>
      <c r="F217" s="288">
        <v>0</v>
      </c>
      <c r="G217" s="288">
        <v>5.8007917900000017</v>
      </c>
      <c r="H217" s="285">
        <f t="shared" si="17"/>
        <v>117.55583390999999</v>
      </c>
      <c r="I217" s="285"/>
      <c r="J217" s="288">
        <v>49.399186734578848</v>
      </c>
      <c r="K217" s="290">
        <v>44.287720409979258</v>
      </c>
      <c r="L217" s="288">
        <v>0</v>
      </c>
      <c r="M217" s="288">
        <v>4.1428548200000002</v>
      </c>
      <c r="N217" s="290">
        <f t="shared" si="18"/>
        <v>0.96861150459958978</v>
      </c>
      <c r="O217" s="285">
        <f t="shared" si="19"/>
        <v>-99.17604131383122</v>
      </c>
      <c r="P217" s="281">
        <v>23.8133868</v>
      </c>
      <c r="Q217" s="281">
        <v>25.659611999999999</v>
      </c>
      <c r="R217" s="281">
        <f t="shared" si="20"/>
        <v>49.472998799999999</v>
      </c>
      <c r="S217" s="281">
        <v>23.8133868</v>
      </c>
      <c r="T217" s="281">
        <v>20.474333609979261</v>
      </c>
      <c r="U217" s="281">
        <f t="shared" si="21"/>
        <v>44.287720409979258</v>
      </c>
      <c r="V217" s="73"/>
      <c r="W217" s="73"/>
      <c r="X217" s="73"/>
    </row>
    <row r="218" spans="1:24" s="16" customFormat="1" ht="18" customHeight="1">
      <c r="A218" s="286">
        <v>249</v>
      </c>
      <c r="B218" s="287" t="s">
        <v>226</v>
      </c>
      <c r="C218" s="286" t="s">
        <v>341</v>
      </c>
      <c r="D218" s="288">
        <v>502.93658149999993</v>
      </c>
      <c r="E218" s="289">
        <v>30.498913319</v>
      </c>
      <c r="F218" s="288">
        <v>0</v>
      </c>
      <c r="G218" s="288">
        <v>14.098977335200001</v>
      </c>
      <c r="H218" s="285">
        <f t="shared" si="17"/>
        <v>458.33869084579993</v>
      </c>
      <c r="I218" s="285"/>
      <c r="J218" s="288">
        <v>45.668151988282759</v>
      </c>
      <c r="K218" s="290">
        <v>37.127570267728196</v>
      </c>
      <c r="L218" s="288">
        <v>0</v>
      </c>
      <c r="M218" s="288">
        <v>7.6451277600000012</v>
      </c>
      <c r="N218" s="290">
        <f t="shared" si="18"/>
        <v>0.89545396055456195</v>
      </c>
      <c r="O218" s="285">
        <f t="shared" si="19"/>
        <v>-99.80463051048514</v>
      </c>
      <c r="P218" s="281">
        <v>26.094997319000001</v>
      </c>
      <c r="Q218" s="281">
        <v>4.4039159999999997</v>
      </c>
      <c r="R218" s="281">
        <f t="shared" si="20"/>
        <v>30.498913319</v>
      </c>
      <c r="S218" s="281">
        <v>24.014669400000002</v>
      </c>
      <c r="T218" s="281">
        <v>13.112900867728193</v>
      </c>
      <c r="U218" s="281">
        <f t="shared" si="21"/>
        <v>37.127570267728196</v>
      </c>
      <c r="V218" s="73"/>
      <c r="W218" s="73"/>
      <c r="X218" s="73"/>
    </row>
    <row r="219" spans="1:24" s="16" customFormat="1" ht="18" customHeight="1">
      <c r="A219" s="286">
        <v>250</v>
      </c>
      <c r="B219" s="287" t="s">
        <v>226</v>
      </c>
      <c r="C219" s="286" t="s">
        <v>342</v>
      </c>
      <c r="D219" s="288">
        <v>146.57759999999999</v>
      </c>
      <c r="E219" s="289">
        <v>26.866304119999999</v>
      </c>
      <c r="F219" s="288">
        <v>0</v>
      </c>
      <c r="G219" s="288">
        <v>2.0341506200000001</v>
      </c>
      <c r="H219" s="285">
        <f t="shared" si="17"/>
        <v>117.67714525999999</v>
      </c>
      <c r="I219" s="285"/>
      <c r="J219" s="288">
        <v>22.518852495542706</v>
      </c>
      <c r="K219" s="290">
        <v>20.879738948179124</v>
      </c>
      <c r="L219" s="288">
        <v>0</v>
      </c>
      <c r="M219" s="288">
        <v>1.1975674199999999</v>
      </c>
      <c r="N219" s="290">
        <f t="shared" si="18"/>
        <v>0.44154612736358212</v>
      </c>
      <c r="O219" s="285">
        <f t="shared" si="19"/>
        <v>-99.624781748071797</v>
      </c>
      <c r="P219" s="281">
        <v>1.1201626200000001</v>
      </c>
      <c r="Q219" s="281">
        <v>25.7461415</v>
      </c>
      <c r="R219" s="281">
        <f t="shared" si="20"/>
        <v>26.866304119999999</v>
      </c>
      <c r="S219" s="281">
        <v>1.1201626200000001</v>
      </c>
      <c r="T219" s="281">
        <v>19.759576328179126</v>
      </c>
      <c r="U219" s="281">
        <f t="shared" si="21"/>
        <v>20.879738948179124</v>
      </c>
      <c r="V219" s="73"/>
      <c r="W219" s="73"/>
      <c r="X219" s="73"/>
    </row>
    <row r="220" spans="1:24" s="16" customFormat="1" ht="18" customHeight="1">
      <c r="A220" s="286">
        <v>251</v>
      </c>
      <c r="B220" s="287" t="s">
        <v>138</v>
      </c>
      <c r="C220" s="286" t="s">
        <v>343</v>
      </c>
      <c r="D220" s="288">
        <v>75.700991000000002</v>
      </c>
      <c r="E220" s="289">
        <v>18.191057289999996</v>
      </c>
      <c r="F220" s="288">
        <v>0</v>
      </c>
      <c r="G220" s="288">
        <v>6.819847199999999</v>
      </c>
      <c r="H220" s="285">
        <f t="shared" si="17"/>
        <v>50.690086510000008</v>
      </c>
      <c r="I220" s="285"/>
      <c r="J220" s="288">
        <v>22.798102558644409</v>
      </c>
      <c r="K220" s="290">
        <v>17.182943469847462</v>
      </c>
      <c r="L220" s="288">
        <v>0</v>
      </c>
      <c r="M220" s="288">
        <v>5.1681374700000013</v>
      </c>
      <c r="N220" s="290">
        <f t="shared" si="18"/>
        <v>0.44702161879694557</v>
      </c>
      <c r="O220" s="285">
        <f t="shared" si="19"/>
        <v>-99.118128120162595</v>
      </c>
      <c r="P220" s="281">
        <v>12.527688289999997</v>
      </c>
      <c r="Q220" s="281">
        <v>5.6633690000000003</v>
      </c>
      <c r="R220" s="281">
        <f t="shared" si="20"/>
        <v>18.191057289999996</v>
      </c>
      <c r="S220" s="281">
        <v>12.52768829</v>
      </c>
      <c r="T220" s="281">
        <v>4.6552551798474626</v>
      </c>
      <c r="U220" s="281">
        <f t="shared" si="21"/>
        <v>17.182943469847462</v>
      </c>
      <c r="V220" s="73"/>
      <c r="W220" s="73"/>
      <c r="X220" s="73"/>
    </row>
    <row r="221" spans="1:24" s="16" customFormat="1" ht="18" customHeight="1">
      <c r="A221" s="286">
        <v>252</v>
      </c>
      <c r="B221" s="287" t="s">
        <v>138</v>
      </c>
      <c r="C221" s="286" t="s">
        <v>344</v>
      </c>
      <c r="D221" s="288">
        <v>0</v>
      </c>
      <c r="E221" s="289">
        <v>0</v>
      </c>
      <c r="F221" s="288">
        <v>0</v>
      </c>
      <c r="G221" s="288">
        <v>0</v>
      </c>
      <c r="H221" s="285">
        <f t="shared" si="17"/>
        <v>0</v>
      </c>
      <c r="I221" s="285"/>
      <c r="J221" s="288">
        <v>0</v>
      </c>
      <c r="K221" s="290">
        <v>0</v>
      </c>
      <c r="L221" s="288">
        <v>0</v>
      </c>
      <c r="M221" s="288">
        <v>0</v>
      </c>
      <c r="N221" s="290">
        <f t="shared" si="18"/>
        <v>0</v>
      </c>
      <c r="O221" s="285" t="str">
        <f t="shared" si="19"/>
        <v>N.A.</v>
      </c>
      <c r="P221" s="281">
        <v>0</v>
      </c>
      <c r="Q221" s="281">
        <v>0</v>
      </c>
      <c r="R221" s="281">
        <f t="shared" si="20"/>
        <v>0</v>
      </c>
      <c r="S221" s="281">
        <v>0</v>
      </c>
      <c r="T221" s="281">
        <v>0</v>
      </c>
      <c r="U221" s="281">
        <f t="shared" si="21"/>
        <v>0</v>
      </c>
      <c r="V221" s="73"/>
      <c r="W221" s="73"/>
      <c r="X221" s="73"/>
    </row>
    <row r="222" spans="1:24" s="16" customFormat="1" ht="18" customHeight="1">
      <c r="A222" s="286">
        <v>253</v>
      </c>
      <c r="B222" s="287" t="s">
        <v>138</v>
      </c>
      <c r="C222" s="286" t="s">
        <v>345</v>
      </c>
      <c r="D222" s="288">
        <v>143.47992250000001</v>
      </c>
      <c r="E222" s="289">
        <v>39.019788469999995</v>
      </c>
      <c r="F222" s="288">
        <v>0</v>
      </c>
      <c r="G222" s="288">
        <v>10.863960850000002</v>
      </c>
      <c r="H222" s="285">
        <f t="shared" si="17"/>
        <v>93.596173180000022</v>
      </c>
      <c r="I222" s="285"/>
      <c r="J222" s="288">
        <v>43.650802459579907</v>
      </c>
      <c r="K222" s="290">
        <v>34.484919682137168</v>
      </c>
      <c r="L222" s="288">
        <v>0</v>
      </c>
      <c r="M222" s="288">
        <v>8.3099846900000003</v>
      </c>
      <c r="N222" s="290">
        <f t="shared" si="18"/>
        <v>0.8558980874427391</v>
      </c>
      <c r="O222" s="285">
        <f t="shared" si="19"/>
        <v>-99.0855415789311</v>
      </c>
      <c r="P222" s="281">
        <v>26.765579469999995</v>
      </c>
      <c r="Q222" s="281">
        <v>12.254208999999999</v>
      </c>
      <c r="R222" s="281">
        <f t="shared" si="20"/>
        <v>39.019788469999995</v>
      </c>
      <c r="S222" s="281">
        <v>25.059527099999993</v>
      </c>
      <c r="T222" s="281">
        <v>9.4253925821371727</v>
      </c>
      <c r="U222" s="281">
        <f t="shared" si="21"/>
        <v>34.484919682137168</v>
      </c>
      <c r="V222" s="73"/>
      <c r="W222" s="73"/>
      <c r="X222" s="73"/>
    </row>
    <row r="223" spans="1:24" s="16" customFormat="1" ht="18" customHeight="1">
      <c r="A223" s="286">
        <v>258</v>
      </c>
      <c r="B223" s="287" t="s">
        <v>203</v>
      </c>
      <c r="C223" s="286" t="s">
        <v>346</v>
      </c>
      <c r="D223" s="288">
        <v>722.46833300000003</v>
      </c>
      <c r="E223" s="289">
        <v>0</v>
      </c>
      <c r="F223" s="288">
        <v>0</v>
      </c>
      <c r="G223" s="288">
        <v>0</v>
      </c>
      <c r="H223" s="285">
        <f t="shared" si="17"/>
        <v>722.46833300000003</v>
      </c>
      <c r="I223" s="285"/>
      <c r="J223" s="288">
        <v>0</v>
      </c>
      <c r="K223" s="290">
        <v>0</v>
      </c>
      <c r="L223" s="288">
        <v>0</v>
      </c>
      <c r="M223" s="288">
        <v>0</v>
      </c>
      <c r="N223" s="290">
        <f t="shared" si="18"/>
        <v>0</v>
      </c>
      <c r="O223" s="285" t="str">
        <f t="shared" si="19"/>
        <v>N.A.</v>
      </c>
      <c r="P223" s="281">
        <v>0</v>
      </c>
      <c r="Q223" s="281">
        <v>0</v>
      </c>
      <c r="R223" s="281">
        <f t="shared" si="20"/>
        <v>0</v>
      </c>
      <c r="S223" s="281">
        <v>0</v>
      </c>
      <c r="T223" s="281">
        <v>0</v>
      </c>
      <c r="U223" s="281">
        <f t="shared" si="21"/>
        <v>0</v>
      </c>
      <c r="V223" s="73"/>
      <c r="W223" s="73"/>
      <c r="X223" s="73"/>
    </row>
    <row r="224" spans="1:24" s="16" customFormat="1" ht="18" customHeight="1">
      <c r="A224" s="286">
        <v>259</v>
      </c>
      <c r="B224" s="287" t="s">
        <v>138</v>
      </c>
      <c r="C224" s="286" t="s">
        <v>347</v>
      </c>
      <c r="D224" s="288">
        <v>128.66265700000002</v>
      </c>
      <c r="E224" s="289">
        <v>29.291885369999996</v>
      </c>
      <c r="F224" s="288">
        <v>0</v>
      </c>
      <c r="G224" s="288">
        <v>13.221643259999997</v>
      </c>
      <c r="H224" s="285">
        <f t="shared" si="17"/>
        <v>86.149128370000042</v>
      </c>
      <c r="I224" s="285"/>
      <c r="J224" s="288">
        <v>38.623677308080524</v>
      </c>
      <c r="K224" s="290">
        <v>27.357104222039723</v>
      </c>
      <c r="L224" s="288">
        <v>0</v>
      </c>
      <c r="M224" s="288">
        <v>10.50924608</v>
      </c>
      <c r="N224" s="290">
        <f t="shared" si="18"/>
        <v>0.75732700604079994</v>
      </c>
      <c r="O224" s="285">
        <f t="shared" si="19"/>
        <v>-99.120911586257535</v>
      </c>
      <c r="P224" s="281">
        <v>18.949459869999998</v>
      </c>
      <c r="Q224" s="281">
        <v>10.342425499999999</v>
      </c>
      <c r="R224" s="281">
        <f t="shared" si="20"/>
        <v>29.291885369999996</v>
      </c>
      <c r="S224" s="281">
        <v>18.942822759999999</v>
      </c>
      <c r="T224" s="281">
        <v>8.4142814620397264</v>
      </c>
      <c r="U224" s="281">
        <f t="shared" si="21"/>
        <v>27.357104222039723</v>
      </c>
      <c r="V224" s="73"/>
      <c r="W224" s="73"/>
      <c r="X224" s="73"/>
    </row>
    <row r="225" spans="1:24" s="16" customFormat="1" ht="18" customHeight="1">
      <c r="A225" s="286">
        <v>260</v>
      </c>
      <c r="B225" s="287" t="s">
        <v>138</v>
      </c>
      <c r="C225" s="286" t="s">
        <v>348</v>
      </c>
      <c r="D225" s="288">
        <v>41.018281000000002</v>
      </c>
      <c r="E225" s="289">
        <v>8.9153645400000006</v>
      </c>
      <c r="F225" s="288">
        <v>0</v>
      </c>
      <c r="G225" s="288">
        <v>4.9609235499999977</v>
      </c>
      <c r="H225" s="285">
        <f t="shared" si="17"/>
        <v>27.141992910000006</v>
      </c>
      <c r="I225" s="285"/>
      <c r="J225" s="288">
        <v>11.296578365556812</v>
      </c>
      <c r="K225" s="290">
        <v>6.4605523789772699</v>
      </c>
      <c r="L225" s="288">
        <v>0</v>
      </c>
      <c r="M225" s="288">
        <v>4.6145244499999993</v>
      </c>
      <c r="N225" s="290">
        <f t="shared" si="18"/>
        <v>0.22150153657954252</v>
      </c>
      <c r="O225" s="285">
        <f t="shared" si="19"/>
        <v>-99.183915723086301</v>
      </c>
      <c r="P225" s="281">
        <v>0.43841203999999989</v>
      </c>
      <c r="Q225" s="281">
        <v>8.4769525000000012</v>
      </c>
      <c r="R225" s="281">
        <f t="shared" si="20"/>
        <v>8.9153645400000006</v>
      </c>
      <c r="S225" s="281">
        <v>0.43841203999999989</v>
      </c>
      <c r="T225" s="281">
        <v>6.0221403389772696</v>
      </c>
      <c r="U225" s="281">
        <f t="shared" si="21"/>
        <v>6.4605523789772699</v>
      </c>
      <c r="V225" s="73"/>
      <c r="W225" s="73"/>
      <c r="X225" s="73"/>
    </row>
    <row r="226" spans="1:24" s="16" customFormat="1" ht="18" customHeight="1">
      <c r="A226" s="286">
        <v>261</v>
      </c>
      <c r="B226" s="287" t="s">
        <v>190</v>
      </c>
      <c r="C226" s="286" t="s">
        <v>349</v>
      </c>
      <c r="D226" s="288">
        <v>1476.0342719999999</v>
      </c>
      <c r="E226" s="289">
        <v>1168.6597812407999</v>
      </c>
      <c r="F226" s="288">
        <v>0</v>
      </c>
      <c r="G226" s="288">
        <v>127.669803273008</v>
      </c>
      <c r="H226" s="285">
        <f t="shared" si="17"/>
        <v>179.70468748619194</v>
      </c>
      <c r="I226" s="285"/>
      <c r="J226" s="288">
        <v>2167.5235377200001</v>
      </c>
      <c r="K226" s="290">
        <v>3272.8419620000004</v>
      </c>
      <c r="L226" s="288">
        <v>0</v>
      </c>
      <c r="M226" s="288">
        <v>75.394973320000005</v>
      </c>
      <c r="N226" s="290">
        <f t="shared" si="18"/>
        <v>-1180.7133976000002</v>
      </c>
      <c r="O226" s="285" t="str">
        <f t="shared" si="19"/>
        <v>&lt;-500</v>
      </c>
      <c r="P226" s="281">
        <v>269.64090024079997</v>
      </c>
      <c r="Q226" s="281">
        <v>899.01888099999996</v>
      </c>
      <c r="R226" s="281">
        <f t="shared" si="20"/>
        <v>1168.6597812407999</v>
      </c>
      <c r="S226" s="281">
        <v>250.47643899999997</v>
      </c>
      <c r="T226" s="281">
        <v>3022.3655230000004</v>
      </c>
      <c r="U226" s="281">
        <f t="shared" si="21"/>
        <v>3272.8419620000004</v>
      </c>
      <c r="V226" s="73"/>
      <c r="W226" s="73"/>
      <c r="X226" s="73"/>
    </row>
    <row r="227" spans="1:24" s="16" customFormat="1" ht="18" customHeight="1">
      <c r="A227" s="286">
        <v>262</v>
      </c>
      <c r="B227" s="287" t="s">
        <v>226</v>
      </c>
      <c r="C227" s="286" t="s">
        <v>350</v>
      </c>
      <c r="D227" s="288">
        <v>92.555999999999997</v>
      </c>
      <c r="E227" s="289">
        <v>25.74013686</v>
      </c>
      <c r="F227" s="288">
        <v>0</v>
      </c>
      <c r="G227" s="288">
        <v>6.2659097000000008</v>
      </c>
      <c r="H227" s="285">
        <f t="shared" si="17"/>
        <v>60.549953440000003</v>
      </c>
      <c r="I227" s="285"/>
      <c r="J227" s="288">
        <v>28.03523586928619</v>
      </c>
      <c r="K227" s="290">
        <v>23.344937292045277</v>
      </c>
      <c r="L227" s="288">
        <v>0</v>
      </c>
      <c r="M227" s="288">
        <v>4.1405880700000006</v>
      </c>
      <c r="N227" s="290">
        <f t="shared" si="18"/>
        <v>0.54971050724091253</v>
      </c>
      <c r="O227" s="285">
        <f t="shared" si="19"/>
        <v>-99.092137192499038</v>
      </c>
      <c r="P227" s="281">
        <v>16.371881860000002</v>
      </c>
      <c r="Q227" s="281">
        <v>9.3682549999999996</v>
      </c>
      <c r="R227" s="281">
        <f t="shared" si="20"/>
        <v>25.74013686</v>
      </c>
      <c r="S227" s="281">
        <v>16.371881860000002</v>
      </c>
      <c r="T227" s="281">
        <v>6.9730554320452747</v>
      </c>
      <c r="U227" s="281">
        <f t="shared" si="21"/>
        <v>23.344937292045277</v>
      </c>
      <c r="V227" s="73"/>
      <c r="W227" s="73"/>
      <c r="X227" s="73"/>
    </row>
    <row r="228" spans="1:24" s="16" customFormat="1" ht="18" customHeight="1">
      <c r="A228" s="286">
        <v>264</v>
      </c>
      <c r="B228" s="287" t="s">
        <v>124</v>
      </c>
      <c r="C228" s="286" t="s">
        <v>351</v>
      </c>
      <c r="D228" s="288">
        <v>845.89995600000009</v>
      </c>
      <c r="E228" s="289">
        <v>431.83231352000007</v>
      </c>
      <c r="F228" s="288">
        <v>0</v>
      </c>
      <c r="G228" s="288">
        <v>234.29305562000002</v>
      </c>
      <c r="H228" s="285">
        <f t="shared" si="17"/>
        <v>179.77458686</v>
      </c>
      <c r="I228" s="285"/>
      <c r="J228" s="288">
        <v>203.94401754</v>
      </c>
      <c r="K228" s="290">
        <v>801.02610630999993</v>
      </c>
      <c r="L228" s="288">
        <v>0</v>
      </c>
      <c r="M228" s="288">
        <v>174.4674033</v>
      </c>
      <c r="N228" s="290">
        <f t="shared" si="18"/>
        <v>-771.54949206999993</v>
      </c>
      <c r="O228" s="285" t="str">
        <f t="shared" si="19"/>
        <v>&lt;-500</v>
      </c>
      <c r="P228" s="281">
        <v>400.99761152000008</v>
      </c>
      <c r="Q228" s="281">
        <v>30.834701999999997</v>
      </c>
      <c r="R228" s="281">
        <f t="shared" si="20"/>
        <v>431.83231352000007</v>
      </c>
      <c r="S228" s="281">
        <v>375.85134431</v>
      </c>
      <c r="T228" s="281">
        <v>425.17476199999999</v>
      </c>
      <c r="U228" s="281">
        <f t="shared" si="21"/>
        <v>801.02610630999993</v>
      </c>
      <c r="V228" s="73"/>
      <c r="W228" s="73"/>
      <c r="X228" s="73"/>
    </row>
    <row r="229" spans="1:24" s="16" customFormat="1" ht="18" customHeight="1">
      <c r="A229" s="286">
        <v>266</v>
      </c>
      <c r="B229" s="287" t="s">
        <v>226</v>
      </c>
      <c r="C229" s="286" t="s">
        <v>352</v>
      </c>
      <c r="D229" s="288">
        <v>474.07255550000002</v>
      </c>
      <c r="E229" s="289">
        <v>42.000914779999995</v>
      </c>
      <c r="F229" s="288">
        <v>0</v>
      </c>
      <c r="G229" s="288">
        <v>19.925856970000002</v>
      </c>
      <c r="H229" s="285">
        <f t="shared" si="17"/>
        <v>412.14578375000002</v>
      </c>
      <c r="I229" s="285"/>
      <c r="J229" s="288">
        <v>48.004368334444209</v>
      </c>
      <c r="K229" s="290">
        <v>33.276590370239418</v>
      </c>
      <c r="L229" s="288">
        <v>0</v>
      </c>
      <c r="M229" s="288">
        <v>13.786515839999998</v>
      </c>
      <c r="N229" s="290">
        <f t="shared" si="18"/>
        <v>0.94126212420479227</v>
      </c>
      <c r="O229" s="285">
        <f t="shared" si="19"/>
        <v>-99.771619130580319</v>
      </c>
      <c r="P229" s="281">
        <v>27.557448279999999</v>
      </c>
      <c r="Q229" s="281">
        <v>14.443466499999998</v>
      </c>
      <c r="R229" s="281">
        <f t="shared" si="20"/>
        <v>42.000914779999995</v>
      </c>
      <c r="S229" s="281">
        <v>27.55337965</v>
      </c>
      <c r="T229" s="281">
        <v>5.7232107202394173</v>
      </c>
      <c r="U229" s="281">
        <f t="shared" si="21"/>
        <v>33.276590370239418</v>
      </c>
      <c r="V229" s="73"/>
      <c r="W229" s="73"/>
      <c r="X229" s="73"/>
    </row>
    <row r="230" spans="1:24" s="16" customFormat="1" ht="18" customHeight="1">
      <c r="A230" s="286">
        <v>267</v>
      </c>
      <c r="B230" s="287" t="s">
        <v>226</v>
      </c>
      <c r="C230" s="286" t="s">
        <v>353</v>
      </c>
      <c r="D230" s="288">
        <v>87.512399999999985</v>
      </c>
      <c r="E230" s="289">
        <v>23.423677200000004</v>
      </c>
      <c r="F230" s="288">
        <v>0</v>
      </c>
      <c r="G230" s="288">
        <v>5.9888641200000006</v>
      </c>
      <c r="H230" s="285">
        <f t="shared" si="17"/>
        <v>58.099858679999983</v>
      </c>
      <c r="I230" s="285"/>
      <c r="J230" s="288">
        <v>27.206107481676153</v>
      </c>
      <c r="K230" s="290">
        <v>22.821071183800143</v>
      </c>
      <c r="L230" s="288">
        <v>0</v>
      </c>
      <c r="M230" s="288">
        <v>3.8515832100000003</v>
      </c>
      <c r="N230" s="290">
        <f t="shared" si="18"/>
        <v>0.53345308787600931</v>
      </c>
      <c r="O230" s="285">
        <f t="shared" si="19"/>
        <v>-99.081834104254639</v>
      </c>
      <c r="P230" s="281">
        <v>19.276477200000002</v>
      </c>
      <c r="Q230" s="281">
        <v>4.1472000000000007</v>
      </c>
      <c r="R230" s="281">
        <f t="shared" si="20"/>
        <v>23.423677200000004</v>
      </c>
      <c r="S230" s="281">
        <v>19.276477199999999</v>
      </c>
      <c r="T230" s="281">
        <v>3.5445939838001461</v>
      </c>
      <c r="U230" s="281">
        <f t="shared" si="21"/>
        <v>22.821071183800143</v>
      </c>
      <c r="V230" s="73"/>
      <c r="W230" s="73"/>
      <c r="X230" s="73"/>
    </row>
    <row r="231" spans="1:24" s="16" customFormat="1" ht="18" customHeight="1">
      <c r="A231" s="286">
        <v>268</v>
      </c>
      <c r="B231" s="287" t="s">
        <v>126</v>
      </c>
      <c r="C231" s="286" t="s">
        <v>354</v>
      </c>
      <c r="D231" s="288">
        <v>84.266481500000012</v>
      </c>
      <c r="E231" s="289">
        <v>57.164391790000003</v>
      </c>
      <c r="F231" s="288">
        <v>0</v>
      </c>
      <c r="G231" s="288">
        <v>17.660148840000005</v>
      </c>
      <c r="H231" s="285">
        <f t="shared" si="17"/>
        <v>9.4419408700000034</v>
      </c>
      <c r="I231" s="285"/>
      <c r="J231" s="288">
        <v>0</v>
      </c>
      <c r="K231" s="290">
        <v>0</v>
      </c>
      <c r="L231" s="288">
        <v>0</v>
      </c>
      <c r="M231" s="288">
        <v>0</v>
      </c>
      <c r="N231" s="290">
        <f t="shared" si="18"/>
        <v>0</v>
      </c>
      <c r="O231" s="285" t="str">
        <f t="shared" si="19"/>
        <v>N.A.</v>
      </c>
      <c r="P231" s="281">
        <v>17.869941789999999</v>
      </c>
      <c r="Q231" s="281">
        <v>39.294450000000005</v>
      </c>
      <c r="R231" s="281">
        <f t="shared" si="20"/>
        <v>57.164391790000003</v>
      </c>
      <c r="S231" s="281">
        <v>0</v>
      </c>
      <c r="T231" s="281">
        <v>0</v>
      </c>
      <c r="U231" s="281">
        <f t="shared" si="21"/>
        <v>0</v>
      </c>
      <c r="V231" s="73"/>
      <c r="W231" s="73"/>
      <c r="X231" s="73"/>
    </row>
    <row r="232" spans="1:24" s="16" customFormat="1" ht="18" customHeight="1">
      <c r="A232" s="286">
        <v>269</v>
      </c>
      <c r="B232" s="287" t="s">
        <v>134</v>
      </c>
      <c r="C232" s="286" t="s">
        <v>355</v>
      </c>
      <c r="D232" s="288">
        <v>12.613385000000001</v>
      </c>
      <c r="E232" s="289">
        <v>3.3304482899999996</v>
      </c>
      <c r="F232" s="288">
        <v>0</v>
      </c>
      <c r="G232" s="288">
        <v>0.72472605000000012</v>
      </c>
      <c r="H232" s="285">
        <f t="shared" si="17"/>
        <v>8.5582106600000003</v>
      </c>
      <c r="I232" s="285"/>
      <c r="J232" s="288">
        <v>3.7083546683353363</v>
      </c>
      <c r="K232" s="290">
        <v>3.1695529917013103</v>
      </c>
      <c r="L232" s="288">
        <v>0</v>
      </c>
      <c r="M232" s="288">
        <v>0.46608884000000006</v>
      </c>
      <c r="N232" s="290">
        <f t="shared" si="18"/>
        <v>7.2712836634025946E-2</v>
      </c>
      <c r="O232" s="285">
        <f t="shared" si="19"/>
        <v>-99.15037337215972</v>
      </c>
      <c r="P232" s="281">
        <v>2.3326902899999995</v>
      </c>
      <c r="Q232" s="281">
        <v>0.99775800000000003</v>
      </c>
      <c r="R232" s="281">
        <f t="shared" si="20"/>
        <v>3.3304482899999996</v>
      </c>
      <c r="S232" s="281">
        <v>2.3326902899999995</v>
      </c>
      <c r="T232" s="281">
        <v>0.83686270170131083</v>
      </c>
      <c r="U232" s="281">
        <f t="shared" si="21"/>
        <v>3.1695529917013103</v>
      </c>
      <c r="V232" s="73"/>
      <c r="W232" s="73"/>
      <c r="X232" s="73"/>
    </row>
    <row r="233" spans="1:24" s="16" customFormat="1" ht="18" customHeight="1">
      <c r="A233" s="286">
        <v>273</v>
      </c>
      <c r="B233" s="287" t="s">
        <v>138</v>
      </c>
      <c r="C233" s="286" t="s">
        <v>356</v>
      </c>
      <c r="D233" s="288">
        <v>212.19919899999999</v>
      </c>
      <c r="E233" s="289">
        <v>54.090540003900003</v>
      </c>
      <c r="F233" s="288">
        <v>0</v>
      </c>
      <c r="G233" s="288">
        <v>24.328445395291951</v>
      </c>
      <c r="H233" s="285">
        <f t="shared" si="17"/>
        <v>133.78021360080805</v>
      </c>
      <c r="I233" s="285"/>
      <c r="J233" s="288">
        <v>48.440494993655058</v>
      </c>
      <c r="K233" s="290">
        <v>37.322514296328492</v>
      </c>
      <c r="L233" s="288">
        <v>0</v>
      </c>
      <c r="M233" s="288">
        <v>10.168167070000001</v>
      </c>
      <c r="N233" s="290">
        <f t="shared" si="18"/>
        <v>0.94981362732656471</v>
      </c>
      <c r="O233" s="285">
        <f t="shared" si="19"/>
        <v>-99.290019352068953</v>
      </c>
      <c r="P233" s="281">
        <v>36.230666503899997</v>
      </c>
      <c r="Q233" s="281">
        <v>17.859873500000003</v>
      </c>
      <c r="R233" s="281">
        <f t="shared" si="20"/>
        <v>54.090540003900003</v>
      </c>
      <c r="S233" s="281">
        <v>23.28184847</v>
      </c>
      <c r="T233" s="281">
        <v>14.040665826328496</v>
      </c>
      <c r="U233" s="281">
        <f t="shared" si="21"/>
        <v>37.322514296328492</v>
      </c>
      <c r="V233" s="73"/>
      <c r="W233" s="73"/>
      <c r="X233" s="73"/>
    </row>
    <row r="234" spans="1:24" s="16" customFormat="1" ht="18" customHeight="1">
      <c r="A234" s="286">
        <v>274</v>
      </c>
      <c r="B234" s="287" t="s">
        <v>138</v>
      </c>
      <c r="C234" s="286" t="s">
        <v>357</v>
      </c>
      <c r="D234" s="288">
        <v>564.97733299999993</v>
      </c>
      <c r="E234" s="289">
        <v>143.12062157000003</v>
      </c>
      <c r="F234" s="288">
        <v>0</v>
      </c>
      <c r="G234" s="288">
        <v>41.47274015</v>
      </c>
      <c r="H234" s="285">
        <f t="shared" si="17"/>
        <v>380.38397127999991</v>
      </c>
      <c r="I234" s="285"/>
      <c r="J234" s="288">
        <v>135.97342494157891</v>
      </c>
      <c r="K234" s="290">
        <v>108.61626461448913</v>
      </c>
      <c r="L234" s="288">
        <v>0</v>
      </c>
      <c r="M234" s="288">
        <v>24.691014740000004</v>
      </c>
      <c r="N234" s="290">
        <f t="shared" si="18"/>
        <v>2.6661455870897832</v>
      </c>
      <c r="O234" s="285">
        <f t="shared" si="19"/>
        <v>-99.299090974281029</v>
      </c>
      <c r="P234" s="281">
        <v>75.946338570000009</v>
      </c>
      <c r="Q234" s="281">
        <v>67.174283000000003</v>
      </c>
      <c r="R234" s="281">
        <f t="shared" si="20"/>
        <v>143.12062157000003</v>
      </c>
      <c r="S234" s="281">
        <v>68.691738570000012</v>
      </c>
      <c r="T234" s="281">
        <v>39.924526044489106</v>
      </c>
      <c r="U234" s="281">
        <f t="shared" si="21"/>
        <v>108.61626461448913</v>
      </c>
      <c r="V234" s="73"/>
      <c r="W234" s="73"/>
      <c r="X234" s="73"/>
    </row>
    <row r="235" spans="1:24" s="16" customFormat="1" ht="18" customHeight="1">
      <c r="A235" s="286">
        <v>275</v>
      </c>
      <c r="B235" s="287" t="s">
        <v>122</v>
      </c>
      <c r="C235" s="286" t="s">
        <v>358</v>
      </c>
      <c r="D235" s="288">
        <v>132.22178650000001</v>
      </c>
      <c r="E235" s="289">
        <v>81.430082470000002</v>
      </c>
      <c r="F235" s="288">
        <v>0</v>
      </c>
      <c r="G235" s="288">
        <v>17.678589039999999</v>
      </c>
      <c r="H235" s="285">
        <f t="shared" si="17"/>
        <v>33.113114990000007</v>
      </c>
      <c r="I235" s="285"/>
      <c r="J235" s="288">
        <v>52.4638706625135</v>
      </c>
      <c r="K235" s="290">
        <v>83.724003470000014</v>
      </c>
      <c r="L235" s="288">
        <v>0</v>
      </c>
      <c r="M235" s="288">
        <v>11.369527750000001</v>
      </c>
      <c r="N235" s="290">
        <f t="shared" si="18"/>
        <v>-42.629660557486517</v>
      </c>
      <c r="O235" s="285">
        <f t="shared" si="19"/>
        <v>-228.73950569241362</v>
      </c>
      <c r="P235" s="281">
        <v>56.902429470000008</v>
      </c>
      <c r="Q235" s="281">
        <v>24.527652999999994</v>
      </c>
      <c r="R235" s="281">
        <f t="shared" si="20"/>
        <v>81.430082470000002</v>
      </c>
      <c r="S235" s="281">
        <v>56.902429470000008</v>
      </c>
      <c r="T235" s="281">
        <v>26.821574000000002</v>
      </c>
      <c r="U235" s="281">
        <f t="shared" si="21"/>
        <v>83.724003470000014</v>
      </c>
      <c r="V235" s="73"/>
      <c r="W235" s="73"/>
      <c r="X235" s="73"/>
    </row>
    <row r="236" spans="1:24" s="16" customFormat="1" ht="18" customHeight="1">
      <c r="A236" s="286">
        <v>278</v>
      </c>
      <c r="B236" s="287" t="s">
        <v>203</v>
      </c>
      <c r="C236" s="286" t="s">
        <v>359</v>
      </c>
      <c r="D236" s="288">
        <v>307.12146849999999</v>
      </c>
      <c r="E236" s="289">
        <v>130.28592517140001</v>
      </c>
      <c r="F236" s="288">
        <v>0</v>
      </c>
      <c r="G236" s="288">
        <v>117.22778230912</v>
      </c>
      <c r="H236" s="285">
        <f t="shared" si="17"/>
        <v>59.60776101947998</v>
      </c>
      <c r="I236" s="285"/>
      <c r="J236" s="288">
        <v>2991.8396165445624</v>
      </c>
      <c r="K236" s="290">
        <v>126.70574402000001</v>
      </c>
      <c r="L236" s="288">
        <v>0</v>
      </c>
      <c r="M236" s="288">
        <v>100.50942236000002</v>
      </c>
      <c r="N236" s="290">
        <f t="shared" si="18"/>
        <v>2764.6244501645624</v>
      </c>
      <c r="O236" s="285" t="str">
        <f t="shared" si="19"/>
        <v>500&lt;</v>
      </c>
      <c r="P236" s="281">
        <v>130.28592517140001</v>
      </c>
      <c r="Q236" s="281">
        <v>0</v>
      </c>
      <c r="R236" s="281">
        <f t="shared" si="20"/>
        <v>130.28592517140001</v>
      </c>
      <c r="S236" s="281">
        <v>126.70574402000001</v>
      </c>
      <c r="T236" s="281">
        <v>0</v>
      </c>
      <c r="U236" s="281">
        <f t="shared" si="21"/>
        <v>126.70574402000001</v>
      </c>
      <c r="V236" s="73"/>
      <c r="W236" s="73"/>
      <c r="X236" s="73"/>
    </row>
    <row r="237" spans="1:24" s="16" customFormat="1" ht="18" customHeight="1">
      <c r="A237" s="286">
        <v>280</v>
      </c>
      <c r="B237" s="287" t="s">
        <v>226</v>
      </c>
      <c r="C237" s="286" t="s">
        <v>360</v>
      </c>
      <c r="D237" s="288">
        <v>130.59069500000001</v>
      </c>
      <c r="E237" s="289">
        <v>38.297429180599998</v>
      </c>
      <c r="F237" s="288">
        <v>0</v>
      </c>
      <c r="G237" s="288">
        <v>12.719769172480001</v>
      </c>
      <c r="H237" s="285">
        <f t="shared" si="17"/>
        <v>79.573496646920006</v>
      </c>
      <c r="I237" s="285"/>
      <c r="J237" s="288">
        <v>37.877184723711501</v>
      </c>
      <c r="K237" s="290">
        <v>30.372280817168139</v>
      </c>
      <c r="L237" s="288">
        <v>0</v>
      </c>
      <c r="M237" s="288">
        <v>6.762214010000001</v>
      </c>
      <c r="N237" s="290">
        <f t="shared" si="18"/>
        <v>0.74268989654336082</v>
      </c>
      <c r="O237" s="285">
        <f t="shared" si="19"/>
        <v>-99.066661730552312</v>
      </c>
      <c r="P237" s="281">
        <v>22.505669180600002</v>
      </c>
      <c r="Q237" s="281">
        <v>15.791759999999998</v>
      </c>
      <c r="R237" s="281">
        <f t="shared" si="20"/>
        <v>38.297429180599998</v>
      </c>
      <c r="S237" s="281">
        <v>16.866287490000001</v>
      </c>
      <c r="T237" s="281">
        <v>13.50599332716814</v>
      </c>
      <c r="U237" s="281">
        <f t="shared" si="21"/>
        <v>30.372280817168139</v>
      </c>
      <c r="V237" s="73"/>
      <c r="W237" s="73"/>
      <c r="X237" s="73"/>
    </row>
    <row r="238" spans="1:24" s="16" customFormat="1" ht="18" customHeight="1">
      <c r="A238" s="286">
        <v>281</v>
      </c>
      <c r="B238" s="287" t="s">
        <v>134</v>
      </c>
      <c r="C238" s="286" t="s">
        <v>361</v>
      </c>
      <c r="D238" s="288">
        <v>232.51754150000002</v>
      </c>
      <c r="E238" s="289">
        <v>59.502805089999995</v>
      </c>
      <c r="F238" s="288">
        <v>0</v>
      </c>
      <c r="G238" s="288">
        <v>55.325193080000005</v>
      </c>
      <c r="H238" s="285">
        <f t="shared" si="17"/>
        <v>117.68954333000001</v>
      </c>
      <c r="I238" s="285"/>
      <c r="J238" s="288">
        <v>91.42068591022624</v>
      </c>
      <c r="K238" s="290">
        <v>53.185895991398283</v>
      </c>
      <c r="L238" s="288">
        <v>0</v>
      </c>
      <c r="M238" s="288">
        <v>36.442227450000004</v>
      </c>
      <c r="N238" s="290">
        <f t="shared" si="18"/>
        <v>1.7925624688279527</v>
      </c>
      <c r="O238" s="285">
        <f t="shared" si="19"/>
        <v>-98.47687193092284</v>
      </c>
      <c r="P238" s="281">
        <v>50.586465589999996</v>
      </c>
      <c r="Q238" s="281">
        <v>8.9163394999999994</v>
      </c>
      <c r="R238" s="281">
        <f t="shared" si="20"/>
        <v>59.502805089999995</v>
      </c>
      <c r="S238" s="281">
        <v>50.586465589999996</v>
      </c>
      <c r="T238" s="281">
        <v>2.5994304013982896</v>
      </c>
      <c r="U238" s="281">
        <f t="shared" si="21"/>
        <v>53.185895991398283</v>
      </c>
      <c r="V238" s="73"/>
      <c r="W238" s="73"/>
      <c r="X238" s="73"/>
    </row>
    <row r="239" spans="1:24" s="16" customFormat="1" ht="18" customHeight="1">
      <c r="A239" s="286">
        <v>282</v>
      </c>
      <c r="B239" s="287" t="s">
        <v>226</v>
      </c>
      <c r="C239" s="286" t="s">
        <v>362</v>
      </c>
      <c r="D239" s="288">
        <v>342.38893300000001</v>
      </c>
      <c r="E239" s="289">
        <v>12.733187839999998</v>
      </c>
      <c r="F239" s="288">
        <v>0</v>
      </c>
      <c r="G239" s="288">
        <v>8.3274518999999998</v>
      </c>
      <c r="H239" s="285">
        <f t="shared" si="17"/>
        <v>321.32829326000001</v>
      </c>
      <c r="I239" s="285"/>
      <c r="J239" s="288">
        <v>26.938495863120593</v>
      </c>
      <c r="K239" s="290">
        <v>18.85364579188294</v>
      </c>
      <c r="L239" s="288">
        <v>0</v>
      </c>
      <c r="M239" s="288">
        <v>7.5566442699999996</v>
      </c>
      <c r="N239" s="290">
        <f t="shared" si="18"/>
        <v>0.52820580123765382</v>
      </c>
      <c r="O239" s="285">
        <f t="shared" si="19"/>
        <v>-99.835618022963729</v>
      </c>
      <c r="P239" s="281">
        <v>12.183316839999998</v>
      </c>
      <c r="Q239" s="281">
        <v>0.549871</v>
      </c>
      <c r="R239" s="281">
        <f t="shared" si="20"/>
        <v>12.733187839999998</v>
      </c>
      <c r="S239" s="281">
        <v>12.165338780000001</v>
      </c>
      <c r="T239" s="281">
        <v>6.6883070118829382</v>
      </c>
      <c r="U239" s="281">
        <f t="shared" si="21"/>
        <v>18.85364579188294</v>
      </c>
      <c r="V239" s="73"/>
      <c r="W239" s="73"/>
      <c r="X239" s="73"/>
    </row>
    <row r="240" spans="1:24" s="16" customFormat="1" ht="18" customHeight="1">
      <c r="A240" s="286">
        <v>283</v>
      </c>
      <c r="B240" s="287" t="s">
        <v>134</v>
      </c>
      <c r="C240" s="286" t="s">
        <v>363</v>
      </c>
      <c r="D240" s="288">
        <v>57.784871000000003</v>
      </c>
      <c r="E240" s="289">
        <v>20.726429159999995</v>
      </c>
      <c r="F240" s="288">
        <v>0</v>
      </c>
      <c r="G240" s="288">
        <v>13.769850519999999</v>
      </c>
      <c r="H240" s="285">
        <f t="shared" si="17"/>
        <v>23.288591320000009</v>
      </c>
      <c r="I240" s="285"/>
      <c r="J240" s="288">
        <v>30.174017218276521</v>
      </c>
      <c r="K240" s="290">
        <v>20.634762511839728</v>
      </c>
      <c r="L240" s="288">
        <v>0</v>
      </c>
      <c r="M240" s="288">
        <v>8.9476073099999986</v>
      </c>
      <c r="N240" s="290">
        <f t="shared" si="18"/>
        <v>0.59164739643679454</v>
      </c>
      <c r="O240" s="285">
        <f t="shared" si="19"/>
        <v>-97.459496848447444</v>
      </c>
      <c r="P240" s="281">
        <v>20.079498159999996</v>
      </c>
      <c r="Q240" s="281">
        <v>0.64693099999999992</v>
      </c>
      <c r="R240" s="281">
        <f t="shared" si="20"/>
        <v>20.726429159999995</v>
      </c>
      <c r="S240" s="281">
        <v>20.079498159999996</v>
      </c>
      <c r="T240" s="281">
        <v>0.55526435183973222</v>
      </c>
      <c r="U240" s="281">
        <f t="shared" si="21"/>
        <v>20.634762511839728</v>
      </c>
      <c r="V240" s="73"/>
      <c r="W240" s="73"/>
      <c r="X240" s="73"/>
    </row>
    <row r="241" spans="1:24" s="16" customFormat="1" ht="18" customHeight="1">
      <c r="A241" s="286">
        <v>284</v>
      </c>
      <c r="B241" s="287" t="s">
        <v>122</v>
      </c>
      <c r="C241" s="286" t="s">
        <v>364</v>
      </c>
      <c r="D241" s="288">
        <v>421.40391500000004</v>
      </c>
      <c r="E241" s="289">
        <v>63.395765650000001</v>
      </c>
      <c r="F241" s="288">
        <v>0</v>
      </c>
      <c r="G241" s="288">
        <v>12.070063759999998</v>
      </c>
      <c r="H241" s="285">
        <f t="shared" si="17"/>
        <v>345.93808559000007</v>
      </c>
      <c r="I241" s="285"/>
      <c r="J241" s="288">
        <v>98.748945287520087</v>
      </c>
      <c r="K241" s="290">
        <v>58.765425811600004</v>
      </c>
      <c r="L241" s="288">
        <v>0</v>
      </c>
      <c r="M241" s="288">
        <v>6.7922219400000001</v>
      </c>
      <c r="N241" s="290">
        <f t="shared" si="18"/>
        <v>33.191297535920086</v>
      </c>
      <c r="O241" s="285">
        <f t="shared" si="19"/>
        <v>-90.405422554353294</v>
      </c>
      <c r="P241" s="281">
        <v>48.194052650000003</v>
      </c>
      <c r="Q241" s="281">
        <v>15.201713000000002</v>
      </c>
      <c r="R241" s="281">
        <f t="shared" si="20"/>
        <v>63.395765650000001</v>
      </c>
      <c r="S241" s="281">
        <v>44.986319860000002</v>
      </c>
      <c r="T241" s="281">
        <v>13.779105951600002</v>
      </c>
      <c r="U241" s="281">
        <f t="shared" si="21"/>
        <v>58.765425811600004</v>
      </c>
      <c r="V241" s="73"/>
      <c r="W241" s="73"/>
      <c r="X241" s="73"/>
    </row>
    <row r="242" spans="1:24" s="16" customFormat="1" ht="18" customHeight="1">
      <c r="A242" s="286">
        <v>286</v>
      </c>
      <c r="B242" s="287" t="s">
        <v>126</v>
      </c>
      <c r="C242" s="286" t="s">
        <v>365</v>
      </c>
      <c r="D242" s="288">
        <v>323.56034299999999</v>
      </c>
      <c r="E242" s="289">
        <v>261.34673281000005</v>
      </c>
      <c r="F242" s="288">
        <v>0</v>
      </c>
      <c r="G242" s="288">
        <v>38.964799929999998</v>
      </c>
      <c r="H242" s="285">
        <f t="shared" si="17"/>
        <v>23.248810259999942</v>
      </c>
      <c r="I242" s="285"/>
      <c r="J242" s="288">
        <v>263.98789414513544</v>
      </c>
      <c r="K242" s="290">
        <v>382.71809691000004</v>
      </c>
      <c r="L242" s="288">
        <v>0</v>
      </c>
      <c r="M242" s="288">
        <v>28.348523390000004</v>
      </c>
      <c r="N242" s="290">
        <f t="shared" si="18"/>
        <v>-147.0787261548646</v>
      </c>
      <c r="O242" s="285" t="str">
        <f t="shared" si="19"/>
        <v>&lt;-500</v>
      </c>
      <c r="P242" s="281">
        <v>103.74030231</v>
      </c>
      <c r="Q242" s="281">
        <v>157.60643050000002</v>
      </c>
      <c r="R242" s="281">
        <f t="shared" si="20"/>
        <v>261.34673281000005</v>
      </c>
      <c r="S242" s="281">
        <v>103.74030231</v>
      </c>
      <c r="T242" s="281">
        <v>278.97779460000004</v>
      </c>
      <c r="U242" s="281">
        <f t="shared" si="21"/>
        <v>382.71809691000004</v>
      </c>
      <c r="V242" s="73"/>
      <c r="W242" s="73"/>
      <c r="X242" s="73"/>
    </row>
    <row r="243" spans="1:24" s="16" customFormat="1" ht="18" customHeight="1">
      <c r="A243" s="286">
        <v>288</v>
      </c>
      <c r="B243" s="287" t="s">
        <v>226</v>
      </c>
      <c r="C243" s="286" t="s">
        <v>366</v>
      </c>
      <c r="D243" s="288">
        <v>136.585105</v>
      </c>
      <c r="E243" s="289">
        <v>33.156418889999998</v>
      </c>
      <c r="F243" s="288">
        <v>0</v>
      </c>
      <c r="G243" s="288">
        <v>12.565372249999999</v>
      </c>
      <c r="H243" s="285">
        <f t="shared" si="17"/>
        <v>90.863313860000005</v>
      </c>
      <c r="I243" s="285"/>
      <c r="J243" s="288">
        <v>37.028177505618757</v>
      </c>
      <c r="K243" s="290">
        <v>26.696883209430155</v>
      </c>
      <c r="L243" s="288">
        <v>0</v>
      </c>
      <c r="M243" s="288">
        <v>9.6052516000000008</v>
      </c>
      <c r="N243" s="290">
        <f t="shared" si="18"/>
        <v>0.72604269618860151</v>
      </c>
      <c r="O243" s="285">
        <f t="shared" si="19"/>
        <v>-99.200950674870541</v>
      </c>
      <c r="P243" s="281">
        <v>22.258570889999998</v>
      </c>
      <c r="Q243" s="281">
        <v>10.897848</v>
      </c>
      <c r="R243" s="281">
        <f t="shared" si="20"/>
        <v>33.156418889999998</v>
      </c>
      <c r="S243" s="281">
        <v>22.24991039</v>
      </c>
      <c r="T243" s="281">
        <v>4.4469728194301537</v>
      </c>
      <c r="U243" s="281">
        <f t="shared" si="21"/>
        <v>26.696883209430155</v>
      </c>
      <c r="V243" s="73"/>
      <c r="W243" s="73"/>
      <c r="X243" s="73"/>
    </row>
    <row r="244" spans="1:24" s="16" customFormat="1" ht="18" customHeight="1">
      <c r="A244" s="286">
        <v>289</v>
      </c>
      <c r="B244" s="287" t="s">
        <v>153</v>
      </c>
      <c r="C244" s="286" t="s">
        <v>367</v>
      </c>
      <c r="D244" s="288">
        <v>0</v>
      </c>
      <c r="E244" s="289">
        <v>0</v>
      </c>
      <c r="F244" s="288">
        <v>0</v>
      </c>
      <c r="G244" s="288">
        <v>0</v>
      </c>
      <c r="H244" s="285">
        <f t="shared" si="17"/>
        <v>0</v>
      </c>
      <c r="I244" s="285"/>
      <c r="J244" s="288">
        <v>0</v>
      </c>
      <c r="K244" s="290">
        <v>0</v>
      </c>
      <c r="L244" s="288">
        <v>0</v>
      </c>
      <c r="M244" s="288">
        <v>0</v>
      </c>
      <c r="N244" s="290">
        <f t="shared" si="18"/>
        <v>0</v>
      </c>
      <c r="O244" s="285" t="str">
        <f t="shared" si="19"/>
        <v>N.A.</v>
      </c>
      <c r="P244" s="281">
        <v>0</v>
      </c>
      <c r="Q244" s="281">
        <v>0</v>
      </c>
      <c r="R244" s="281">
        <f t="shared" si="20"/>
        <v>0</v>
      </c>
      <c r="S244" s="281">
        <v>0</v>
      </c>
      <c r="T244" s="281">
        <v>0</v>
      </c>
      <c r="U244" s="281">
        <f t="shared" si="21"/>
        <v>0</v>
      </c>
      <c r="V244" s="73"/>
      <c r="W244" s="73"/>
      <c r="X244" s="73"/>
    </row>
    <row r="245" spans="1:24" s="16" customFormat="1" ht="18" customHeight="1">
      <c r="A245" s="286">
        <v>290</v>
      </c>
      <c r="B245" s="287" t="s">
        <v>134</v>
      </c>
      <c r="C245" s="286" t="s">
        <v>368</v>
      </c>
      <c r="D245" s="288">
        <v>0</v>
      </c>
      <c r="E245" s="289">
        <v>0</v>
      </c>
      <c r="F245" s="288">
        <v>0</v>
      </c>
      <c r="G245" s="288">
        <v>0</v>
      </c>
      <c r="H245" s="285">
        <f t="shared" si="17"/>
        <v>0</v>
      </c>
      <c r="I245" s="285"/>
      <c r="J245" s="288">
        <v>0</v>
      </c>
      <c r="K245" s="290">
        <v>0</v>
      </c>
      <c r="L245" s="288">
        <v>0</v>
      </c>
      <c r="M245" s="288">
        <v>0</v>
      </c>
      <c r="N245" s="290">
        <f t="shared" si="18"/>
        <v>0</v>
      </c>
      <c r="O245" s="285" t="str">
        <f t="shared" si="19"/>
        <v>N.A.</v>
      </c>
      <c r="P245" s="281">
        <v>0</v>
      </c>
      <c r="Q245" s="281">
        <v>0</v>
      </c>
      <c r="R245" s="281">
        <f t="shared" si="20"/>
        <v>0</v>
      </c>
      <c r="S245" s="281">
        <v>0</v>
      </c>
      <c r="T245" s="281">
        <v>0</v>
      </c>
      <c r="U245" s="281">
        <f t="shared" si="21"/>
        <v>0</v>
      </c>
      <c r="V245" s="73"/>
      <c r="W245" s="73"/>
      <c r="X245" s="73"/>
    </row>
    <row r="246" spans="1:24" s="16" customFormat="1" ht="18" customHeight="1">
      <c r="A246" s="286">
        <v>292</v>
      </c>
      <c r="B246" s="287" t="s">
        <v>138</v>
      </c>
      <c r="C246" s="286" t="s">
        <v>369</v>
      </c>
      <c r="D246" s="288">
        <v>210.517326</v>
      </c>
      <c r="E246" s="289">
        <v>41.853318719999997</v>
      </c>
      <c r="F246" s="288">
        <v>0</v>
      </c>
      <c r="G246" s="288">
        <v>26.223209670000003</v>
      </c>
      <c r="H246" s="285">
        <f t="shared" si="17"/>
        <v>142.44079761</v>
      </c>
      <c r="I246" s="285"/>
      <c r="J246" s="288">
        <v>62.65970453174257</v>
      </c>
      <c r="K246" s="290">
        <v>26.167506719999999</v>
      </c>
      <c r="L246" s="288">
        <v>0</v>
      </c>
      <c r="M246" s="288">
        <v>22.364184029999997</v>
      </c>
      <c r="N246" s="290">
        <f t="shared" si="18"/>
        <v>14.128013781742574</v>
      </c>
      <c r="O246" s="285">
        <f t="shared" si="19"/>
        <v>-90.081483662830379</v>
      </c>
      <c r="P246" s="281">
        <v>26.167506719999999</v>
      </c>
      <c r="Q246" s="281">
        <v>15.685812</v>
      </c>
      <c r="R246" s="281">
        <f t="shared" si="20"/>
        <v>41.853318719999997</v>
      </c>
      <c r="S246" s="281">
        <v>26.167506719999999</v>
      </c>
      <c r="T246" s="281">
        <v>0</v>
      </c>
      <c r="U246" s="281">
        <f t="shared" si="21"/>
        <v>26.167506719999999</v>
      </c>
      <c r="V246" s="73"/>
      <c r="W246" s="73"/>
      <c r="X246" s="73"/>
    </row>
    <row r="247" spans="1:24" s="16" customFormat="1" ht="18" customHeight="1">
      <c r="A247" s="286">
        <v>293</v>
      </c>
      <c r="B247" s="287" t="s">
        <v>226</v>
      </c>
      <c r="C247" s="286" t="s">
        <v>370</v>
      </c>
      <c r="D247" s="288">
        <v>293.96519999999998</v>
      </c>
      <c r="E247" s="289">
        <v>100.72774480999999</v>
      </c>
      <c r="F247" s="288">
        <v>0</v>
      </c>
      <c r="G247" s="288">
        <v>17.419888460000003</v>
      </c>
      <c r="H247" s="285">
        <f t="shared" si="17"/>
        <v>175.81756672999998</v>
      </c>
      <c r="I247" s="285"/>
      <c r="J247" s="288">
        <v>101.00275248935066</v>
      </c>
      <c r="K247" s="290">
        <v>87.819155172108481</v>
      </c>
      <c r="L247" s="288">
        <v>0</v>
      </c>
      <c r="M247" s="288">
        <v>11.20315119</v>
      </c>
      <c r="N247" s="290">
        <f t="shared" si="18"/>
        <v>1.9804461272421747</v>
      </c>
      <c r="O247" s="285">
        <f t="shared" si="19"/>
        <v>-98.87357892383784</v>
      </c>
      <c r="P247" s="281">
        <v>56.069744809999996</v>
      </c>
      <c r="Q247" s="281">
        <v>44.657999999999994</v>
      </c>
      <c r="R247" s="281">
        <f t="shared" si="20"/>
        <v>100.72774480999999</v>
      </c>
      <c r="S247" s="281">
        <v>56.069744809999996</v>
      </c>
      <c r="T247" s="281">
        <v>31.749410362108485</v>
      </c>
      <c r="U247" s="281">
        <f t="shared" si="21"/>
        <v>87.819155172108481</v>
      </c>
      <c r="V247" s="73"/>
      <c r="W247" s="73"/>
      <c r="X247" s="73"/>
    </row>
    <row r="248" spans="1:24" s="16" customFormat="1" ht="18" customHeight="1">
      <c r="A248" s="286">
        <v>294</v>
      </c>
      <c r="B248" s="287" t="s">
        <v>226</v>
      </c>
      <c r="C248" s="286" t="s">
        <v>371</v>
      </c>
      <c r="D248" s="288">
        <v>183.74039999999999</v>
      </c>
      <c r="E248" s="289">
        <v>60.056255240000006</v>
      </c>
      <c r="F248" s="288">
        <v>0</v>
      </c>
      <c r="G248" s="288">
        <v>11.887772569999999</v>
      </c>
      <c r="H248" s="285">
        <f t="shared" si="17"/>
        <v>111.79637218999999</v>
      </c>
      <c r="I248" s="285"/>
      <c r="J248" s="288">
        <v>63.173026626636037</v>
      </c>
      <c r="K248" s="290">
        <v>54.331965300035328</v>
      </c>
      <c r="L248" s="288">
        <v>0</v>
      </c>
      <c r="M248" s="288">
        <v>7.6023745300000014</v>
      </c>
      <c r="N248" s="290">
        <f t="shared" si="18"/>
        <v>1.2386867966007076</v>
      </c>
      <c r="O248" s="285">
        <f t="shared" si="19"/>
        <v>-98.892015212715904</v>
      </c>
      <c r="P248" s="281">
        <v>38.287397240000004</v>
      </c>
      <c r="Q248" s="281">
        <v>21.768858000000002</v>
      </c>
      <c r="R248" s="281">
        <f t="shared" si="20"/>
        <v>60.056255240000006</v>
      </c>
      <c r="S248" s="281">
        <v>38.287397239999997</v>
      </c>
      <c r="T248" s="281">
        <v>16.044568060035331</v>
      </c>
      <c r="U248" s="281">
        <f t="shared" si="21"/>
        <v>54.331965300035328</v>
      </c>
      <c r="V248" s="73"/>
      <c r="W248" s="73"/>
      <c r="X248" s="73"/>
    </row>
    <row r="249" spans="1:24" s="16" customFormat="1" ht="18" customHeight="1">
      <c r="A249" s="286">
        <v>295</v>
      </c>
      <c r="B249" s="287" t="s">
        <v>226</v>
      </c>
      <c r="C249" s="286" t="s">
        <v>372</v>
      </c>
      <c r="D249" s="288">
        <v>65.534399999999991</v>
      </c>
      <c r="E249" s="289">
        <v>17.480913360000002</v>
      </c>
      <c r="F249" s="288">
        <v>0</v>
      </c>
      <c r="G249" s="288">
        <v>5.0764103400000007</v>
      </c>
      <c r="H249" s="285">
        <f t="shared" si="17"/>
        <v>42.977076299999986</v>
      </c>
      <c r="I249" s="285"/>
      <c r="J249" s="288">
        <v>20.263967511043191</v>
      </c>
      <c r="K249" s="290">
        <v>16.659230214748227</v>
      </c>
      <c r="L249" s="288">
        <v>0</v>
      </c>
      <c r="M249" s="288">
        <v>3.2074046000000007</v>
      </c>
      <c r="N249" s="290">
        <f t="shared" si="18"/>
        <v>0.39733269629496304</v>
      </c>
      <c r="O249" s="285">
        <f t="shared" si="19"/>
        <v>-99.075477602242202</v>
      </c>
      <c r="P249" s="281">
        <v>13.819713360000002</v>
      </c>
      <c r="Q249" s="281">
        <v>3.6611999999999996</v>
      </c>
      <c r="R249" s="281">
        <f t="shared" si="20"/>
        <v>17.480913360000002</v>
      </c>
      <c r="S249" s="281">
        <v>13.819713360000002</v>
      </c>
      <c r="T249" s="281">
        <v>2.839516854748227</v>
      </c>
      <c r="U249" s="281">
        <f t="shared" si="21"/>
        <v>16.659230214748227</v>
      </c>
      <c r="V249" s="73"/>
      <c r="W249" s="73"/>
      <c r="X249" s="73"/>
    </row>
    <row r="250" spans="1:24" s="16" customFormat="1" ht="18" customHeight="1">
      <c r="A250" s="286">
        <v>296</v>
      </c>
      <c r="B250" s="287" t="s">
        <v>124</v>
      </c>
      <c r="C250" s="286" t="s">
        <v>373</v>
      </c>
      <c r="D250" s="288">
        <v>1658.6902765000002</v>
      </c>
      <c r="E250" s="289">
        <v>1110.6666775597998</v>
      </c>
      <c r="F250" s="288">
        <v>0</v>
      </c>
      <c r="G250" s="288">
        <v>315.35774728584005</v>
      </c>
      <c r="H250" s="285">
        <f t="shared" si="17"/>
        <v>232.66585165436032</v>
      </c>
      <c r="I250" s="285"/>
      <c r="J250" s="288">
        <v>1707.5129486999999</v>
      </c>
      <c r="K250" s="290">
        <v>722.85621249999997</v>
      </c>
      <c r="L250" s="288">
        <v>0</v>
      </c>
      <c r="M250" s="288">
        <v>208.16744120999999</v>
      </c>
      <c r="N250" s="290">
        <f t="shared" si="18"/>
        <v>776.48929498999996</v>
      </c>
      <c r="O250" s="285">
        <f t="shared" si="19"/>
        <v>233.73582305645928</v>
      </c>
      <c r="P250" s="281">
        <v>382.68494455979999</v>
      </c>
      <c r="Q250" s="281">
        <v>727.98173299999985</v>
      </c>
      <c r="R250" s="281">
        <f t="shared" si="20"/>
        <v>1110.6666775597998</v>
      </c>
      <c r="S250" s="281">
        <v>355.68033149999997</v>
      </c>
      <c r="T250" s="281">
        <v>367.175881</v>
      </c>
      <c r="U250" s="281">
        <f t="shared" si="21"/>
        <v>722.85621249999997</v>
      </c>
      <c r="V250" s="73"/>
      <c r="W250" s="73"/>
      <c r="X250" s="73"/>
    </row>
    <row r="251" spans="1:24" s="16" customFormat="1" ht="18" customHeight="1">
      <c r="A251" s="286">
        <v>297</v>
      </c>
      <c r="B251" s="287" t="s">
        <v>134</v>
      </c>
      <c r="C251" s="286" t="s">
        <v>374</v>
      </c>
      <c r="D251" s="288">
        <v>308.3623235</v>
      </c>
      <c r="E251" s="289">
        <v>27.940645870000004</v>
      </c>
      <c r="F251" s="288">
        <v>0</v>
      </c>
      <c r="G251" s="288">
        <v>49.04227367</v>
      </c>
      <c r="H251" s="285">
        <f t="shared" si="17"/>
        <v>231.37940395999999</v>
      </c>
      <c r="I251" s="285"/>
      <c r="J251" s="288">
        <v>65.700882348383359</v>
      </c>
      <c r="K251" s="290">
        <v>21.854845593317023</v>
      </c>
      <c r="L251" s="288">
        <v>0</v>
      </c>
      <c r="M251" s="288">
        <v>42.557784160000004</v>
      </c>
      <c r="N251" s="290">
        <f t="shared" si="18"/>
        <v>1.2882525950663322</v>
      </c>
      <c r="O251" s="285">
        <f t="shared" si="19"/>
        <v>-99.443229357056765</v>
      </c>
      <c r="P251" s="281">
        <v>11.411116370000002</v>
      </c>
      <c r="Q251" s="281">
        <v>16.529529500000002</v>
      </c>
      <c r="R251" s="281">
        <f t="shared" si="20"/>
        <v>27.940645870000004</v>
      </c>
      <c r="S251" s="281">
        <v>11.411116370000002</v>
      </c>
      <c r="T251" s="281">
        <v>10.443729223317019</v>
      </c>
      <c r="U251" s="281">
        <f t="shared" si="21"/>
        <v>21.854845593317023</v>
      </c>
      <c r="V251" s="73"/>
      <c r="W251" s="73"/>
      <c r="X251" s="73"/>
    </row>
    <row r="252" spans="1:24" s="16" customFormat="1" ht="18" customHeight="1">
      <c r="A252" s="286">
        <v>298</v>
      </c>
      <c r="B252" s="287" t="s">
        <v>124</v>
      </c>
      <c r="C252" s="286" t="s">
        <v>375</v>
      </c>
      <c r="D252" s="288">
        <v>5360.1093470000005</v>
      </c>
      <c r="E252" s="289">
        <v>2800.3040940292794</v>
      </c>
      <c r="F252" s="288">
        <v>0</v>
      </c>
      <c r="G252" s="288">
        <v>83.085463623423976</v>
      </c>
      <c r="H252" s="285">
        <f t="shared" si="17"/>
        <v>2476.7197893472971</v>
      </c>
      <c r="I252" s="285"/>
      <c r="J252" s="288">
        <v>2379.63812633</v>
      </c>
      <c r="K252" s="290">
        <v>0</v>
      </c>
      <c r="L252" s="288">
        <v>0</v>
      </c>
      <c r="M252" s="288">
        <v>0</v>
      </c>
      <c r="N252" s="290">
        <f t="shared" si="18"/>
        <v>2379.63812633</v>
      </c>
      <c r="O252" s="285">
        <f t="shared" si="19"/>
        <v>-3.9197677280594423</v>
      </c>
      <c r="P252" s="281">
        <v>103.85682952928001</v>
      </c>
      <c r="Q252" s="281">
        <v>2696.4472644999996</v>
      </c>
      <c r="R252" s="281">
        <f t="shared" si="20"/>
        <v>2800.3040940292794</v>
      </c>
      <c r="S252" s="281">
        <v>0</v>
      </c>
      <c r="T252" s="281">
        <v>0</v>
      </c>
      <c r="U252" s="281">
        <f t="shared" si="21"/>
        <v>0</v>
      </c>
      <c r="V252" s="73"/>
      <c r="W252" s="73"/>
      <c r="X252" s="73"/>
    </row>
    <row r="253" spans="1:24" s="16" customFormat="1" ht="18" customHeight="1">
      <c r="A253" s="286">
        <v>300</v>
      </c>
      <c r="B253" s="287" t="s">
        <v>134</v>
      </c>
      <c r="C253" s="286" t="s">
        <v>376</v>
      </c>
      <c r="D253" s="288">
        <v>66.350081000000003</v>
      </c>
      <c r="E253" s="289">
        <v>33.282755939999994</v>
      </c>
      <c r="F253" s="288">
        <v>0</v>
      </c>
      <c r="G253" s="288">
        <v>16.901002679999998</v>
      </c>
      <c r="H253" s="285">
        <f t="shared" si="17"/>
        <v>16.166322380000011</v>
      </c>
      <c r="I253" s="285"/>
      <c r="J253" s="288">
        <v>42.698899005415171</v>
      </c>
      <c r="K253" s="290">
        <v>30.879445141583506</v>
      </c>
      <c r="L253" s="288">
        <v>0</v>
      </c>
      <c r="M253" s="288">
        <v>10.982220550000001</v>
      </c>
      <c r="N253" s="290">
        <f t="shared" si="18"/>
        <v>0.83723331383166411</v>
      </c>
      <c r="O253" s="285">
        <f t="shared" si="19"/>
        <v>-94.821126944323225</v>
      </c>
      <c r="P253" s="281">
        <v>24.645412939999996</v>
      </c>
      <c r="Q253" s="281">
        <v>8.6373429999999995</v>
      </c>
      <c r="R253" s="281">
        <f t="shared" si="20"/>
        <v>33.282755939999994</v>
      </c>
      <c r="S253" s="281">
        <v>24.645412939999996</v>
      </c>
      <c r="T253" s="281">
        <v>6.234032201583509</v>
      </c>
      <c r="U253" s="281">
        <f t="shared" si="21"/>
        <v>30.879445141583506</v>
      </c>
      <c r="V253" s="73"/>
      <c r="W253" s="73"/>
      <c r="X253" s="73"/>
    </row>
    <row r="254" spans="1:24" s="16" customFormat="1" ht="18" customHeight="1">
      <c r="A254" s="286">
        <v>304</v>
      </c>
      <c r="B254" s="287" t="s">
        <v>134</v>
      </c>
      <c r="C254" s="286" t="s">
        <v>377</v>
      </c>
      <c r="D254" s="288">
        <v>981.68061249999994</v>
      </c>
      <c r="E254" s="289">
        <v>19.319450499999999</v>
      </c>
      <c r="F254" s="288">
        <v>0</v>
      </c>
      <c r="G254" s="288">
        <v>0</v>
      </c>
      <c r="H254" s="285">
        <f t="shared" si="17"/>
        <v>962.36116199999992</v>
      </c>
      <c r="I254" s="285"/>
      <c r="J254" s="288">
        <v>0</v>
      </c>
      <c r="K254" s="290">
        <v>0</v>
      </c>
      <c r="L254" s="288">
        <v>0</v>
      </c>
      <c r="M254" s="288">
        <v>0</v>
      </c>
      <c r="N254" s="290">
        <f t="shared" si="18"/>
        <v>0</v>
      </c>
      <c r="O254" s="285" t="str">
        <f t="shared" si="19"/>
        <v>N.A.</v>
      </c>
      <c r="P254" s="281">
        <v>0</v>
      </c>
      <c r="Q254" s="281">
        <v>19.319450499999999</v>
      </c>
      <c r="R254" s="281">
        <f t="shared" si="20"/>
        <v>19.319450499999999</v>
      </c>
      <c r="S254" s="281">
        <v>0</v>
      </c>
      <c r="T254" s="281">
        <v>0</v>
      </c>
      <c r="U254" s="281">
        <f t="shared" si="21"/>
        <v>0</v>
      </c>
      <c r="V254" s="73"/>
      <c r="W254" s="73"/>
      <c r="X254" s="73"/>
    </row>
    <row r="255" spans="1:24" s="16" customFormat="1" ht="18" customHeight="1">
      <c r="A255" s="286">
        <v>305</v>
      </c>
      <c r="B255" s="287" t="s">
        <v>138</v>
      </c>
      <c r="C255" s="286" t="s">
        <v>378</v>
      </c>
      <c r="D255" s="288">
        <v>42.260399999999997</v>
      </c>
      <c r="E255" s="289">
        <v>14.091507920000002</v>
      </c>
      <c r="F255" s="288">
        <v>0</v>
      </c>
      <c r="G255" s="288">
        <v>2.0158038199999999</v>
      </c>
      <c r="H255" s="285">
        <f t="shared" si="17"/>
        <v>26.153088259999997</v>
      </c>
      <c r="I255" s="285"/>
      <c r="J255" s="288">
        <v>14.471568136922972</v>
      </c>
      <c r="K255" s="290">
        <v>12.891399778944091</v>
      </c>
      <c r="L255" s="288">
        <v>0</v>
      </c>
      <c r="M255" s="288">
        <v>1.2964121200000001</v>
      </c>
      <c r="N255" s="290">
        <f t="shared" si="18"/>
        <v>0.28375623797888072</v>
      </c>
      <c r="O255" s="285">
        <f t="shared" si="19"/>
        <v>-98.915018237395415</v>
      </c>
      <c r="P255" s="281">
        <v>6.4883079200000005</v>
      </c>
      <c r="Q255" s="281">
        <v>7.6032000000000002</v>
      </c>
      <c r="R255" s="281">
        <f t="shared" si="20"/>
        <v>14.091507920000002</v>
      </c>
      <c r="S255" s="281">
        <v>6.4883079199999996</v>
      </c>
      <c r="T255" s="281">
        <v>6.4030918589440926</v>
      </c>
      <c r="U255" s="281">
        <f t="shared" si="21"/>
        <v>12.891399778944091</v>
      </c>
      <c r="V255" s="73"/>
      <c r="W255" s="73"/>
      <c r="X255" s="73"/>
    </row>
    <row r="256" spans="1:24" s="16" customFormat="1" ht="18" customHeight="1">
      <c r="A256" s="286">
        <v>306</v>
      </c>
      <c r="B256" s="287" t="s">
        <v>138</v>
      </c>
      <c r="C256" s="286" t="s">
        <v>379</v>
      </c>
      <c r="D256" s="288">
        <v>265.56659999999999</v>
      </c>
      <c r="E256" s="289">
        <v>66.352398559999997</v>
      </c>
      <c r="F256" s="288">
        <v>0</v>
      </c>
      <c r="G256" s="288">
        <v>32.350559064999999</v>
      </c>
      <c r="H256" s="285">
        <f t="shared" si="17"/>
        <v>166.86364237500001</v>
      </c>
      <c r="I256" s="285"/>
      <c r="J256" s="288">
        <v>84.665432013275307</v>
      </c>
      <c r="K256" s="290">
        <v>58.255174723211098</v>
      </c>
      <c r="L256" s="288">
        <v>0</v>
      </c>
      <c r="M256" s="288">
        <v>24.750150779999998</v>
      </c>
      <c r="N256" s="290">
        <f t="shared" si="18"/>
        <v>1.6601065100642103</v>
      </c>
      <c r="O256" s="285">
        <f t="shared" si="19"/>
        <v>-99.005111906682842</v>
      </c>
      <c r="P256" s="281">
        <v>34.373598559999998</v>
      </c>
      <c r="Q256" s="281">
        <v>31.978799999999996</v>
      </c>
      <c r="R256" s="281">
        <f t="shared" si="20"/>
        <v>66.352398559999997</v>
      </c>
      <c r="S256" s="281">
        <v>34.373598559999998</v>
      </c>
      <c r="T256" s="281">
        <v>23.881576163211097</v>
      </c>
      <c r="U256" s="281">
        <f t="shared" si="21"/>
        <v>58.255174723211098</v>
      </c>
      <c r="V256" s="73"/>
      <c r="W256" s="73"/>
      <c r="X256" s="73"/>
    </row>
    <row r="257" spans="1:24" s="16" customFormat="1" ht="18" customHeight="1">
      <c r="A257" s="286">
        <v>307</v>
      </c>
      <c r="B257" s="287" t="s">
        <v>226</v>
      </c>
      <c r="C257" s="286" t="s">
        <v>380</v>
      </c>
      <c r="D257" s="288">
        <v>258.61567700000006</v>
      </c>
      <c r="E257" s="289">
        <v>56.846752210000005</v>
      </c>
      <c r="F257" s="288">
        <v>0</v>
      </c>
      <c r="G257" s="288">
        <v>41.613108574999998</v>
      </c>
      <c r="H257" s="285">
        <f t="shared" si="17"/>
        <v>160.15581621500007</v>
      </c>
      <c r="I257" s="285"/>
      <c r="J257" s="288">
        <v>79.815953480689856</v>
      </c>
      <c r="K257" s="290">
        <v>48.777721704990064</v>
      </c>
      <c r="L257" s="288">
        <v>0</v>
      </c>
      <c r="M257" s="288">
        <v>29.473213080000001</v>
      </c>
      <c r="N257" s="290">
        <f t="shared" si="18"/>
        <v>1.5650186956997914</v>
      </c>
      <c r="O257" s="285">
        <f t="shared" si="19"/>
        <v>-99.022814948163457</v>
      </c>
      <c r="P257" s="281">
        <v>35.519970710000003</v>
      </c>
      <c r="Q257" s="281">
        <v>21.326781499999999</v>
      </c>
      <c r="R257" s="281">
        <f t="shared" si="20"/>
        <v>56.846752210000005</v>
      </c>
      <c r="S257" s="281">
        <v>35.519970710000003</v>
      </c>
      <c r="T257" s="281">
        <v>13.25775099499006</v>
      </c>
      <c r="U257" s="281">
        <f t="shared" si="21"/>
        <v>48.777721704990064</v>
      </c>
      <c r="V257" s="73"/>
      <c r="W257" s="73"/>
      <c r="X257" s="73"/>
    </row>
    <row r="258" spans="1:24" s="16" customFormat="1" ht="18" customHeight="1">
      <c r="A258" s="286">
        <v>308</v>
      </c>
      <c r="B258" s="287" t="s">
        <v>226</v>
      </c>
      <c r="C258" s="286" t="s">
        <v>381</v>
      </c>
      <c r="D258" s="288">
        <v>250.90559999999999</v>
      </c>
      <c r="E258" s="289">
        <v>77.867460400000013</v>
      </c>
      <c r="F258" s="288">
        <v>0</v>
      </c>
      <c r="G258" s="288">
        <v>20.515329870000002</v>
      </c>
      <c r="H258" s="285">
        <f t="shared" si="17"/>
        <v>152.52280972999995</v>
      </c>
      <c r="I258" s="285"/>
      <c r="J258" s="288">
        <v>84.864483982857877</v>
      </c>
      <c r="K258" s="290">
        <v>69.997397422997949</v>
      </c>
      <c r="L258" s="288">
        <v>0</v>
      </c>
      <c r="M258" s="288">
        <v>13.203077069999996</v>
      </c>
      <c r="N258" s="290">
        <f t="shared" si="18"/>
        <v>1.6640094898599322</v>
      </c>
      <c r="O258" s="285">
        <f t="shared" si="19"/>
        <v>-98.909009417800789</v>
      </c>
      <c r="P258" s="281">
        <v>49.755060400000012</v>
      </c>
      <c r="Q258" s="281">
        <v>28.112400000000001</v>
      </c>
      <c r="R258" s="281">
        <f t="shared" si="20"/>
        <v>77.867460400000013</v>
      </c>
      <c r="S258" s="281">
        <v>49.755060400000012</v>
      </c>
      <c r="T258" s="281">
        <v>20.24233702299793</v>
      </c>
      <c r="U258" s="281">
        <f t="shared" si="21"/>
        <v>69.997397422997949</v>
      </c>
      <c r="V258" s="73"/>
      <c r="W258" s="73"/>
      <c r="X258" s="73"/>
    </row>
    <row r="259" spans="1:24" s="16" customFormat="1" ht="18" customHeight="1">
      <c r="A259" s="286">
        <v>309</v>
      </c>
      <c r="B259" s="287" t="s">
        <v>226</v>
      </c>
      <c r="C259" s="286" t="s">
        <v>382</v>
      </c>
      <c r="D259" s="288">
        <v>129.383028</v>
      </c>
      <c r="E259" s="289">
        <v>115.88610567000002</v>
      </c>
      <c r="F259" s="288">
        <v>0</v>
      </c>
      <c r="G259" s="288">
        <v>27.604450839999998</v>
      </c>
      <c r="H259" s="285">
        <f t="shared" si="17"/>
        <v>-14.107528510000023</v>
      </c>
      <c r="I259" s="285"/>
      <c r="J259" s="288">
        <v>62.919851528929918</v>
      </c>
      <c r="K259" s="290">
        <v>38.696041629931287</v>
      </c>
      <c r="L259" s="288">
        <v>0</v>
      </c>
      <c r="M259" s="288">
        <v>22.990087320000004</v>
      </c>
      <c r="N259" s="290">
        <f t="shared" si="18"/>
        <v>1.233722578998627</v>
      </c>
      <c r="O259" s="285">
        <f t="shared" si="19"/>
        <v>-108.74513617409394</v>
      </c>
      <c r="P259" s="281">
        <v>48.871976170000011</v>
      </c>
      <c r="Q259" s="281">
        <v>67.01412950000001</v>
      </c>
      <c r="R259" s="281">
        <f t="shared" si="20"/>
        <v>115.88610567000002</v>
      </c>
      <c r="S259" s="281">
        <v>32.823425260000008</v>
      </c>
      <c r="T259" s="281">
        <v>5.872616369931281</v>
      </c>
      <c r="U259" s="281">
        <f t="shared" si="21"/>
        <v>38.696041629931287</v>
      </c>
      <c r="V259" s="73"/>
      <c r="W259" s="73"/>
      <c r="X259" s="73"/>
    </row>
    <row r="260" spans="1:24" s="16" customFormat="1" ht="18" customHeight="1">
      <c r="A260" s="286">
        <v>310</v>
      </c>
      <c r="B260" s="287" t="s">
        <v>226</v>
      </c>
      <c r="C260" s="286" t="s">
        <v>383</v>
      </c>
      <c r="D260" s="288">
        <v>171.303066</v>
      </c>
      <c r="E260" s="289">
        <v>54.021774261330009</v>
      </c>
      <c r="F260" s="288">
        <v>0</v>
      </c>
      <c r="G260" s="288">
        <v>23.713279272950803</v>
      </c>
      <c r="H260" s="285">
        <f t="shared" si="17"/>
        <v>93.568012465719193</v>
      </c>
      <c r="I260" s="285"/>
      <c r="J260" s="288">
        <v>27.227593458381094</v>
      </c>
      <c r="K260" s="290">
        <v>10.33306271</v>
      </c>
      <c r="L260" s="288">
        <v>0</v>
      </c>
      <c r="M260" s="288">
        <v>8.986427299999999</v>
      </c>
      <c r="N260" s="290">
        <f t="shared" si="18"/>
        <v>7.9081034483810946</v>
      </c>
      <c r="O260" s="285">
        <f t="shared" si="19"/>
        <v>-91.548283179277306</v>
      </c>
      <c r="P260" s="281">
        <v>28.199265761330004</v>
      </c>
      <c r="Q260" s="281">
        <v>25.822508500000001</v>
      </c>
      <c r="R260" s="281">
        <f t="shared" si="20"/>
        <v>54.021774261330009</v>
      </c>
      <c r="S260" s="281">
        <v>10.33306271</v>
      </c>
      <c r="T260" s="281">
        <v>0</v>
      </c>
      <c r="U260" s="281">
        <f t="shared" si="21"/>
        <v>10.33306271</v>
      </c>
      <c r="V260" s="73"/>
      <c r="W260" s="73"/>
      <c r="X260" s="73"/>
    </row>
    <row r="261" spans="1:24" s="16" customFormat="1" ht="18" customHeight="1">
      <c r="A261" s="286">
        <v>311</v>
      </c>
      <c r="B261" s="287" t="s">
        <v>203</v>
      </c>
      <c r="C261" s="286" t="s">
        <v>384</v>
      </c>
      <c r="D261" s="288">
        <v>602.53720549999991</v>
      </c>
      <c r="E261" s="289">
        <v>189.93404493989996</v>
      </c>
      <c r="F261" s="288">
        <v>0</v>
      </c>
      <c r="G261" s="288">
        <v>52.6432009006176</v>
      </c>
      <c r="H261" s="285">
        <f t="shared" si="17"/>
        <v>359.95995965948231</v>
      </c>
      <c r="I261" s="285"/>
      <c r="J261" s="288">
        <v>3415.6306525200007</v>
      </c>
      <c r="K261" s="290">
        <v>201.57395455</v>
      </c>
      <c r="L261" s="288">
        <v>0</v>
      </c>
      <c r="M261" s="288">
        <v>163.58916214999999</v>
      </c>
      <c r="N261" s="290">
        <f t="shared" si="18"/>
        <v>3050.4675358200006</v>
      </c>
      <c r="O261" s="285" t="str">
        <f t="shared" si="19"/>
        <v>500&lt;</v>
      </c>
      <c r="P261" s="281">
        <v>189.93404493989996</v>
      </c>
      <c r="Q261" s="281">
        <v>0</v>
      </c>
      <c r="R261" s="281">
        <f t="shared" si="20"/>
        <v>189.93404493989996</v>
      </c>
      <c r="S261" s="281">
        <v>201.57395455</v>
      </c>
      <c r="T261" s="281">
        <v>0</v>
      </c>
      <c r="U261" s="281">
        <f t="shared" si="21"/>
        <v>201.57395455</v>
      </c>
      <c r="V261" s="73"/>
      <c r="W261" s="73"/>
      <c r="X261" s="73"/>
    </row>
    <row r="262" spans="1:24" s="16" customFormat="1" ht="18" customHeight="1">
      <c r="A262" s="286">
        <v>312</v>
      </c>
      <c r="B262" s="287" t="s">
        <v>203</v>
      </c>
      <c r="C262" s="286" t="s">
        <v>385</v>
      </c>
      <c r="D262" s="288">
        <v>93.185639999999992</v>
      </c>
      <c r="E262" s="289">
        <v>26.247468769999998</v>
      </c>
      <c r="F262" s="288">
        <v>0</v>
      </c>
      <c r="G262" s="288">
        <v>13.700673430000002</v>
      </c>
      <c r="H262" s="285">
        <f t="shared" si="17"/>
        <v>53.237497799999993</v>
      </c>
      <c r="I262" s="285"/>
      <c r="J262" s="288">
        <v>384.41516389302336</v>
      </c>
      <c r="K262" s="290">
        <v>21.998569609999997</v>
      </c>
      <c r="L262" s="288">
        <v>0</v>
      </c>
      <c r="M262" s="288">
        <v>11.319591719999998</v>
      </c>
      <c r="N262" s="290">
        <f t="shared" si="18"/>
        <v>351.09700256302335</v>
      </c>
      <c r="O262" s="285" t="str">
        <f t="shared" si="19"/>
        <v>500&lt;</v>
      </c>
      <c r="P262" s="281">
        <v>26.247468769999998</v>
      </c>
      <c r="Q262" s="281">
        <v>0</v>
      </c>
      <c r="R262" s="281">
        <f t="shared" si="20"/>
        <v>26.247468769999998</v>
      </c>
      <c r="S262" s="281">
        <v>21.998569609999997</v>
      </c>
      <c r="T262" s="281">
        <v>0</v>
      </c>
      <c r="U262" s="281">
        <f t="shared" si="21"/>
        <v>21.998569609999997</v>
      </c>
      <c r="V262" s="73"/>
      <c r="W262" s="73"/>
      <c r="X262" s="73"/>
    </row>
    <row r="263" spans="1:24" s="16" customFormat="1" ht="18" customHeight="1">
      <c r="A263" s="286">
        <v>313</v>
      </c>
      <c r="B263" s="287" t="s">
        <v>124</v>
      </c>
      <c r="C263" s="286" t="s">
        <v>386</v>
      </c>
      <c r="D263" s="288">
        <v>3910.1593319999997</v>
      </c>
      <c r="E263" s="289">
        <v>2650.0621313400002</v>
      </c>
      <c r="F263" s="288">
        <v>0</v>
      </c>
      <c r="G263" s="288">
        <v>223.10587387200002</v>
      </c>
      <c r="H263" s="285">
        <f t="shared" si="17"/>
        <v>1036.9913267879995</v>
      </c>
      <c r="I263" s="285"/>
      <c r="J263" s="288">
        <v>2889.8122338200001</v>
      </c>
      <c r="K263" s="290">
        <v>0</v>
      </c>
      <c r="L263" s="288">
        <v>0</v>
      </c>
      <c r="M263" s="288">
        <v>195.74729944000001</v>
      </c>
      <c r="N263" s="290">
        <f t="shared" si="18"/>
        <v>2694.0649343800001</v>
      </c>
      <c r="O263" s="285">
        <f t="shared" si="19"/>
        <v>159.79628419117623</v>
      </c>
      <c r="P263" s="281">
        <v>21.76103084</v>
      </c>
      <c r="Q263" s="281">
        <v>2628.3011005000003</v>
      </c>
      <c r="R263" s="281">
        <f t="shared" si="20"/>
        <v>2650.0621313400002</v>
      </c>
      <c r="S263" s="281">
        <v>0</v>
      </c>
      <c r="T263" s="281">
        <v>0</v>
      </c>
      <c r="U263" s="281">
        <f t="shared" si="21"/>
        <v>0</v>
      </c>
      <c r="V263" s="73"/>
      <c r="W263" s="73"/>
      <c r="X263" s="73"/>
    </row>
    <row r="264" spans="1:24" s="16" customFormat="1" ht="18" customHeight="1">
      <c r="A264" s="286">
        <v>314</v>
      </c>
      <c r="B264" s="287" t="s">
        <v>134</v>
      </c>
      <c r="C264" s="286" t="s">
        <v>387</v>
      </c>
      <c r="D264" s="288">
        <v>301.76316700000001</v>
      </c>
      <c r="E264" s="289">
        <v>58.758535889999997</v>
      </c>
      <c r="F264" s="288">
        <v>0</v>
      </c>
      <c r="G264" s="288">
        <v>48.054005309999994</v>
      </c>
      <c r="H264" s="285">
        <f t="shared" si="17"/>
        <v>194.95062580000001</v>
      </c>
      <c r="I264" s="285"/>
      <c r="J264" s="288">
        <v>93.980818355982947</v>
      </c>
      <c r="K264" s="290">
        <v>48.243005641747999</v>
      </c>
      <c r="L264" s="288">
        <v>0</v>
      </c>
      <c r="M264" s="288">
        <v>43.895051569999993</v>
      </c>
      <c r="N264" s="290">
        <f t="shared" si="18"/>
        <v>1.8427611442349559</v>
      </c>
      <c r="O264" s="285">
        <f t="shared" si="19"/>
        <v>-99.054754947991071</v>
      </c>
      <c r="P264" s="281">
        <v>2.2690063899999999</v>
      </c>
      <c r="Q264" s="281">
        <v>56.489529499999996</v>
      </c>
      <c r="R264" s="281">
        <f t="shared" si="20"/>
        <v>58.758535889999997</v>
      </c>
      <c r="S264" s="281">
        <v>2.26818594</v>
      </c>
      <c r="T264" s="281">
        <v>45.974819701747997</v>
      </c>
      <c r="U264" s="281">
        <f t="shared" si="21"/>
        <v>48.243005641747999</v>
      </c>
      <c r="V264" s="73"/>
      <c r="W264" s="73"/>
      <c r="X264" s="73"/>
    </row>
    <row r="265" spans="1:24" s="16" customFormat="1" ht="18" customHeight="1">
      <c r="A265" s="286">
        <v>316</v>
      </c>
      <c r="B265" s="287" t="s">
        <v>138</v>
      </c>
      <c r="C265" s="286" t="s">
        <v>388</v>
      </c>
      <c r="D265" s="288">
        <v>75.349775000000008</v>
      </c>
      <c r="E265" s="289">
        <v>17.393750269999998</v>
      </c>
      <c r="F265" s="288">
        <v>0</v>
      </c>
      <c r="G265" s="288">
        <v>7.6608760599999988</v>
      </c>
      <c r="H265" s="285">
        <f t="shared" si="17"/>
        <v>50.29514867000001</v>
      </c>
      <c r="I265" s="285"/>
      <c r="J265" s="288">
        <v>26.441479765923049</v>
      </c>
      <c r="K265" s="290">
        <v>19.293616668355931</v>
      </c>
      <c r="L265" s="288">
        <v>0</v>
      </c>
      <c r="M265" s="288">
        <v>6.6294027100000017</v>
      </c>
      <c r="N265" s="290">
        <f t="shared" si="18"/>
        <v>0.51846038756711632</v>
      </c>
      <c r="O265" s="285">
        <f t="shared" si="19"/>
        <v>-98.969164221048686</v>
      </c>
      <c r="P265" s="281">
        <v>6.9630452699999994</v>
      </c>
      <c r="Q265" s="281">
        <v>10.430705</v>
      </c>
      <c r="R265" s="281">
        <f t="shared" si="20"/>
        <v>17.393750269999998</v>
      </c>
      <c r="S265" s="281">
        <v>6.9630452699999994</v>
      </c>
      <c r="T265" s="281">
        <v>12.330571398355932</v>
      </c>
      <c r="U265" s="281">
        <f t="shared" si="21"/>
        <v>19.293616668355931</v>
      </c>
      <c r="V265" s="73"/>
      <c r="W265" s="73"/>
      <c r="X265" s="73"/>
    </row>
    <row r="266" spans="1:24" s="16" customFormat="1" ht="18" customHeight="1">
      <c r="A266" s="286">
        <v>317</v>
      </c>
      <c r="B266" s="287" t="s">
        <v>226</v>
      </c>
      <c r="C266" s="286" t="s">
        <v>389</v>
      </c>
      <c r="D266" s="288">
        <v>287.38218950000004</v>
      </c>
      <c r="E266" s="289">
        <v>81.05813950000001</v>
      </c>
      <c r="F266" s="288">
        <v>0</v>
      </c>
      <c r="G266" s="288">
        <v>27.540361409999996</v>
      </c>
      <c r="H266" s="285">
        <f t="shared" si="17"/>
        <v>178.78368859000003</v>
      </c>
      <c r="I266" s="285"/>
      <c r="J266" s="288">
        <v>99.26110291385136</v>
      </c>
      <c r="K266" s="290">
        <v>73.604042418285644</v>
      </c>
      <c r="L266" s="288">
        <v>0</v>
      </c>
      <c r="M266" s="288">
        <v>23.710764360000002</v>
      </c>
      <c r="N266" s="290">
        <f t="shared" si="18"/>
        <v>1.9462961355657136</v>
      </c>
      <c r="O266" s="285">
        <f t="shared" si="19"/>
        <v>-98.911368172949437</v>
      </c>
      <c r="P266" s="281">
        <v>31.7574355</v>
      </c>
      <c r="Q266" s="281">
        <v>49.30070400000001</v>
      </c>
      <c r="R266" s="281">
        <f t="shared" si="20"/>
        <v>81.05813950000001</v>
      </c>
      <c r="S266" s="281">
        <v>31.7574355</v>
      </c>
      <c r="T266" s="281">
        <v>41.846606918285637</v>
      </c>
      <c r="U266" s="281">
        <f t="shared" si="21"/>
        <v>73.604042418285644</v>
      </c>
      <c r="V266" s="73"/>
      <c r="W266" s="73"/>
      <c r="X266" s="73"/>
    </row>
    <row r="267" spans="1:24" s="16" customFormat="1" ht="18" customHeight="1">
      <c r="A267" s="286">
        <v>318</v>
      </c>
      <c r="B267" s="287" t="s">
        <v>138</v>
      </c>
      <c r="C267" s="286" t="s">
        <v>390</v>
      </c>
      <c r="D267" s="288">
        <v>87.695999999999998</v>
      </c>
      <c r="E267" s="289">
        <v>34.721111499999999</v>
      </c>
      <c r="F267" s="288">
        <v>0</v>
      </c>
      <c r="G267" s="288">
        <v>5.7131808599999996</v>
      </c>
      <c r="H267" s="285">
        <f t="shared" si="17"/>
        <v>47.261707639999997</v>
      </c>
      <c r="I267" s="285"/>
      <c r="J267" s="288">
        <v>38.086233943468173</v>
      </c>
      <c r="K267" s="290">
        <v>33.614890392615862</v>
      </c>
      <c r="L267" s="288">
        <v>0</v>
      </c>
      <c r="M267" s="288">
        <v>3.72455465</v>
      </c>
      <c r="N267" s="290">
        <f t="shared" si="18"/>
        <v>0.74678890085231053</v>
      </c>
      <c r="O267" s="285">
        <f t="shared" si="19"/>
        <v>-98.41988591156985</v>
      </c>
      <c r="P267" s="281">
        <v>14.103911499999999</v>
      </c>
      <c r="Q267" s="281">
        <v>20.6172</v>
      </c>
      <c r="R267" s="281">
        <f t="shared" si="20"/>
        <v>34.721111499999999</v>
      </c>
      <c r="S267" s="281">
        <v>14.103911499999999</v>
      </c>
      <c r="T267" s="281">
        <v>19.51097889261586</v>
      </c>
      <c r="U267" s="281">
        <f t="shared" si="21"/>
        <v>33.614890392615862</v>
      </c>
      <c r="V267" s="73"/>
      <c r="W267" s="73"/>
      <c r="X267" s="73"/>
    </row>
    <row r="268" spans="1:24" s="16" customFormat="1" ht="18" customHeight="1">
      <c r="A268" s="286">
        <v>319</v>
      </c>
      <c r="B268" s="287" t="s">
        <v>226</v>
      </c>
      <c r="C268" s="286" t="s">
        <v>391</v>
      </c>
      <c r="D268" s="288">
        <v>194.99362200000002</v>
      </c>
      <c r="E268" s="289">
        <v>60.763072219999998</v>
      </c>
      <c r="F268" s="288">
        <v>0</v>
      </c>
      <c r="G268" s="288">
        <v>18.68475634</v>
      </c>
      <c r="H268" s="285">
        <f t="shared" si="17"/>
        <v>115.54579344000001</v>
      </c>
      <c r="I268" s="285"/>
      <c r="J268" s="288">
        <v>69.799557421397225</v>
      </c>
      <c r="K268" s="290">
        <v>55.445324738428653</v>
      </c>
      <c r="L268" s="288">
        <v>0</v>
      </c>
      <c r="M268" s="288">
        <v>12.98561391</v>
      </c>
      <c r="N268" s="290">
        <f t="shared" si="18"/>
        <v>1.3686187729685724</v>
      </c>
      <c r="O268" s="285">
        <f t="shared" si="19"/>
        <v>-98.815518304715027</v>
      </c>
      <c r="P268" s="281">
        <v>42.149315219999998</v>
      </c>
      <c r="Q268" s="281">
        <v>18.613757</v>
      </c>
      <c r="R268" s="281">
        <f t="shared" si="20"/>
        <v>60.763072219999998</v>
      </c>
      <c r="S268" s="281">
        <v>42.149315219999998</v>
      </c>
      <c r="T268" s="281">
        <v>13.296009518428658</v>
      </c>
      <c r="U268" s="281">
        <f t="shared" si="21"/>
        <v>55.445324738428653</v>
      </c>
      <c r="V268" s="73"/>
      <c r="W268" s="73"/>
      <c r="X268" s="73"/>
    </row>
    <row r="269" spans="1:24" s="16" customFormat="1" ht="18" customHeight="1">
      <c r="A269" s="286">
        <v>320</v>
      </c>
      <c r="B269" s="287" t="s">
        <v>134</v>
      </c>
      <c r="C269" s="286" t="s">
        <v>392</v>
      </c>
      <c r="D269" s="288">
        <v>193.81679999999997</v>
      </c>
      <c r="E269" s="289">
        <v>36.44431076</v>
      </c>
      <c r="F269" s="288">
        <v>0</v>
      </c>
      <c r="G269" s="288">
        <v>26.141663139999995</v>
      </c>
      <c r="H269" s="285">
        <f t="shared" si="17"/>
        <v>131.23082609999997</v>
      </c>
      <c r="I269" s="285"/>
      <c r="J269" s="288">
        <v>56.315949770199779</v>
      </c>
      <c r="K269" s="290">
        <v>32.268353470980159</v>
      </c>
      <c r="L269" s="288">
        <v>0</v>
      </c>
      <c r="M269" s="288">
        <v>22.943361990000003</v>
      </c>
      <c r="N269" s="290">
        <f t="shared" si="18"/>
        <v>1.104234309219617</v>
      </c>
      <c r="O269" s="285">
        <f t="shared" si="19"/>
        <v>-99.158555697593371</v>
      </c>
      <c r="P269" s="281">
        <v>20.15791076</v>
      </c>
      <c r="Q269" s="281">
        <v>16.2864</v>
      </c>
      <c r="R269" s="281">
        <f t="shared" si="20"/>
        <v>36.44431076</v>
      </c>
      <c r="S269" s="281">
        <v>20.15791076</v>
      </c>
      <c r="T269" s="281">
        <v>12.110442710980157</v>
      </c>
      <c r="U269" s="281">
        <f t="shared" si="21"/>
        <v>32.268353470980159</v>
      </c>
      <c r="V269" s="73"/>
      <c r="W269" s="73"/>
      <c r="X269" s="73"/>
    </row>
    <row r="270" spans="1:24" s="16" customFormat="1" ht="18" customHeight="1">
      <c r="A270" s="286">
        <v>321</v>
      </c>
      <c r="B270" s="287" t="s">
        <v>226</v>
      </c>
      <c r="C270" s="286" t="s">
        <v>393</v>
      </c>
      <c r="D270" s="288">
        <v>97.432545500000018</v>
      </c>
      <c r="E270" s="289">
        <v>62.086781319999986</v>
      </c>
      <c r="F270" s="288">
        <v>0</v>
      </c>
      <c r="G270" s="288">
        <v>16.957187229999995</v>
      </c>
      <c r="H270" s="285">
        <f t="shared" si="17"/>
        <v>18.388576950000036</v>
      </c>
      <c r="I270" s="285"/>
      <c r="J270" s="288">
        <v>45.929232740667018</v>
      </c>
      <c r="K270" s="290">
        <v>31.674050729673549</v>
      </c>
      <c r="L270" s="288">
        <v>0</v>
      </c>
      <c r="M270" s="288">
        <v>13.354608819999997</v>
      </c>
      <c r="N270" s="290">
        <f t="shared" si="18"/>
        <v>0.90057319099347133</v>
      </c>
      <c r="O270" s="285">
        <f t="shared" si="19"/>
        <v>-95.102540052761029</v>
      </c>
      <c r="P270" s="281">
        <v>20.851765820000001</v>
      </c>
      <c r="Q270" s="281">
        <v>41.235015499999989</v>
      </c>
      <c r="R270" s="281">
        <f t="shared" si="20"/>
        <v>62.086781319999986</v>
      </c>
      <c r="S270" s="281">
        <v>20.672789019999996</v>
      </c>
      <c r="T270" s="281">
        <v>11.001261709673553</v>
      </c>
      <c r="U270" s="281">
        <f t="shared" si="21"/>
        <v>31.674050729673549</v>
      </c>
      <c r="V270" s="73"/>
      <c r="W270" s="73"/>
      <c r="X270" s="73"/>
    </row>
    <row r="271" spans="1:24" s="16" customFormat="1" ht="18" customHeight="1">
      <c r="A271" s="286">
        <v>322</v>
      </c>
      <c r="B271" s="287" t="s">
        <v>226</v>
      </c>
      <c r="C271" s="286" t="s">
        <v>394</v>
      </c>
      <c r="D271" s="288">
        <v>1051.3062684999998</v>
      </c>
      <c r="E271" s="289">
        <v>213.15648453</v>
      </c>
      <c r="F271" s="288">
        <v>0</v>
      </c>
      <c r="G271" s="288">
        <v>199.40806118999998</v>
      </c>
      <c r="H271" s="285">
        <f t="shared" si="17"/>
        <v>638.7417227799998</v>
      </c>
      <c r="I271" s="285"/>
      <c r="J271" s="288">
        <v>385.86932142379891</v>
      </c>
      <c r="K271" s="290">
        <v>201.97758254784202</v>
      </c>
      <c r="L271" s="288">
        <v>0</v>
      </c>
      <c r="M271" s="288">
        <v>176.32567374999996</v>
      </c>
      <c r="N271" s="290">
        <f t="shared" si="18"/>
        <v>7.5660651259569249</v>
      </c>
      <c r="O271" s="285">
        <f t="shared" si="19"/>
        <v>-98.815473476035493</v>
      </c>
      <c r="P271" s="281">
        <v>161.17557703</v>
      </c>
      <c r="Q271" s="281">
        <v>51.980907500000008</v>
      </c>
      <c r="R271" s="281">
        <f t="shared" si="20"/>
        <v>213.15648453</v>
      </c>
      <c r="S271" s="281">
        <v>158.10426179999996</v>
      </c>
      <c r="T271" s="281">
        <v>43.873320747842044</v>
      </c>
      <c r="U271" s="281">
        <f t="shared" si="21"/>
        <v>201.97758254784202</v>
      </c>
      <c r="V271" s="73"/>
      <c r="W271" s="73"/>
      <c r="X271" s="73"/>
    </row>
    <row r="272" spans="1:24" s="16" customFormat="1" ht="18" customHeight="1">
      <c r="A272" s="286">
        <v>327</v>
      </c>
      <c r="B272" s="287" t="s">
        <v>122</v>
      </c>
      <c r="C272" s="286" t="s">
        <v>395</v>
      </c>
      <c r="D272" s="288">
        <v>172.03654799999998</v>
      </c>
      <c r="E272" s="289">
        <v>4.8150000000000004</v>
      </c>
      <c r="F272" s="288">
        <v>0</v>
      </c>
      <c r="G272" s="288">
        <v>29.220139110000002</v>
      </c>
      <c r="H272" s="285">
        <f t="shared" si="17"/>
        <v>138.00140888999999</v>
      </c>
      <c r="I272" s="285"/>
      <c r="J272" s="288">
        <v>83.359501865383336</v>
      </c>
      <c r="K272" s="290">
        <v>26.821574000000002</v>
      </c>
      <c r="L272" s="288">
        <v>0</v>
      </c>
      <c r="M272" s="288">
        <v>15.520773220000001</v>
      </c>
      <c r="N272" s="290">
        <f t="shared" si="18"/>
        <v>41.017154645383336</v>
      </c>
      <c r="O272" s="285">
        <f t="shared" si="19"/>
        <v>-70.277727615029036</v>
      </c>
      <c r="P272" s="281">
        <v>4.8150000000000004</v>
      </c>
      <c r="Q272" s="281">
        <v>0</v>
      </c>
      <c r="R272" s="281">
        <f t="shared" si="20"/>
        <v>4.8150000000000004</v>
      </c>
      <c r="S272" s="281">
        <v>0</v>
      </c>
      <c r="T272" s="281">
        <v>26.821574000000002</v>
      </c>
      <c r="U272" s="281">
        <f t="shared" si="21"/>
        <v>26.821574000000002</v>
      </c>
      <c r="V272" s="73"/>
      <c r="W272" s="73"/>
      <c r="X272" s="73"/>
    </row>
    <row r="273" spans="1:24" s="16" customFormat="1" ht="18" customHeight="1">
      <c r="A273" s="286">
        <v>328</v>
      </c>
      <c r="B273" s="287" t="s">
        <v>134</v>
      </c>
      <c r="C273" s="286" t="s">
        <v>396</v>
      </c>
      <c r="D273" s="288">
        <v>139.43487949999999</v>
      </c>
      <c r="E273" s="289">
        <v>95.635494379999997</v>
      </c>
      <c r="F273" s="288">
        <v>0</v>
      </c>
      <c r="G273" s="288">
        <v>2.3330049499999999</v>
      </c>
      <c r="H273" s="285">
        <f t="shared" si="17"/>
        <v>41.466380169999994</v>
      </c>
      <c r="I273" s="285"/>
      <c r="J273" s="288">
        <v>5.7115823732741928</v>
      </c>
      <c r="K273" s="290">
        <v>3.3559590620335222</v>
      </c>
      <c r="L273" s="288">
        <v>0</v>
      </c>
      <c r="M273" s="288">
        <v>2.2436315000000002</v>
      </c>
      <c r="N273" s="290">
        <f t="shared" si="18"/>
        <v>0.11199181124067037</v>
      </c>
      <c r="O273" s="285">
        <f t="shared" si="19"/>
        <v>-99.729921418793893</v>
      </c>
      <c r="P273" s="281">
        <v>3.2514953800000002</v>
      </c>
      <c r="Q273" s="281">
        <v>92.383999000000003</v>
      </c>
      <c r="R273" s="281">
        <f t="shared" si="20"/>
        <v>95.635494379999997</v>
      </c>
      <c r="S273" s="281">
        <v>3.1949323999999999</v>
      </c>
      <c r="T273" s="281">
        <v>0.16102666203352237</v>
      </c>
      <c r="U273" s="281">
        <f t="shared" si="21"/>
        <v>3.3559590620335222</v>
      </c>
      <c r="V273" s="73"/>
      <c r="W273" s="73"/>
      <c r="X273" s="73"/>
    </row>
    <row r="274" spans="1:24" s="16" customFormat="1" ht="18" customHeight="1">
      <c r="A274" s="286">
        <v>330</v>
      </c>
      <c r="B274" s="287" t="s">
        <v>153</v>
      </c>
      <c r="C274" s="286" t="s">
        <v>397</v>
      </c>
      <c r="D274" s="288">
        <v>0</v>
      </c>
      <c r="E274" s="289">
        <v>0</v>
      </c>
      <c r="F274" s="288">
        <v>0</v>
      </c>
      <c r="G274" s="288">
        <v>0</v>
      </c>
      <c r="H274" s="285">
        <f t="shared" ref="H274:H283" si="22">D274-E274-G274</f>
        <v>0</v>
      </c>
      <c r="I274" s="285"/>
      <c r="J274" s="288">
        <v>0</v>
      </c>
      <c r="K274" s="290">
        <v>0</v>
      </c>
      <c r="L274" s="288">
        <v>0</v>
      </c>
      <c r="M274" s="288">
        <v>0</v>
      </c>
      <c r="N274" s="290">
        <f t="shared" ref="N274:N283" si="23">J274-K274-M274</f>
        <v>0</v>
      </c>
      <c r="O274" s="285" t="str">
        <f t="shared" ref="O274:O283" si="24">IF(OR(H274=0,N274=0),"N.A.",IF((((N274-H274)/H274))*100&gt;=500,"500&lt;",IF((((N274-H274)/H274))*100&lt;=-500,"&lt;-500",(((N274-H274)/H274))*100)))</f>
        <v>N.A.</v>
      </c>
      <c r="P274" s="281">
        <v>0</v>
      </c>
      <c r="Q274" s="281">
        <v>0</v>
      </c>
      <c r="R274" s="281">
        <f t="shared" ref="R274:R283" si="25">SUM(P274:Q274)</f>
        <v>0</v>
      </c>
      <c r="S274" s="281">
        <v>0</v>
      </c>
      <c r="T274" s="281">
        <v>0</v>
      </c>
      <c r="U274" s="281">
        <f t="shared" ref="U274:U283" si="26">SUM(S274:T274)</f>
        <v>0</v>
      </c>
      <c r="V274" s="73"/>
      <c r="W274" s="73"/>
      <c r="X274" s="73"/>
    </row>
    <row r="275" spans="1:24" s="16" customFormat="1" ht="18" customHeight="1">
      <c r="A275" s="286">
        <v>331</v>
      </c>
      <c r="B275" s="287" t="s">
        <v>134</v>
      </c>
      <c r="C275" s="286" t="s">
        <v>398</v>
      </c>
      <c r="D275" s="288">
        <v>0</v>
      </c>
      <c r="E275" s="289">
        <v>0</v>
      </c>
      <c r="F275" s="288">
        <v>0</v>
      </c>
      <c r="G275" s="288">
        <v>0</v>
      </c>
      <c r="H275" s="285">
        <f t="shared" si="22"/>
        <v>0</v>
      </c>
      <c r="I275" s="285"/>
      <c r="J275" s="288">
        <v>0</v>
      </c>
      <c r="K275" s="290">
        <v>0</v>
      </c>
      <c r="L275" s="288">
        <v>0</v>
      </c>
      <c r="M275" s="288">
        <v>0</v>
      </c>
      <c r="N275" s="290">
        <f t="shared" si="23"/>
        <v>0</v>
      </c>
      <c r="O275" s="285" t="str">
        <f t="shared" si="24"/>
        <v>N.A.</v>
      </c>
      <c r="P275" s="281">
        <v>0</v>
      </c>
      <c r="Q275" s="281">
        <v>0</v>
      </c>
      <c r="R275" s="281">
        <f t="shared" si="25"/>
        <v>0</v>
      </c>
      <c r="S275" s="281">
        <v>0</v>
      </c>
      <c r="T275" s="281">
        <v>0</v>
      </c>
      <c r="U275" s="281">
        <f t="shared" si="26"/>
        <v>0</v>
      </c>
      <c r="V275" s="73"/>
      <c r="W275" s="73"/>
      <c r="X275" s="73"/>
    </row>
    <row r="276" spans="1:24" s="16" customFormat="1" ht="18" customHeight="1">
      <c r="A276" s="286">
        <v>332</v>
      </c>
      <c r="B276" s="287" t="s">
        <v>252</v>
      </c>
      <c r="C276" s="286" t="s">
        <v>399</v>
      </c>
      <c r="D276" s="288">
        <v>0</v>
      </c>
      <c r="E276" s="289">
        <v>0</v>
      </c>
      <c r="F276" s="288">
        <v>0</v>
      </c>
      <c r="G276" s="288">
        <v>0</v>
      </c>
      <c r="H276" s="285">
        <f t="shared" si="22"/>
        <v>0</v>
      </c>
      <c r="I276" s="285"/>
      <c r="J276" s="288">
        <v>0</v>
      </c>
      <c r="K276" s="290">
        <v>0</v>
      </c>
      <c r="L276" s="288">
        <v>0</v>
      </c>
      <c r="M276" s="288">
        <v>0</v>
      </c>
      <c r="N276" s="290">
        <f t="shared" si="23"/>
        <v>0</v>
      </c>
      <c r="O276" s="285" t="str">
        <f t="shared" si="24"/>
        <v>N.A.</v>
      </c>
      <c r="P276" s="281">
        <v>0</v>
      </c>
      <c r="Q276" s="281">
        <v>0</v>
      </c>
      <c r="R276" s="281">
        <f t="shared" si="25"/>
        <v>0</v>
      </c>
      <c r="S276" s="281">
        <v>0</v>
      </c>
      <c r="T276" s="281">
        <v>0</v>
      </c>
      <c r="U276" s="281">
        <f t="shared" si="26"/>
        <v>0</v>
      </c>
      <c r="V276" s="73"/>
      <c r="W276" s="73"/>
      <c r="X276" s="73"/>
    </row>
    <row r="277" spans="1:24" s="16" customFormat="1" ht="18" customHeight="1">
      <c r="A277" s="286">
        <v>336</v>
      </c>
      <c r="B277" s="287" t="s">
        <v>226</v>
      </c>
      <c r="C277" s="286" t="s">
        <v>400</v>
      </c>
      <c r="D277" s="288">
        <v>609.20970499999999</v>
      </c>
      <c r="E277" s="289">
        <v>37.721683779999999</v>
      </c>
      <c r="F277" s="288">
        <v>0</v>
      </c>
      <c r="G277" s="288">
        <v>36.917336370000001</v>
      </c>
      <c r="H277" s="285">
        <f t="shared" si="22"/>
        <v>534.57068484999991</v>
      </c>
      <c r="I277" s="285"/>
      <c r="J277" s="288">
        <v>76.158053442404508</v>
      </c>
      <c r="K277" s="290">
        <v>45.585472746867161</v>
      </c>
      <c r="L277" s="288">
        <v>0</v>
      </c>
      <c r="M277" s="288">
        <v>29.07928553</v>
      </c>
      <c r="N277" s="290">
        <f t="shared" si="23"/>
        <v>1.4932951655373472</v>
      </c>
      <c r="O277" s="285">
        <f t="shared" si="24"/>
        <v>-99.720655245815365</v>
      </c>
      <c r="P277" s="281">
        <v>27.72595978</v>
      </c>
      <c r="Q277" s="281">
        <v>9.9957239999999992</v>
      </c>
      <c r="R277" s="281">
        <f t="shared" si="25"/>
        <v>37.721683779999999</v>
      </c>
      <c r="S277" s="281">
        <v>27.711866569999998</v>
      </c>
      <c r="T277" s="281">
        <v>17.873606176867163</v>
      </c>
      <c r="U277" s="281">
        <f t="shared" si="26"/>
        <v>45.585472746867161</v>
      </c>
      <c r="V277" s="73"/>
      <c r="W277" s="73"/>
      <c r="X277" s="73"/>
    </row>
    <row r="278" spans="1:24" s="16" customFormat="1" ht="18" customHeight="1">
      <c r="A278" s="286">
        <v>337</v>
      </c>
      <c r="B278" s="287" t="s">
        <v>226</v>
      </c>
      <c r="C278" s="286" t="s">
        <v>401</v>
      </c>
      <c r="D278" s="288">
        <v>631.55912749999993</v>
      </c>
      <c r="E278" s="289">
        <v>72.020894932099992</v>
      </c>
      <c r="F278" s="288">
        <v>0</v>
      </c>
      <c r="G278" s="288">
        <v>45.331238249679998</v>
      </c>
      <c r="H278" s="285">
        <f t="shared" si="22"/>
        <v>514.20699431821993</v>
      </c>
      <c r="I278" s="285"/>
      <c r="J278" s="288">
        <v>102.50931685735148</v>
      </c>
      <c r="K278" s="290">
        <v>65.104238102305388</v>
      </c>
      <c r="L278" s="288">
        <v>0</v>
      </c>
      <c r="M278" s="288">
        <v>35.395092150000004</v>
      </c>
      <c r="N278" s="290">
        <f t="shared" si="23"/>
        <v>2.0099866050460875</v>
      </c>
      <c r="O278" s="285">
        <f t="shared" si="24"/>
        <v>-99.60910943895054</v>
      </c>
      <c r="P278" s="281">
        <v>60.0364914321</v>
      </c>
      <c r="Q278" s="281">
        <v>11.984403499999999</v>
      </c>
      <c r="R278" s="281">
        <f t="shared" si="25"/>
        <v>72.020894932099992</v>
      </c>
      <c r="S278" s="281">
        <v>58.870698519999998</v>
      </c>
      <c r="T278" s="281">
        <v>6.2335395823053865</v>
      </c>
      <c r="U278" s="281">
        <f t="shared" si="26"/>
        <v>65.104238102305388</v>
      </c>
      <c r="V278" s="73"/>
      <c r="W278" s="73"/>
      <c r="X278" s="73"/>
    </row>
    <row r="279" spans="1:24" s="16" customFormat="1" ht="18" customHeight="1">
      <c r="A279" s="286">
        <v>338</v>
      </c>
      <c r="B279" s="287" t="s">
        <v>226</v>
      </c>
      <c r="C279" s="286" t="s">
        <v>402</v>
      </c>
      <c r="D279" s="288">
        <v>165.47026699999998</v>
      </c>
      <c r="E279" s="289">
        <v>28.7015424531</v>
      </c>
      <c r="F279" s="288">
        <v>0</v>
      </c>
      <c r="G279" s="288">
        <v>21.014322632480003</v>
      </c>
      <c r="H279" s="285">
        <f t="shared" si="22"/>
        <v>115.75440191441999</v>
      </c>
      <c r="I279" s="285"/>
      <c r="J279" s="288">
        <v>50.738979346736699</v>
      </c>
      <c r="K279" s="290">
        <v>39.249275728761461</v>
      </c>
      <c r="L279" s="288">
        <v>0</v>
      </c>
      <c r="M279" s="288">
        <v>10.494821669999999</v>
      </c>
      <c r="N279" s="290">
        <f t="shared" si="23"/>
        <v>0.9948819479752391</v>
      </c>
      <c r="O279" s="285">
        <f t="shared" si="24"/>
        <v>-99.140523443150968</v>
      </c>
      <c r="P279" s="281">
        <v>28.6544759531</v>
      </c>
      <c r="Q279" s="281">
        <v>4.7066499999999997E-2</v>
      </c>
      <c r="R279" s="281">
        <f t="shared" si="25"/>
        <v>28.7015424531</v>
      </c>
      <c r="S279" s="281">
        <v>17.96441664</v>
      </c>
      <c r="T279" s="281">
        <v>21.284859088761458</v>
      </c>
      <c r="U279" s="281">
        <f t="shared" si="26"/>
        <v>39.249275728761461</v>
      </c>
      <c r="V279" s="73"/>
      <c r="W279" s="73"/>
      <c r="X279" s="73"/>
    </row>
    <row r="280" spans="1:24" s="16" customFormat="1" ht="18" customHeight="1">
      <c r="A280" s="286">
        <v>339</v>
      </c>
      <c r="B280" s="287" t="s">
        <v>226</v>
      </c>
      <c r="C280" s="286" t="s">
        <v>403</v>
      </c>
      <c r="D280" s="288">
        <v>1521.8254080000002</v>
      </c>
      <c r="E280" s="289">
        <v>412.94274752849992</v>
      </c>
      <c r="F280" s="288">
        <v>0</v>
      </c>
      <c r="G280" s="288">
        <v>289.2791215208</v>
      </c>
      <c r="H280" s="285">
        <f t="shared" si="22"/>
        <v>819.60353895070023</v>
      </c>
      <c r="I280" s="285"/>
      <c r="J280" s="288">
        <v>652.43026925881338</v>
      </c>
      <c r="K280" s="290">
        <v>396.00748786118942</v>
      </c>
      <c r="L280" s="288">
        <v>0</v>
      </c>
      <c r="M280" s="288">
        <v>243.63003101999996</v>
      </c>
      <c r="N280" s="290">
        <f t="shared" si="23"/>
        <v>12.792750377624003</v>
      </c>
      <c r="O280" s="285">
        <f t="shared" si="24"/>
        <v>-98.439153838451958</v>
      </c>
      <c r="P280" s="281">
        <v>323.27491602849994</v>
      </c>
      <c r="Q280" s="281">
        <v>89.667831500000005</v>
      </c>
      <c r="R280" s="281">
        <f t="shared" si="25"/>
        <v>412.94274752849992</v>
      </c>
      <c r="S280" s="281">
        <v>320.26845335999997</v>
      </c>
      <c r="T280" s="281">
        <v>75.739034501189437</v>
      </c>
      <c r="U280" s="281">
        <f t="shared" si="26"/>
        <v>396.00748786118942</v>
      </c>
      <c r="V280" s="73"/>
      <c r="W280" s="73"/>
      <c r="X280" s="73"/>
    </row>
    <row r="281" spans="1:24" s="16" customFormat="1" ht="18" customHeight="1">
      <c r="A281" s="286">
        <v>348</v>
      </c>
      <c r="B281" s="287" t="s">
        <v>138</v>
      </c>
      <c r="C281" s="286" t="s">
        <v>404</v>
      </c>
      <c r="D281" s="288">
        <v>99.656556999999992</v>
      </c>
      <c r="E281" s="289">
        <v>7.2793104440969998</v>
      </c>
      <c r="F281" s="288">
        <v>0</v>
      </c>
      <c r="G281" s="288">
        <v>5.1322051552776005</v>
      </c>
      <c r="H281" s="285">
        <f t="shared" si="22"/>
        <v>87.245041400625382</v>
      </c>
      <c r="I281" s="285"/>
      <c r="J281" s="288">
        <v>0</v>
      </c>
      <c r="K281" s="290">
        <v>0</v>
      </c>
      <c r="L281" s="288">
        <v>0</v>
      </c>
      <c r="M281" s="288">
        <v>0</v>
      </c>
      <c r="N281" s="290">
        <f t="shared" si="23"/>
        <v>0</v>
      </c>
      <c r="O281" s="285" t="str">
        <f t="shared" si="24"/>
        <v>N.A.</v>
      </c>
      <c r="P281" s="281">
        <v>6.4152564440969995</v>
      </c>
      <c r="Q281" s="281">
        <v>0.8640540000000001</v>
      </c>
      <c r="R281" s="281">
        <f t="shared" si="25"/>
        <v>7.2793104440969998</v>
      </c>
      <c r="S281" s="281">
        <v>0</v>
      </c>
      <c r="T281" s="281">
        <v>0</v>
      </c>
      <c r="U281" s="281">
        <f t="shared" si="26"/>
        <v>0</v>
      </c>
      <c r="V281" s="73"/>
      <c r="W281" s="73"/>
      <c r="X281" s="73"/>
    </row>
    <row r="282" spans="1:24" s="16" customFormat="1" ht="18" customHeight="1">
      <c r="A282" s="286">
        <v>349</v>
      </c>
      <c r="B282" s="287" t="s">
        <v>226</v>
      </c>
      <c r="C282" s="286" t="s">
        <v>405</v>
      </c>
      <c r="D282" s="288">
        <v>77.206002999999995</v>
      </c>
      <c r="E282" s="289">
        <v>26.64035654286338</v>
      </c>
      <c r="F282" s="288">
        <v>0</v>
      </c>
      <c r="G282" s="288">
        <v>16.222418214893786</v>
      </c>
      <c r="H282" s="285">
        <f t="shared" si="22"/>
        <v>34.34322824224283</v>
      </c>
      <c r="I282" s="285"/>
      <c r="J282" s="288">
        <v>10.984859713691959</v>
      </c>
      <c r="K282" s="290">
        <v>7.8053391875411346</v>
      </c>
      <c r="L282" s="288">
        <v>0</v>
      </c>
      <c r="M282" s="288">
        <v>2.9641311200000002</v>
      </c>
      <c r="N282" s="290">
        <f t="shared" si="23"/>
        <v>0.21538940615082414</v>
      </c>
      <c r="O282" s="285">
        <f t="shared" si="24"/>
        <v>-99.372832965405706</v>
      </c>
      <c r="P282" s="281">
        <v>20.143519542863377</v>
      </c>
      <c r="Q282" s="281">
        <v>6.4968370000000011</v>
      </c>
      <c r="R282" s="281">
        <f t="shared" si="25"/>
        <v>26.64035654286338</v>
      </c>
      <c r="S282" s="281">
        <v>4.23578264</v>
      </c>
      <c r="T282" s="281">
        <v>3.569556547541135</v>
      </c>
      <c r="U282" s="281">
        <f t="shared" si="26"/>
        <v>7.8053391875411346</v>
      </c>
      <c r="V282" s="73"/>
      <c r="W282" s="73"/>
      <c r="X282" s="73"/>
    </row>
    <row r="283" spans="1:24" s="16" customFormat="1" ht="18" customHeight="1" thickBot="1">
      <c r="A283" s="291">
        <v>350</v>
      </c>
      <c r="B283" s="292" t="s">
        <v>226</v>
      </c>
      <c r="C283" s="291" t="s">
        <v>406</v>
      </c>
      <c r="D283" s="293">
        <v>312.83807049999996</v>
      </c>
      <c r="E283" s="294">
        <v>61.732233850000007</v>
      </c>
      <c r="F283" s="293">
        <v>0</v>
      </c>
      <c r="G283" s="293">
        <v>36.94392778000001</v>
      </c>
      <c r="H283" s="295">
        <f t="shared" si="22"/>
        <v>214.16190886999993</v>
      </c>
      <c r="I283" s="295"/>
      <c r="J283" s="293">
        <v>99.529793965328111</v>
      </c>
      <c r="K283" s="295">
        <v>60.832164887772663</v>
      </c>
      <c r="L283" s="293">
        <v>0</v>
      </c>
      <c r="M283" s="293">
        <v>36.746064490000009</v>
      </c>
      <c r="N283" s="295">
        <f t="shared" si="23"/>
        <v>1.9515645875554384</v>
      </c>
      <c r="O283" s="295">
        <f t="shared" si="24"/>
        <v>-99.088743372781536</v>
      </c>
      <c r="P283" s="281">
        <v>52.823713350000006</v>
      </c>
      <c r="Q283" s="281">
        <v>8.9085204999999998</v>
      </c>
      <c r="R283" s="281">
        <f t="shared" si="25"/>
        <v>61.732233850000007</v>
      </c>
      <c r="S283" s="281">
        <v>52.719356089999998</v>
      </c>
      <c r="T283" s="281">
        <v>8.1128087977726615</v>
      </c>
      <c r="U283" s="281">
        <f t="shared" si="26"/>
        <v>60.832164887772663</v>
      </c>
      <c r="V283" s="73"/>
      <c r="W283" s="73"/>
      <c r="X283" s="73"/>
    </row>
    <row r="284" spans="1:24">
      <c r="A284" s="73" t="s">
        <v>900</v>
      </c>
      <c r="B284" s="89"/>
      <c r="C284" s="73"/>
      <c r="D284" s="73"/>
      <c r="E284" s="73"/>
      <c r="F284" s="73"/>
      <c r="G284" s="73"/>
      <c r="H284" s="73"/>
      <c r="I284" s="73"/>
      <c r="J284" s="73"/>
      <c r="K284" s="73"/>
      <c r="L284" s="73"/>
      <c r="M284" s="73"/>
      <c r="N284" s="73"/>
      <c r="O284" s="73"/>
      <c r="P284" s="73"/>
      <c r="Q284" s="73"/>
      <c r="R284" s="73"/>
      <c r="S284" s="73"/>
      <c r="T284" s="73"/>
      <c r="U284" s="73"/>
      <c r="V284" s="73"/>
      <c r="W284" s="73"/>
      <c r="X284" s="73"/>
    </row>
    <row r="285" spans="1:24">
      <c r="A285" s="95" t="s">
        <v>407</v>
      </c>
      <c r="B285" s="96"/>
      <c r="C285" s="73"/>
      <c r="D285" s="73"/>
      <c r="E285" s="73"/>
      <c r="F285" s="73"/>
      <c r="G285" s="73"/>
      <c r="H285" s="73"/>
      <c r="I285" s="73"/>
      <c r="J285" s="73"/>
      <c r="K285" s="73"/>
      <c r="L285" s="73"/>
      <c r="M285" s="73"/>
      <c r="N285" s="73"/>
      <c r="O285" s="73"/>
      <c r="P285" s="73"/>
      <c r="Q285" s="73"/>
      <c r="R285" s="73"/>
      <c r="S285" s="73"/>
      <c r="T285" s="73"/>
      <c r="U285" s="73"/>
      <c r="V285" s="73"/>
      <c r="W285" s="73"/>
      <c r="X285" s="73"/>
    </row>
    <row r="286" spans="1:24" ht="15.75" customHeight="1">
      <c r="A286" s="97" t="s">
        <v>901</v>
      </c>
      <c r="B286" s="89"/>
      <c r="C286" s="73"/>
      <c r="D286" s="73"/>
      <c r="E286" s="73"/>
      <c r="F286" s="73"/>
      <c r="G286" s="73"/>
      <c r="H286" s="73"/>
      <c r="I286" s="73"/>
      <c r="J286" s="73"/>
      <c r="K286" s="73"/>
      <c r="L286" s="73"/>
      <c r="M286" s="73"/>
      <c r="N286" s="73"/>
      <c r="O286" s="73"/>
      <c r="P286" s="73"/>
      <c r="Q286" s="73"/>
      <c r="R286" s="73"/>
      <c r="S286" s="73"/>
      <c r="T286" s="73"/>
      <c r="U286" s="73"/>
      <c r="V286" s="73"/>
    </row>
    <row r="287" spans="1:24">
      <c r="A287" s="95" t="s">
        <v>899</v>
      </c>
      <c r="B287" s="96"/>
      <c r="C287" s="73"/>
      <c r="D287" s="73"/>
      <c r="E287" s="73"/>
      <c r="F287" s="73"/>
      <c r="G287" s="73"/>
      <c r="H287" s="73"/>
      <c r="I287" s="73"/>
      <c r="J287" s="73"/>
      <c r="K287" s="73"/>
      <c r="L287" s="73"/>
      <c r="M287" s="73"/>
      <c r="N287" s="73"/>
      <c r="O287" s="73"/>
      <c r="P287" s="73"/>
      <c r="Q287" s="73"/>
      <c r="R287" s="73"/>
      <c r="S287" s="73"/>
      <c r="T287" s="73"/>
      <c r="U287" s="73"/>
      <c r="V287" s="73"/>
    </row>
    <row r="288" spans="1:24">
      <c r="A288" s="95" t="s">
        <v>902</v>
      </c>
      <c r="B288" s="96"/>
      <c r="C288" s="73"/>
      <c r="D288" s="73"/>
      <c r="E288" s="73"/>
      <c r="F288" s="73"/>
      <c r="G288" s="73"/>
      <c r="H288" s="73"/>
      <c r="I288" s="73"/>
      <c r="J288" s="73"/>
      <c r="K288" s="73"/>
      <c r="L288" s="73"/>
      <c r="M288" s="73"/>
      <c r="N288" s="73"/>
      <c r="O288" s="73"/>
      <c r="P288" s="73"/>
      <c r="Q288" s="73"/>
      <c r="R288" s="73"/>
      <c r="S288" s="73"/>
      <c r="T288" s="73"/>
      <c r="U288" s="73"/>
      <c r="V288" s="73"/>
    </row>
    <row r="289" spans="1:24">
      <c r="A289" s="98" t="s">
        <v>408</v>
      </c>
      <c r="B289" s="99"/>
      <c r="C289" s="73"/>
      <c r="D289" s="73"/>
      <c r="E289" s="73"/>
      <c r="F289" s="73"/>
      <c r="G289" s="73"/>
      <c r="H289" s="73"/>
      <c r="I289" s="73"/>
      <c r="J289" s="73"/>
      <c r="K289" s="73"/>
      <c r="L289" s="73"/>
      <c r="M289" s="73"/>
      <c r="N289" s="73"/>
      <c r="O289" s="73"/>
      <c r="P289" s="73"/>
      <c r="Q289" s="73"/>
      <c r="R289" s="73"/>
      <c r="S289" s="73"/>
      <c r="T289" s="73"/>
      <c r="U289" s="73"/>
      <c r="V289" s="73"/>
      <c r="W289" s="73"/>
      <c r="X289" s="73"/>
    </row>
    <row r="290" spans="1:24">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row>
    <row r="291" spans="1:24">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row>
    <row r="292" spans="1:24">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row>
    <row r="293" spans="1:24">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row>
    <row r="294" spans="1:24">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row>
    <row r="295" spans="1:24">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row>
    <row r="296" spans="1:24">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row>
    <row r="297" spans="1:24">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row>
    <row r="298" spans="1:24">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row>
    <row r="299" spans="1:24">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row>
    <row r="300" spans="1:24">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row>
    <row r="301" spans="1:24">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row>
    <row r="302" spans="1:24">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row>
    <row r="303" spans="1:24">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row>
    <row r="304" spans="1:24">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row>
    <row r="305" spans="1:24">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row>
  </sheetData>
  <mergeCells count="29">
    <mergeCell ref="A1:D1"/>
    <mergeCell ref="E1:O1"/>
    <mergeCell ref="A2:O2"/>
    <mergeCell ref="A3:F3"/>
    <mergeCell ref="G3:L3"/>
    <mergeCell ref="M3:O3"/>
    <mergeCell ref="D11:D14"/>
    <mergeCell ref="H11:H14"/>
    <mergeCell ref="J11:J14"/>
    <mergeCell ref="N11:N14"/>
    <mergeCell ref="A4:M4"/>
    <mergeCell ref="A5:M5"/>
    <mergeCell ref="A6:M6"/>
    <mergeCell ref="A7:M7"/>
    <mergeCell ref="A8:M8"/>
    <mergeCell ref="A9:C15"/>
    <mergeCell ref="D9:H9"/>
    <mergeCell ref="J9:N9"/>
    <mergeCell ref="E10:G10"/>
    <mergeCell ref="K10:M10"/>
    <mergeCell ref="O11:O14"/>
    <mergeCell ref="S11:S14"/>
    <mergeCell ref="T11:T14"/>
    <mergeCell ref="U11:U14"/>
    <mergeCell ref="P10:R10"/>
    <mergeCell ref="S10:U10"/>
    <mergeCell ref="P11:P14"/>
    <mergeCell ref="Q11:Q14"/>
    <mergeCell ref="R11:R14"/>
  </mergeCells>
  <printOptions horizontalCentered="1"/>
  <pageMargins left="0.39370078740157483" right="0.39370078740157483" top="0.59055118110236227" bottom="0.39370078740157483" header="0" footer="0"/>
  <pageSetup scale="54" orientation="landscape" verticalDpi="0" r:id="rId1"/>
  <colBreaks count="1" manualBreakCount="1">
    <brk id="21" max="1048575" man="1"/>
  </colBreaks>
  <ignoredErrors>
    <ignoredError sqref="D15:L15 M15:N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2026-D164-4E76-955E-5FE9244CA0BD}">
  <dimension ref="A1:O67"/>
  <sheetViews>
    <sheetView showGridLines="0" topLeftCell="B1" zoomScale="90" zoomScaleNormal="90" workbookViewId="0">
      <selection activeCell="C21" sqref="C21"/>
    </sheetView>
  </sheetViews>
  <sheetFormatPr baseColWidth="10" defaultColWidth="11.42578125" defaultRowHeight="14.25"/>
  <cols>
    <col min="1" max="1" width="11.42578125" style="190" hidden="1" customWidth="1"/>
    <col min="2" max="2" width="4.5703125" style="190" customWidth="1"/>
    <col min="3" max="3" width="59.28515625" style="190" bestFit="1" customWidth="1"/>
    <col min="4" max="4" width="15.7109375" style="190" customWidth="1"/>
    <col min="5" max="5" width="14.140625" style="190" customWidth="1"/>
    <col min="6" max="6" width="14.5703125" style="190" customWidth="1"/>
    <col min="7" max="7" width="17.140625" style="190" bestFit="1" customWidth="1"/>
    <col min="8" max="8" width="1.85546875" style="190" customWidth="1"/>
    <col min="9" max="9" width="15.140625" style="190" customWidth="1"/>
    <col min="10" max="10" width="13.7109375" style="190" customWidth="1"/>
    <col min="11" max="11" width="14.28515625" style="190" customWidth="1"/>
    <col min="12" max="13" width="13.85546875" style="190" customWidth="1"/>
    <col min="14" max="15" width="19.7109375" style="190" bestFit="1" customWidth="1"/>
    <col min="16" max="16384" width="11.42578125" style="190"/>
  </cols>
  <sheetData>
    <row r="1" spans="1:15" s="113" customFormat="1" ht="48" customHeight="1">
      <c r="A1" s="213" t="s">
        <v>904</v>
      </c>
      <c r="B1" s="213"/>
      <c r="C1" s="213"/>
      <c r="D1" s="213"/>
      <c r="E1" s="226" t="s">
        <v>931</v>
      </c>
      <c r="F1" s="226"/>
      <c r="G1" s="226"/>
      <c r="H1" s="226"/>
      <c r="I1" s="226"/>
      <c r="J1" s="226"/>
      <c r="K1" s="226"/>
      <c r="L1" s="226"/>
      <c r="M1" s="226"/>
    </row>
    <row r="2" spans="1:15" s="1" customFormat="1" ht="36" customHeight="1" thickBot="1">
      <c r="A2" s="227" t="s">
        <v>905</v>
      </c>
      <c r="B2" s="227"/>
      <c r="C2" s="227"/>
      <c r="D2" s="227"/>
      <c r="E2" s="227"/>
      <c r="F2" s="227"/>
      <c r="G2" s="227"/>
      <c r="H2" s="227"/>
      <c r="I2" s="227"/>
      <c r="J2" s="227"/>
      <c r="K2" s="227"/>
      <c r="L2" s="227"/>
      <c r="M2" s="227"/>
    </row>
    <row r="3" spans="1:15" customFormat="1" ht="6" customHeight="1">
      <c r="A3" s="211"/>
      <c r="B3" s="211"/>
      <c r="C3" s="211"/>
      <c r="D3" s="211"/>
      <c r="E3" s="211"/>
      <c r="F3" s="211"/>
      <c r="G3" s="211"/>
      <c r="H3" s="211"/>
      <c r="I3" s="211"/>
      <c r="J3" s="211"/>
      <c r="K3" s="211"/>
      <c r="L3" s="211"/>
      <c r="M3" s="114"/>
    </row>
    <row r="4" spans="1:15" ht="15.75">
      <c r="B4" s="296" t="s">
        <v>409</v>
      </c>
      <c r="C4" s="296"/>
      <c r="D4" s="296"/>
      <c r="E4" s="296"/>
      <c r="F4" s="296"/>
      <c r="G4" s="296"/>
      <c r="H4" s="296"/>
      <c r="I4" s="296"/>
      <c r="J4" s="296"/>
      <c r="K4" s="296"/>
      <c r="L4" s="296"/>
      <c r="M4" s="296"/>
    </row>
    <row r="5" spans="1:15" ht="15.75">
      <c r="A5" s="194" t="s">
        <v>410</v>
      </c>
      <c r="B5" s="296" t="s">
        <v>411</v>
      </c>
      <c r="C5" s="296"/>
      <c r="D5" s="296"/>
      <c r="E5" s="296"/>
      <c r="F5" s="296"/>
      <c r="G5" s="296"/>
      <c r="H5" s="296"/>
      <c r="I5" s="296"/>
      <c r="J5" s="296"/>
      <c r="K5" s="296"/>
      <c r="L5" s="296"/>
      <c r="M5" s="296"/>
    </row>
    <row r="6" spans="1:15" ht="15.75">
      <c r="B6" s="296" t="s">
        <v>2</v>
      </c>
      <c r="C6" s="296"/>
      <c r="D6" s="296"/>
      <c r="E6" s="296"/>
      <c r="F6" s="296"/>
      <c r="G6" s="296"/>
      <c r="H6" s="296"/>
      <c r="I6" s="296"/>
      <c r="J6" s="296"/>
      <c r="K6" s="296"/>
      <c r="L6" s="296"/>
      <c r="M6" s="296"/>
      <c r="N6" s="193"/>
    </row>
    <row r="7" spans="1:15" ht="15.75">
      <c r="B7" s="296" t="s">
        <v>921</v>
      </c>
      <c r="C7" s="296"/>
      <c r="D7" s="296"/>
      <c r="E7" s="296"/>
      <c r="F7" s="296"/>
      <c r="G7" s="296"/>
      <c r="H7" s="296"/>
      <c r="I7" s="296"/>
      <c r="J7" s="296"/>
      <c r="K7" s="296"/>
      <c r="L7" s="296"/>
      <c r="M7" s="296"/>
      <c r="N7" s="192"/>
    </row>
    <row r="8" spans="1:15" ht="15.75">
      <c r="B8" s="296" t="s">
        <v>898</v>
      </c>
      <c r="C8" s="296"/>
      <c r="D8" s="296"/>
      <c r="E8" s="296"/>
      <c r="F8" s="296"/>
      <c r="G8" s="296"/>
      <c r="H8" s="296"/>
      <c r="I8" s="296"/>
      <c r="J8" s="296"/>
      <c r="K8" s="296"/>
      <c r="L8" s="296"/>
      <c r="M8" s="296"/>
      <c r="N8" s="192"/>
    </row>
    <row r="9" spans="1:15">
      <c r="B9" s="298" t="s">
        <v>412</v>
      </c>
      <c r="C9" s="298" t="s">
        <v>4</v>
      </c>
      <c r="D9" s="298" t="s">
        <v>413</v>
      </c>
      <c r="E9" s="298"/>
      <c r="F9" s="298"/>
      <c r="G9" s="298"/>
      <c r="H9" s="299"/>
      <c r="I9" s="298" t="s">
        <v>90</v>
      </c>
      <c r="J9" s="298"/>
      <c r="K9" s="298"/>
      <c r="L9" s="298"/>
      <c r="M9" s="300"/>
      <c r="N9" s="300"/>
      <c r="O9" s="300"/>
    </row>
    <row r="10" spans="1:15">
      <c r="B10" s="298"/>
      <c r="C10" s="298"/>
      <c r="D10" s="299"/>
      <c r="E10" s="301" t="s">
        <v>414</v>
      </c>
      <c r="F10" s="301"/>
      <c r="G10" s="299"/>
      <c r="H10" s="299"/>
      <c r="I10" s="299"/>
      <c r="J10" s="301" t="s">
        <v>414</v>
      </c>
      <c r="K10" s="301"/>
      <c r="L10" s="299"/>
      <c r="M10" s="300"/>
      <c r="N10" s="300"/>
      <c r="O10" s="300"/>
    </row>
    <row r="11" spans="1:15">
      <c r="B11" s="298"/>
      <c r="C11" s="298"/>
      <c r="D11" s="302" t="s">
        <v>415</v>
      </c>
      <c r="E11" s="303" t="s">
        <v>416</v>
      </c>
      <c r="F11" s="304" t="s">
        <v>417</v>
      </c>
      <c r="G11" s="305" t="s">
        <v>418</v>
      </c>
      <c r="H11" s="306"/>
      <c r="I11" s="302" t="s">
        <v>92</v>
      </c>
      <c r="J11" s="303" t="s">
        <v>416</v>
      </c>
      <c r="K11" s="304" t="s">
        <v>417</v>
      </c>
      <c r="L11" s="305" t="s">
        <v>419</v>
      </c>
      <c r="M11" s="302" t="s">
        <v>420</v>
      </c>
      <c r="N11" s="300"/>
      <c r="O11" s="300"/>
    </row>
    <row r="12" spans="1:15">
      <c r="B12" s="298"/>
      <c r="C12" s="298"/>
      <c r="D12" s="302"/>
      <c r="E12" s="307"/>
      <c r="F12" s="302"/>
      <c r="G12" s="298"/>
      <c r="H12" s="299"/>
      <c r="I12" s="302"/>
      <c r="J12" s="307"/>
      <c r="K12" s="302"/>
      <c r="L12" s="298"/>
      <c r="M12" s="302"/>
      <c r="N12" s="300"/>
      <c r="O12" s="300"/>
    </row>
    <row r="13" spans="1:15" ht="15" thickBot="1">
      <c r="B13" s="300"/>
      <c r="C13" s="300"/>
      <c r="D13" s="308" t="s">
        <v>13</v>
      </c>
      <c r="E13" s="308" t="s">
        <v>14</v>
      </c>
      <c r="F13" s="308" t="s">
        <v>15</v>
      </c>
      <c r="G13" s="308" t="s">
        <v>421</v>
      </c>
      <c r="H13" s="308"/>
      <c r="I13" s="308" t="s">
        <v>422</v>
      </c>
      <c r="J13" s="308" t="s">
        <v>423</v>
      </c>
      <c r="K13" s="308" t="s">
        <v>424</v>
      </c>
      <c r="L13" s="309" t="s">
        <v>425</v>
      </c>
      <c r="M13" s="308" t="s">
        <v>426</v>
      </c>
      <c r="N13" s="300"/>
      <c r="O13" s="300"/>
    </row>
    <row r="14" spans="1:15" s="122" customFormat="1" ht="5.25" customHeight="1" thickBot="1">
      <c r="B14" s="123"/>
      <c r="C14" s="123"/>
      <c r="D14" s="124"/>
      <c r="E14" s="124"/>
      <c r="F14" s="124"/>
      <c r="G14" s="124"/>
      <c r="H14" s="124"/>
      <c r="I14" s="124"/>
      <c r="J14" s="124"/>
      <c r="K14" s="125"/>
      <c r="L14" s="124"/>
      <c r="M14" s="126"/>
    </row>
    <row r="15" spans="1:15">
      <c r="B15" s="317"/>
      <c r="C15" s="318" t="s">
        <v>98</v>
      </c>
      <c r="D15" s="319">
        <f>SUM(D16:D49)</f>
        <v>64023.400048000003</v>
      </c>
      <c r="E15" s="319">
        <f>SUM(E16:E49)</f>
        <v>18183.044811999996</v>
      </c>
      <c r="F15" s="319">
        <f>SUM(F16:F49)</f>
        <v>22102.475636999996</v>
      </c>
      <c r="G15" s="319">
        <f>SUM(G16:G49)</f>
        <v>23737.879598999996</v>
      </c>
      <c r="H15" s="319"/>
      <c r="I15" s="319">
        <f>SUM(I16:I49)</f>
        <v>106506.43674224202</v>
      </c>
      <c r="J15" s="319">
        <f>SUM(J16:J49)</f>
        <v>17275.760144</v>
      </c>
      <c r="K15" s="319">
        <f>SUM(K16:K49)</f>
        <v>55722.459957000006</v>
      </c>
      <c r="L15" s="319">
        <f>SUM(L16:L49)</f>
        <v>33508.21664124199</v>
      </c>
      <c r="M15" s="320">
        <f>IF(OR(G15=0,L15=0),"N.A.",IF((((L15-G15)/G15))*100&gt;=ABS(500),"&gt;500",(((L15-G15)/G15))*100))</f>
        <v>41.159266148833225</v>
      </c>
      <c r="N15" s="309" t="s">
        <v>427</v>
      </c>
      <c r="O15" s="300"/>
    </row>
    <row r="16" spans="1:15">
      <c r="B16" s="128">
        <v>1</v>
      </c>
      <c r="C16" s="321" t="s">
        <v>428</v>
      </c>
      <c r="D16" s="322">
        <v>321.32680549999998</v>
      </c>
      <c r="E16" s="322">
        <v>136.83488700000001</v>
      </c>
      <c r="F16" s="322">
        <v>13.131379000000001</v>
      </c>
      <c r="G16" s="323">
        <f t="shared" ref="G16:G49" si="0">D16-E16-F16</f>
        <v>171.36053949999996</v>
      </c>
      <c r="H16" s="323"/>
      <c r="I16" s="322">
        <v>325.38553798999999</v>
      </c>
      <c r="J16" s="323">
        <v>319.67416500000002</v>
      </c>
      <c r="K16" s="323">
        <v>2.4897339999999999</v>
      </c>
      <c r="L16" s="323">
        <f t="shared" ref="L16:L49" si="1">I16-J16-K16</f>
        <v>3.2216389899999727</v>
      </c>
      <c r="M16" s="316">
        <f t="shared" ref="M16:M49" si="2">IF(((L16-G16)/G16)*100&lt;-500,"&lt;-500",IF(((L16-G16)/G16)*100&gt;500,"&gt;500",(((L16-G16)/G16)*100)))</f>
        <v>-98.119964491591745</v>
      </c>
      <c r="N16" s="311"/>
      <c r="O16" s="300"/>
    </row>
    <row r="17" spans="2:15">
      <c r="B17" s="128">
        <v>2</v>
      </c>
      <c r="C17" s="321" t="s">
        <v>429</v>
      </c>
      <c r="D17" s="322">
        <v>1604.6967890000001</v>
      </c>
      <c r="E17" s="322">
        <v>244.20227600000001</v>
      </c>
      <c r="F17" s="322">
        <v>898.95207000000005</v>
      </c>
      <c r="G17" s="323">
        <f t="shared" si="0"/>
        <v>461.54244300000005</v>
      </c>
      <c r="H17" s="323"/>
      <c r="I17" s="322">
        <v>3576.505224082</v>
      </c>
      <c r="J17" s="323">
        <v>179.857395</v>
      </c>
      <c r="K17" s="323">
        <v>2020.073668</v>
      </c>
      <c r="L17" s="323">
        <f t="shared" si="1"/>
        <v>1376.574161082</v>
      </c>
      <c r="M17" s="316">
        <f t="shared" si="2"/>
        <v>198.25516200294496</v>
      </c>
      <c r="N17" s="311"/>
      <c r="O17" s="300"/>
    </row>
    <row r="18" spans="2:15">
      <c r="B18" s="128">
        <v>3</v>
      </c>
      <c r="C18" s="321" t="s">
        <v>430</v>
      </c>
      <c r="D18" s="322">
        <v>2660.6303170000001</v>
      </c>
      <c r="E18" s="322">
        <v>181.755821</v>
      </c>
      <c r="F18" s="322">
        <v>1329.3498139999999</v>
      </c>
      <c r="G18" s="323">
        <f t="shared" si="0"/>
        <v>1149.524682</v>
      </c>
      <c r="H18" s="323"/>
      <c r="I18" s="322">
        <v>4020.260921653</v>
      </c>
      <c r="J18" s="323">
        <v>183.76153400000001</v>
      </c>
      <c r="K18" s="323">
        <v>2238.6761999999999</v>
      </c>
      <c r="L18" s="323">
        <f t="shared" si="1"/>
        <v>1597.8231876529999</v>
      </c>
      <c r="M18" s="316">
        <f t="shared" si="2"/>
        <v>38.998597652816635</v>
      </c>
      <c r="N18" s="311"/>
      <c r="O18" s="300"/>
    </row>
    <row r="19" spans="2:15">
      <c r="B19" s="128">
        <v>4</v>
      </c>
      <c r="C19" s="321" t="s">
        <v>431</v>
      </c>
      <c r="D19" s="322">
        <v>827.47873100000015</v>
      </c>
      <c r="E19" s="322">
        <v>323.751485</v>
      </c>
      <c r="F19" s="322">
        <v>396.83052400000003</v>
      </c>
      <c r="G19" s="323">
        <f t="shared" si="0"/>
        <v>106.89672200000012</v>
      </c>
      <c r="H19" s="323"/>
      <c r="I19" s="322">
        <v>764.05601168499993</v>
      </c>
      <c r="J19" s="323">
        <v>238.459577</v>
      </c>
      <c r="K19" s="323">
        <v>643.91746000000001</v>
      </c>
      <c r="L19" s="323">
        <f t="shared" si="1"/>
        <v>-118.32102531500004</v>
      </c>
      <c r="M19" s="316">
        <f t="shared" si="2"/>
        <v>-210.68723446449545</v>
      </c>
      <c r="N19" s="311"/>
      <c r="O19" s="300"/>
    </row>
    <row r="20" spans="2:15">
      <c r="B20" s="128">
        <v>5</v>
      </c>
      <c r="C20" s="321" t="s">
        <v>432</v>
      </c>
      <c r="D20" s="322">
        <v>912.80407700000012</v>
      </c>
      <c r="E20" s="322">
        <v>256.84925900000002</v>
      </c>
      <c r="F20" s="322">
        <v>248.26201900000001</v>
      </c>
      <c r="G20" s="323">
        <f t="shared" si="0"/>
        <v>407.69279900000015</v>
      </c>
      <c r="H20" s="323"/>
      <c r="I20" s="322">
        <v>1157.8925141059999</v>
      </c>
      <c r="J20" s="323">
        <v>238.404889</v>
      </c>
      <c r="K20" s="323">
        <v>365.75269500000002</v>
      </c>
      <c r="L20" s="323">
        <f t="shared" si="1"/>
        <v>553.73493010599987</v>
      </c>
      <c r="M20" s="316">
        <f t="shared" si="2"/>
        <v>35.821611631163407</v>
      </c>
      <c r="N20" s="311"/>
      <c r="O20" s="300"/>
    </row>
    <row r="21" spans="2:15">
      <c r="B21" s="128">
        <v>6</v>
      </c>
      <c r="C21" s="321" t="s">
        <v>433</v>
      </c>
      <c r="D21" s="322">
        <v>1091.648297</v>
      </c>
      <c r="E21" s="322">
        <v>389.98060299999997</v>
      </c>
      <c r="F21" s="322">
        <v>703.612527</v>
      </c>
      <c r="G21" s="323">
        <f t="shared" si="0"/>
        <v>-1.9448330000000169</v>
      </c>
      <c r="H21" s="323"/>
      <c r="I21" s="322">
        <v>3124.2086078809994</v>
      </c>
      <c r="J21" s="323">
        <v>334.65754399999997</v>
      </c>
      <c r="K21" s="323">
        <v>1572.989922</v>
      </c>
      <c r="L21" s="323">
        <f t="shared" si="1"/>
        <v>1216.5611418809992</v>
      </c>
      <c r="M21" s="316" t="str">
        <f t="shared" si="2"/>
        <v>&lt;-500</v>
      </c>
      <c r="N21" s="311"/>
      <c r="O21" s="300"/>
    </row>
    <row r="22" spans="2:15">
      <c r="B22" s="128">
        <v>7</v>
      </c>
      <c r="C22" s="321" t="s">
        <v>434</v>
      </c>
      <c r="D22" s="322">
        <v>1167.0770845</v>
      </c>
      <c r="E22" s="322">
        <v>197.67475200000001</v>
      </c>
      <c r="F22" s="322">
        <v>658.75420799999995</v>
      </c>
      <c r="G22" s="323">
        <f t="shared" si="0"/>
        <v>310.64812449999999</v>
      </c>
      <c r="H22" s="323"/>
      <c r="I22" s="322">
        <v>2986.5311375679998</v>
      </c>
      <c r="J22" s="323">
        <v>179.96127100000001</v>
      </c>
      <c r="K22" s="323">
        <v>2048.452131</v>
      </c>
      <c r="L22" s="323">
        <f t="shared" si="1"/>
        <v>758.11773556799972</v>
      </c>
      <c r="M22" s="316">
        <f t="shared" si="2"/>
        <v>144.04387980394833</v>
      </c>
      <c r="N22" s="311"/>
      <c r="O22" s="300"/>
    </row>
    <row r="23" spans="2:15">
      <c r="B23" s="128">
        <v>8</v>
      </c>
      <c r="C23" s="321" t="s">
        <v>435</v>
      </c>
      <c r="D23" s="322">
        <v>976.25984400000004</v>
      </c>
      <c r="E23" s="322">
        <v>427.25314800000001</v>
      </c>
      <c r="F23" s="322">
        <v>343.072677</v>
      </c>
      <c r="G23" s="323">
        <f t="shared" si="0"/>
        <v>205.93401900000003</v>
      </c>
      <c r="H23" s="323"/>
      <c r="I23" s="322">
        <v>1284.593141372</v>
      </c>
      <c r="J23" s="323">
        <v>396.74885499999999</v>
      </c>
      <c r="K23" s="323">
        <v>451.04371200000003</v>
      </c>
      <c r="L23" s="323">
        <f t="shared" si="1"/>
        <v>436.80057437199991</v>
      </c>
      <c r="M23" s="316">
        <f t="shared" si="2"/>
        <v>112.10705083748201</v>
      </c>
      <c r="N23" s="311"/>
      <c r="O23" s="300"/>
    </row>
    <row r="24" spans="2:15">
      <c r="B24" s="128">
        <v>9</v>
      </c>
      <c r="C24" s="321" t="s">
        <v>436</v>
      </c>
      <c r="D24" s="322">
        <v>1877.7845520000001</v>
      </c>
      <c r="E24" s="322">
        <v>394.50654500000002</v>
      </c>
      <c r="F24" s="322">
        <v>630.44869600000004</v>
      </c>
      <c r="G24" s="323">
        <f t="shared" si="0"/>
        <v>852.82931100000008</v>
      </c>
      <c r="H24" s="323"/>
      <c r="I24" s="322">
        <v>1723.9580868579999</v>
      </c>
      <c r="J24" s="323">
        <v>336.25560300000001</v>
      </c>
      <c r="K24" s="323">
        <v>641.252117</v>
      </c>
      <c r="L24" s="323">
        <f t="shared" si="1"/>
        <v>746.45036685799982</v>
      </c>
      <c r="M24" s="316">
        <f t="shared" si="2"/>
        <v>-12.473650092685457</v>
      </c>
      <c r="N24" s="311"/>
      <c r="O24" s="300"/>
    </row>
    <row r="25" spans="2:15">
      <c r="B25" s="128">
        <v>10</v>
      </c>
      <c r="C25" s="321" t="s">
        <v>437</v>
      </c>
      <c r="D25" s="322">
        <v>2008.3374034999997</v>
      </c>
      <c r="E25" s="322">
        <v>296.42823099999998</v>
      </c>
      <c r="F25" s="322">
        <v>996.019541</v>
      </c>
      <c r="G25" s="323">
        <f t="shared" si="0"/>
        <v>715.88963149999984</v>
      </c>
      <c r="H25" s="323"/>
      <c r="I25" s="322">
        <v>2759.2564837700002</v>
      </c>
      <c r="J25" s="323">
        <v>262.84759500000001</v>
      </c>
      <c r="K25" s="323">
        <v>1280.5105120000001</v>
      </c>
      <c r="L25" s="323">
        <f t="shared" si="1"/>
        <v>1215.8983767699999</v>
      </c>
      <c r="M25" s="316">
        <f t="shared" si="2"/>
        <v>69.844389870870785</v>
      </c>
      <c r="N25" s="311"/>
      <c r="O25" s="300"/>
    </row>
    <row r="26" spans="2:15">
      <c r="B26" s="128">
        <v>11</v>
      </c>
      <c r="C26" s="321" t="s">
        <v>438</v>
      </c>
      <c r="D26" s="322">
        <v>714.68494550000003</v>
      </c>
      <c r="E26" s="322">
        <v>250.83351400000001</v>
      </c>
      <c r="F26" s="322">
        <v>176.80477300000001</v>
      </c>
      <c r="G26" s="323">
        <f t="shared" si="0"/>
        <v>287.04665849999998</v>
      </c>
      <c r="H26" s="323"/>
      <c r="I26" s="322">
        <v>727.45159128499995</v>
      </c>
      <c r="J26" s="323">
        <v>224.68241599999999</v>
      </c>
      <c r="K26" s="323">
        <v>221.40322499999999</v>
      </c>
      <c r="L26" s="323">
        <f t="shared" si="1"/>
        <v>281.36595028499994</v>
      </c>
      <c r="M26" s="316">
        <f t="shared" si="2"/>
        <v>-1.9790191060524185</v>
      </c>
      <c r="N26" s="311"/>
      <c r="O26" s="300"/>
    </row>
    <row r="27" spans="2:15">
      <c r="B27" s="128">
        <v>12</v>
      </c>
      <c r="C27" s="321" t="s">
        <v>439</v>
      </c>
      <c r="D27" s="322">
        <v>2151.1847160000002</v>
      </c>
      <c r="E27" s="322">
        <v>253.426951</v>
      </c>
      <c r="F27" s="322">
        <v>857.20239300000003</v>
      </c>
      <c r="G27" s="323">
        <f t="shared" si="0"/>
        <v>1040.5553720000003</v>
      </c>
      <c r="H27" s="323"/>
      <c r="I27" s="322">
        <v>1674.8369908830005</v>
      </c>
      <c r="J27" s="323">
        <v>209.267944</v>
      </c>
      <c r="K27" s="323">
        <v>832.995091</v>
      </c>
      <c r="L27" s="323">
        <f t="shared" si="1"/>
        <v>632.57395588300051</v>
      </c>
      <c r="M27" s="316">
        <f t="shared" si="2"/>
        <v>-39.208044770634238</v>
      </c>
      <c r="N27" s="311"/>
      <c r="O27" s="300"/>
    </row>
    <row r="28" spans="2:15">
      <c r="B28" s="128">
        <v>13</v>
      </c>
      <c r="C28" s="321" t="s">
        <v>440</v>
      </c>
      <c r="D28" s="322">
        <v>263.60057900000004</v>
      </c>
      <c r="E28" s="322">
        <v>72.483964999999998</v>
      </c>
      <c r="F28" s="322">
        <v>14.340168</v>
      </c>
      <c r="G28" s="323">
        <f t="shared" si="0"/>
        <v>176.77644600000002</v>
      </c>
      <c r="H28" s="323"/>
      <c r="I28" s="322">
        <v>83.203351560000002</v>
      </c>
      <c r="J28" s="323">
        <v>24.30922</v>
      </c>
      <c r="K28" s="323">
        <v>46.911033000000003</v>
      </c>
      <c r="L28" s="323">
        <f t="shared" si="1"/>
        <v>11.983098560000002</v>
      </c>
      <c r="M28" s="316">
        <f t="shared" si="2"/>
        <v>-93.221326239356571</v>
      </c>
      <c r="N28" s="311"/>
      <c r="O28" s="300"/>
    </row>
    <row r="29" spans="2:15">
      <c r="B29" s="128">
        <v>15</v>
      </c>
      <c r="C29" s="321" t="s">
        <v>441</v>
      </c>
      <c r="D29" s="322">
        <v>4356.4859315000003</v>
      </c>
      <c r="E29" s="322">
        <v>1557.150161</v>
      </c>
      <c r="F29" s="322">
        <v>1518.2751840000001</v>
      </c>
      <c r="G29" s="323">
        <f t="shared" si="0"/>
        <v>1281.0605865000002</v>
      </c>
      <c r="H29" s="323"/>
      <c r="I29" s="322">
        <v>10193.867164208999</v>
      </c>
      <c r="J29" s="323">
        <v>1509.255611</v>
      </c>
      <c r="K29" s="323">
        <v>6348.8336799999997</v>
      </c>
      <c r="L29" s="323">
        <f t="shared" si="1"/>
        <v>2335.7778732089992</v>
      </c>
      <c r="M29" s="316">
        <f t="shared" si="2"/>
        <v>82.331569468591937</v>
      </c>
      <c r="N29" s="311"/>
      <c r="O29" s="300"/>
    </row>
    <row r="30" spans="2:15">
      <c r="B30" s="128">
        <v>16</v>
      </c>
      <c r="C30" s="321" t="s">
        <v>442</v>
      </c>
      <c r="D30" s="322">
        <v>840.57033950000016</v>
      </c>
      <c r="E30" s="322">
        <v>272.22736200000003</v>
      </c>
      <c r="F30" s="322">
        <v>413.94365599999998</v>
      </c>
      <c r="G30" s="323">
        <f t="shared" si="0"/>
        <v>154.39932150000021</v>
      </c>
      <c r="H30" s="323"/>
      <c r="I30" s="322">
        <v>1722.7159398159999</v>
      </c>
      <c r="J30" s="323">
        <v>272.840735</v>
      </c>
      <c r="K30" s="323">
        <v>761.76842099999999</v>
      </c>
      <c r="L30" s="323">
        <f t="shared" si="1"/>
        <v>688.10678381599996</v>
      </c>
      <c r="M30" s="316">
        <f t="shared" si="2"/>
        <v>345.66697387721291</v>
      </c>
      <c r="N30" s="311"/>
      <c r="O30" s="300"/>
    </row>
    <row r="31" spans="2:15">
      <c r="B31" s="128">
        <v>17</v>
      </c>
      <c r="C31" s="321" t="s">
        <v>443</v>
      </c>
      <c r="D31" s="322">
        <v>2263.1677884999999</v>
      </c>
      <c r="E31" s="322">
        <v>944.71772799999997</v>
      </c>
      <c r="F31" s="322">
        <v>565.96772799999997</v>
      </c>
      <c r="G31" s="323">
        <f t="shared" si="0"/>
        <v>752.48233249999987</v>
      </c>
      <c r="H31" s="323"/>
      <c r="I31" s="322">
        <v>5131.3695104809985</v>
      </c>
      <c r="J31" s="323">
        <v>933.98814000000004</v>
      </c>
      <c r="K31" s="323">
        <v>3283.594756</v>
      </c>
      <c r="L31" s="323">
        <f t="shared" si="1"/>
        <v>913.7866144809982</v>
      </c>
      <c r="M31" s="316">
        <f t="shared" si="2"/>
        <v>21.436288270728053</v>
      </c>
      <c r="N31" s="311"/>
      <c r="O31" s="300"/>
    </row>
    <row r="32" spans="2:15">
      <c r="B32" s="128">
        <v>18</v>
      </c>
      <c r="C32" s="321" t="s">
        <v>444</v>
      </c>
      <c r="D32" s="322">
        <v>1875.9902185000003</v>
      </c>
      <c r="E32" s="322">
        <v>580.91990499999997</v>
      </c>
      <c r="F32" s="322">
        <v>659.27287899999999</v>
      </c>
      <c r="G32" s="323">
        <f t="shared" si="0"/>
        <v>635.79743450000035</v>
      </c>
      <c r="H32" s="323"/>
      <c r="I32" s="322">
        <v>2758.1306907560001</v>
      </c>
      <c r="J32" s="323">
        <v>551.348254</v>
      </c>
      <c r="K32" s="323">
        <v>1195.7217599999999</v>
      </c>
      <c r="L32" s="323">
        <f t="shared" si="1"/>
        <v>1011.0606767560002</v>
      </c>
      <c r="M32" s="316">
        <f t="shared" si="2"/>
        <v>59.022453047661628</v>
      </c>
      <c r="N32" s="311"/>
      <c r="O32" s="300"/>
    </row>
    <row r="33" spans="2:15">
      <c r="B33" s="128">
        <v>19</v>
      </c>
      <c r="C33" s="321" t="s">
        <v>445</v>
      </c>
      <c r="D33" s="322">
        <v>4911.5146175</v>
      </c>
      <c r="E33" s="322">
        <v>2210.7339729999999</v>
      </c>
      <c r="F33" s="322">
        <v>1064.0867639999999</v>
      </c>
      <c r="G33" s="323">
        <f t="shared" si="0"/>
        <v>1636.6938805000002</v>
      </c>
      <c r="H33" s="323"/>
      <c r="I33" s="322">
        <v>10308.502543874001</v>
      </c>
      <c r="J33" s="323">
        <v>2138.9878119999998</v>
      </c>
      <c r="K33" s="323">
        <v>5805.850848</v>
      </c>
      <c r="L33" s="323">
        <f t="shared" si="1"/>
        <v>2363.6638838740018</v>
      </c>
      <c r="M33" s="316">
        <f t="shared" si="2"/>
        <v>44.416980599445793</v>
      </c>
      <c r="N33" s="311"/>
      <c r="O33" s="300"/>
    </row>
    <row r="34" spans="2:15">
      <c r="B34" s="128">
        <v>20</v>
      </c>
      <c r="C34" s="321" t="s">
        <v>446</v>
      </c>
      <c r="D34" s="322">
        <v>4731.825006</v>
      </c>
      <c r="E34" s="322">
        <v>1643.507351</v>
      </c>
      <c r="F34" s="322">
        <v>906.33724400000006</v>
      </c>
      <c r="G34" s="323">
        <f t="shared" si="0"/>
        <v>2181.9804109999995</v>
      </c>
      <c r="H34" s="323"/>
      <c r="I34" s="322">
        <v>10063.611870063</v>
      </c>
      <c r="J34" s="323">
        <v>1723.4087199999999</v>
      </c>
      <c r="K34" s="323">
        <v>6036.3929749999998</v>
      </c>
      <c r="L34" s="323">
        <f t="shared" si="1"/>
        <v>2303.8101750630003</v>
      </c>
      <c r="M34" s="316">
        <f t="shared" si="2"/>
        <v>5.5834490286357017</v>
      </c>
      <c r="N34" s="311"/>
      <c r="O34" s="300"/>
    </row>
    <row r="35" spans="2:15">
      <c r="B35" s="128">
        <v>21</v>
      </c>
      <c r="C35" s="321" t="s">
        <v>447</v>
      </c>
      <c r="D35" s="322">
        <v>5348.6500610000003</v>
      </c>
      <c r="E35" s="322">
        <v>1516.483455</v>
      </c>
      <c r="F35" s="322">
        <v>1225.1485970000001</v>
      </c>
      <c r="G35" s="323">
        <f t="shared" si="0"/>
        <v>2607.0180090000003</v>
      </c>
      <c r="H35" s="323"/>
      <c r="I35" s="322">
        <v>3325.3633797889997</v>
      </c>
      <c r="J35" s="323">
        <v>1520.3461870000001</v>
      </c>
      <c r="K35" s="323">
        <v>705.23969</v>
      </c>
      <c r="L35" s="323">
        <f t="shared" si="1"/>
        <v>1099.7775027889998</v>
      </c>
      <c r="M35" s="316">
        <f t="shared" si="2"/>
        <v>-57.814733193544285</v>
      </c>
      <c r="N35" s="311"/>
      <c r="O35" s="300"/>
    </row>
    <row r="36" spans="2:15">
      <c r="B36" s="128">
        <v>24</v>
      </c>
      <c r="C36" s="321" t="s">
        <v>448</v>
      </c>
      <c r="D36" s="322">
        <v>2088.9202105000004</v>
      </c>
      <c r="E36" s="322">
        <v>489.72646200000003</v>
      </c>
      <c r="F36" s="322">
        <v>627.70553700000005</v>
      </c>
      <c r="G36" s="323">
        <f t="shared" si="0"/>
        <v>971.48821150000026</v>
      </c>
      <c r="H36" s="323"/>
      <c r="I36" s="322">
        <v>3075.0783433970005</v>
      </c>
      <c r="J36" s="323">
        <v>418.68987399999997</v>
      </c>
      <c r="K36" s="323">
        <v>1484.9716960000001</v>
      </c>
      <c r="L36" s="323">
        <f t="shared" si="1"/>
        <v>1171.4167733970003</v>
      </c>
      <c r="M36" s="316">
        <f t="shared" si="2"/>
        <v>20.579617902754137</v>
      </c>
      <c r="N36" s="311"/>
      <c r="O36" s="300"/>
    </row>
    <row r="37" spans="2:15">
      <c r="B37" s="128">
        <v>25</v>
      </c>
      <c r="C37" s="321" t="s">
        <v>449</v>
      </c>
      <c r="D37" s="322">
        <v>2242.9022365000001</v>
      </c>
      <c r="E37" s="322">
        <v>604.89016100000003</v>
      </c>
      <c r="F37" s="322">
        <v>519.62817600000005</v>
      </c>
      <c r="G37" s="323">
        <f t="shared" si="0"/>
        <v>1118.3838995000001</v>
      </c>
      <c r="H37" s="323"/>
      <c r="I37" s="322">
        <v>4822.9173666320003</v>
      </c>
      <c r="J37" s="323">
        <v>515.44762300000002</v>
      </c>
      <c r="K37" s="323">
        <v>2699.6698350000001</v>
      </c>
      <c r="L37" s="323">
        <f t="shared" si="1"/>
        <v>1607.7999086320001</v>
      </c>
      <c r="M37" s="316">
        <f t="shared" si="2"/>
        <v>43.761002760394256</v>
      </c>
      <c r="N37" s="311"/>
      <c r="O37" s="300"/>
    </row>
    <row r="38" spans="2:15">
      <c r="B38" s="128">
        <v>26</v>
      </c>
      <c r="C38" s="321" t="s">
        <v>450</v>
      </c>
      <c r="D38" s="322">
        <v>3094.8052429999998</v>
      </c>
      <c r="E38" s="322">
        <v>737.24202000000002</v>
      </c>
      <c r="F38" s="322">
        <v>371.43493000000001</v>
      </c>
      <c r="G38" s="323">
        <f t="shared" si="0"/>
        <v>1986.1282929999998</v>
      </c>
      <c r="H38" s="323"/>
      <c r="I38" s="322">
        <v>4887.7341612660011</v>
      </c>
      <c r="J38" s="323">
        <v>795.83528999999999</v>
      </c>
      <c r="K38" s="323">
        <v>2554.7009819999998</v>
      </c>
      <c r="L38" s="323">
        <f t="shared" si="1"/>
        <v>1537.1978892660013</v>
      </c>
      <c r="M38" s="316">
        <f t="shared" si="2"/>
        <v>-22.603293317769506</v>
      </c>
      <c r="N38" s="311"/>
      <c r="O38" s="300"/>
    </row>
    <row r="39" spans="2:15">
      <c r="B39" s="128">
        <v>28</v>
      </c>
      <c r="C39" s="321" t="s">
        <v>451</v>
      </c>
      <c r="D39" s="322">
        <v>1651.3080874999998</v>
      </c>
      <c r="E39" s="322">
        <v>704.25565400000005</v>
      </c>
      <c r="F39" s="322">
        <v>573.84372499999995</v>
      </c>
      <c r="G39" s="323">
        <f t="shared" si="0"/>
        <v>373.20870849999983</v>
      </c>
      <c r="H39" s="323"/>
      <c r="I39" s="322">
        <v>3220.0116027279996</v>
      </c>
      <c r="J39" s="323">
        <v>672.59785299999999</v>
      </c>
      <c r="K39" s="323">
        <v>1379.076607</v>
      </c>
      <c r="L39" s="323">
        <f t="shared" si="1"/>
        <v>1168.3371427279999</v>
      </c>
      <c r="M39" s="316">
        <f t="shared" si="2"/>
        <v>213.05195085714362</v>
      </c>
      <c r="N39" s="311"/>
      <c r="O39" s="300"/>
    </row>
    <row r="40" spans="2:15">
      <c r="B40" s="128">
        <v>29</v>
      </c>
      <c r="C40" s="321" t="s">
        <v>452</v>
      </c>
      <c r="D40" s="322">
        <v>2172.6734434999998</v>
      </c>
      <c r="E40" s="322">
        <v>971.77311299999997</v>
      </c>
      <c r="F40" s="322">
        <v>560.51903200000004</v>
      </c>
      <c r="G40" s="323">
        <f t="shared" si="0"/>
        <v>640.38129849999984</v>
      </c>
      <c r="H40" s="323"/>
      <c r="I40" s="322">
        <v>4619.8501118640006</v>
      </c>
      <c r="J40" s="323">
        <v>981.58979699999998</v>
      </c>
      <c r="K40" s="323">
        <v>2366.3836310000002</v>
      </c>
      <c r="L40" s="323">
        <f t="shared" si="1"/>
        <v>1271.8766838640004</v>
      </c>
      <c r="M40" s="316">
        <f t="shared" si="2"/>
        <v>98.612402773657934</v>
      </c>
      <c r="N40" s="311"/>
      <c r="O40" s="300"/>
    </row>
    <row r="41" spans="2:15">
      <c r="B41" s="128">
        <v>31</v>
      </c>
      <c r="C41" s="321" t="s">
        <v>453</v>
      </c>
      <c r="D41" s="322">
        <v>807.95765499999993</v>
      </c>
      <c r="E41" s="322">
        <v>0</v>
      </c>
      <c r="F41" s="322">
        <v>374.37521299999997</v>
      </c>
      <c r="G41" s="323">
        <f t="shared" si="0"/>
        <v>433.58244199999996</v>
      </c>
      <c r="H41" s="323"/>
      <c r="I41" s="322">
        <v>654.44545608700003</v>
      </c>
      <c r="J41" s="323">
        <v>0</v>
      </c>
      <c r="K41" s="323">
        <v>352.94832300000002</v>
      </c>
      <c r="L41" s="323">
        <f t="shared" si="1"/>
        <v>301.49713308700001</v>
      </c>
      <c r="M41" s="316">
        <f t="shared" si="2"/>
        <v>-30.463712576488501</v>
      </c>
      <c r="N41" s="311"/>
      <c r="O41" s="300"/>
    </row>
    <row r="42" spans="2:15">
      <c r="B42" s="128">
        <v>33</v>
      </c>
      <c r="C42" s="321" t="s">
        <v>454</v>
      </c>
      <c r="D42" s="322">
        <v>358.01078749999999</v>
      </c>
      <c r="E42" s="322">
        <v>0</v>
      </c>
      <c r="F42" s="322">
        <v>211.39632499999999</v>
      </c>
      <c r="G42" s="323">
        <f t="shared" si="0"/>
        <v>146.6144625</v>
      </c>
      <c r="H42" s="323"/>
      <c r="I42" s="322">
        <v>386.89575249699999</v>
      </c>
      <c r="J42" s="323">
        <v>0</v>
      </c>
      <c r="K42" s="323">
        <v>270.45601099999999</v>
      </c>
      <c r="L42" s="323">
        <f t="shared" si="1"/>
        <v>116.439741497</v>
      </c>
      <c r="M42" s="316">
        <f t="shared" si="2"/>
        <v>-20.580998960453851</v>
      </c>
      <c r="N42" s="311"/>
      <c r="O42" s="300"/>
    </row>
    <row r="43" spans="2:15">
      <c r="B43" s="128">
        <v>34</v>
      </c>
      <c r="C43" s="321" t="s">
        <v>455</v>
      </c>
      <c r="D43" s="322">
        <v>1423.0888055</v>
      </c>
      <c r="E43" s="322">
        <v>0</v>
      </c>
      <c r="F43" s="322">
        <v>722.00506499999995</v>
      </c>
      <c r="G43" s="323">
        <f t="shared" si="0"/>
        <v>701.08374050000009</v>
      </c>
      <c r="H43" s="323"/>
      <c r="I43" s="322">
        <v>1513.1079579559998</v>
      </c>
      <c r="J43" s="323">
        <v>0</v>
      </c>
      <c r="K43" s="323">
        <v>1056.06738</v>
      </c>
      <c r="L43" s="323">
        <f t="shared" si="1"/>
        <v>457.04057795599988</v>
      </c>
      <c r="M43" s="316">
        <f t="shared" si="2"/>
        <v>-34.809416970639354</v>
      </c>
      <c r="N43" s="311"/>
      <c r="O43" s="300"/>
    </row>
    <row r="44" spans="2:15">
      <c r="B44" s="128">
        <v>36</v>
      </c>
      <c r="C44" s="321" t="s">
        <v>456</v>
      </c>
      <c r="D44" s="322">
        <v>1194.2309949999999</v>
      </c>
      <c r="E44" s="322">
        <v>350.01987100000002</v>
      </c>
      <c r="F44" s="322">
        <v>402.736154</v>
      </c>
      <c r="G44" s="323">
        <f t="shared" si="0"/>
        <v>441.47496999999993</v>
      </c>
      <c r="H44" s="323"/>
      <c r="I44" s="322">
        <v>1700.9387284470001</v>
      </c>
      <c r="J44" s="323">
        <v>330.19314900000001</v>
      </c>
      <c r="K44" s="323">
        <v>709.25325999999995</v>
      </c>
      <c r="L44" s="323">
        <f t="shared" si="1"/>
        <v>661.49231944700023</v>
      </c>
      <c r="M44" s="316">
        <f t="shared" si="2"/>
        <v>49.836879641670365</v>
      </c>
      <c r="N44" s="311"/>
      <c r="O44" s="300"/>
    </row>
    <row r="45" spans="2:15">
      <c r="B45" s="128">
        <v>38</v>
      </c>
      <c r="C45" s="321" t="s">
        <v>457</v>
      </c>
      <c r="D45" s="322">
        <v>1925.0968465000003</v>
      </c>
      <c r="E45" s="322">
        <v>0</v>
      </c>
      <c r="F45" s="322">
        <v>0</v>
      </c>
      <c r="G45" s="323">
        <f t="shared" si="0"/>
        <v>1925.0968465000003</v>
      </c>
      <c r="H45" s="323"/>
      <c r="I45" s="322">
        <v>4152.2524699589994</v>
      </c>
      <c r="J45" s="323">
        <v>498.18599</v>
      </c>
      <c r="K45" s="323">
        <v>1887.9132279999999</v>
      </c>
      <c r="L45" s="323">
        <f t="shared" si="1"/>
        <v>1766.1532519589996</v>
      </c>
      <c r="M45" s="316">
        <f t="shared" si="2"/>
        <v>-8.2563947278795098</v>
      </c>
      <c r="N45" s="311"/>
      <c r="O45" s="300"/>
    </row>
    <row r="46" spans="2:15">
      <c r="B46" s="128">
        <v>40</v>
      </c>
      <c r="C46" s="321" t="s">
        <v>458</v>
      </c>
      <c r="D46" s="322">
        <v>432.55790650000006</v>
      </c>
      <c r="E46" s="322">
        <v>0</v>
      </c>
      <c r="F46" s="322">
        <v>194.74724800000001</v>
      </c>
      <c r="G46" s="323">
        <f t="shared" si="0"/>
        <v>237.81065850000005</v>
      </c>
      <c r="H46" s="323"/>
      <c r="I46" s="322">
        <v>523.65382375199999</v>
      </c>
      <c r="J46" s="323">
        <v>0</v>
      </c>
      <c r="K46" s="323">
        <v>217.04030299999999</v>
      </c>
      <c r="L46" s="323">
        <f t="shared" si="1"/>
        <v>306.613520752</v>
      </c>
      <c r="M46" s="316">
        <f t="shared" si="2"/>
        <v>28.931782404530004</v>
      </c>
      <c r="N46" s="311"/>
      <c r="O46" s="300"/>
    </row>
    <row r="47" spans="2:15">
      <c r="B47" s="128">
        <v>42</v>
      </c>
      <c r="C47" s="321" t="s">
        <v>459</v>
      </c>
      <c r="D47" s="322">
        <v>2054.4182605000001</v>
      </c>
      <c r="E47" s="322">
        <v>0</v>
      </c>
      <c r="F47" s="322">
        <v>0</v>
      </c>
      <c r="G47" s="323">
        <f t="shared" si="0"/>
        <v>2054.4182605000001</v>
      </c>
      <c r="H47" s="323"/>
      <c r="I47" s="322">
        <v>4620.0678704470001</v>
      </c>
      <c r="J47" s="323">
        <v>603.10063100000002</v>
      </c>
      <c r="K47" s="323">
        <v>2145.9564599999999</v>
      </c>
      <c r="L47" s="323">
        <f t="shared" si="1"/>
        <v>1871.010779447</v>
      </c>
      <c r="M47" s="316">
        <f t="shared" si="2"/>
        <v>-8.927465481559862</v>
      </c>
      <c r="N47" s="311"/>
      <c r="O47" s="300"/>
    </row>
    <row r="48" spans="2:15">
      <c r="B48" s="128">
        <v>43</v>
      </c>
      <c r="C48" s="321" t="s">
        <v>460</v>
      </c>
      <c r="D48" s="322">
        <v>2446.3057319999998</v>
      </c>
      <c r="E48" s="322">
        <v>2173.4161589999999</v>
      </c>
      <c r="F48" s="322">
        <v>3924.2713910000002</v>
      </c>
      <c r="G48" s="323">
        <f t="shared" si="0"/>
        <v>-3651.3818180000003</v>
      </c>
      <c r="H48" s="323"/>
      <c r="I48" s="322">
        <v>4617.7823975289994</v>
      </c>
      <c r="J48" s="323">
        <v>681.05646999999999</v>
      </c>
      <c r="K48" s="323">
        <v>2094.152611</v>
      </c>
      <c r="L48" s="323">
        <f t="shared" si="1"/>
        <v>1842.5733165289994</v>
      </c>
      <c r="M48" s="316">
        <f t="shared" si="2"/>
        <v>-150.46235667400697</v>
      </c>
      <c r="N48" s="311"/>
      <c r="O48" s="300"/>
    </row>
    <row r="49" spans="2:15" ht="15" thickBot="1">
      <c r="B49" s="129">
        <v>45</v>
      </c>
      <c r="C49" s="324" t="s">
        <v>461</v>
      </c>
      <c r="D49" s="325">
        <v>1225.405735</v>
      </c>
      <c r="E49" s="325">
        <v>0</v>
      </c>
      <c r="F49" s="325">
        <v>0</v>
      </c>
      <c r="G49" s="326">
        <f t="shared" si="0"/>
        <v>1225.405735</v>
      </c>
      <c r="H49" s="326"/>
      <c r="I49" s="325">
        <v>0</v>
      </c>
      <c r="J49" s="326">
        <v>0</v>
      </c>
      <c r="K49" s="326">
        <v>0</v>
      </c>
      <c r="L49" s="326">
        <f t="shared" si="1"/>
        <v>0</v>
      </c>
      <c r="M49" s="327">
        <f t="shared" si="2"/>
        <v>-100</v>
      </c>
      <c r="N49" s="311"/>
      <c r="O49" s="300"/>
    </row>
    <row r="50" spans="2:15" s="18" customFormat="1" ht="12">
      <c r="B50" s="74" t="s">
        <v>900</v>
      </c>
      <c r="C50" s="115"/>
      <c r="D50" s="116"/>
      <c r="E50" s="72"/>
      <c r="F50" s="117"/>
      <c r="G50" s="118"/>
      <c r="H50" s="118"/>
      <c r="I50" s="118"/>
      <c r="J50" s="118"/>
      <c r="K50" s="118"/>
      <c r="L50" s="118"/>
      <c r="M50" s="116"/>
      <c r="N50" s="115"/>
    </row>
    <row r="51" spans="2:15" s="18" customFormat="1" ht="12">
      <c r="B51" s="95" t="s">
        <v>902</v>
      </c>
      <c r="C51" s="115"/>
      <c r="D51" s="116"/>
      <c r="E51" s="119"/>
      <c r="F51" s="120"/>
      <c r="G51" s="116"/>
      <c r="H51" s="116"/>
      <c r="I51" s="116"/>
      <c r="J51" s="116"/>
      <c r="K51" s="119"/>
      <c r="L51" s="116"/>
      <c r="M51" s="119"/>
      <c r="N51" s="115"/>
    </row>
    <row r="52" spans="2:15" s="191" customFormat="1" ht="12">
      <c r="B52" s="297" t="s">
        <v>925</v>
      </c>
      <c r="C52" s="300"/>
      <c r="D52" s="300"/>
      <c r="E52" s="310"/>
      <c r="F52" s="312"/>
      <c r="G52" s="313"/>
      <c r="H52" s="313"/>
      <c r="I52" s="313"/>
      <c r="J52" s="313"/>
      <c r="K52" s="313"/>
      <c r="L52" s="313"/>
      <c r="M52" s="300"/>
      <c r="N52" s="300"/>
      <c r="O52" s="300"/>
    </row>
    <row r="53" spans="2:15" s="191" customFormat="1" ht="12">
      <c r="B53" s="297" t="s">
        <v>86</v>
      </c>
      <c r="C53" s="300"/>
      <c r="D53" s="300"/>
      <c r="E53" s="314"/>
      <c r="F53" s="315"/>
      <c r="G53" s="300"/>
      <c r="H53" s="300"/>
      <c r="I53" s="300"/>
      <c r="J53" s="300"/>
      <c r="K53" s="314"/>
      <c r="L53" s="300"/>
      <c r="M53" s="314"/>
      <c r="N53" s="300"/>
      <c r="O53" s="300"/>
    </row>
    <row r="54" spans="2:15">
      <c r="B54" s="300"/>
      <c r="C54" s="300"/>
      <c r="D54" s="300"/>
      <c r="E54" s="300"/>
      <c r="F54" s="300"/>
      <c r="G54" s="300"/>
      <c r="H54" s="300"/>
      <c r="I54" s="300"/>
      <c r="J54" s="300"/>
      <c r="K54" s="300"/>
      <c r="L54" s="300"/>
      <c r="M54" s="300"/>
      <c r="N54" s="300"/>
      <c r="O54" s="300"/>
    </row>
    <row r="55" spans="2:15">
      <c r="B55" s="300"/>
      <c r="C55" s="300"/>
      <c r="D55" s="300"/>
      <c r="E55" s="300"/>
      <c r="F55" s="300"/>
      <c r="G55" s="300"/>
      <c r="H55" s="300"/>
      <c r="I55" s="300"/>
      <c r="J55" s="300"/>
      <c r="K55" s="300"/>
      <c r="L55" s="300"/>
      <c r="M55" s="300"/>
      <c r="N55" s="300"/>
      <c r="O55" s="300"/>
    </row>
    <row r="56" spans="2:15">
      <c r="B56" s="300"/>
      <c r="C56" s="300"/>
      <c r="D56" s="300"/>
      <c r="E56" s="300"/>
      <c r="F56" s="300"/>
      <c r="G56" s="300"/>
      <c r="H56" s="300"/>
      <c r="I56" s="300"/>
      <c r="J56" s="300"/>
      <c r="K56" s="300"/>
      <c r="L56" s="300"/>
      <c r="M56" s="300"/>
      <c r="N56" s="300"/>
      <c r="O56" s="300"/>
    </row>
    <row r="57" spans="2:15">
      <c r="B57" s="300"/>
      <c r="C57" s="300"/>
      <c r="D57" s="300"/>
      <c r="E57" s="300"/>
      <c r="F57" s="300"/>
      <c r="G57" s="300"/>
      <c r="H57" s="300"/>
      <c r="I57" s="300"/>
      <c r="J57" s="300"/>
      <c r="K57" s="300"/>
      <c r="L57" s="300"/>
      <c r="M57" s="300"/>
      <c r="N57" s="300"/>
      <c r="O57" s="300"/>
    </row>
    <row r="58" spans="2:15">
      <c r="B58" s="300"/>
      <c r="C58" s="300"/>
      <c r="D58" s="300"/>
      <c r="E58" s="300"/>
      <c r="F58" s="300"/>
      <c r="G58" s="300"/>
      <c r="H58" s="300"/>
      <c r="I58" s="300"/>
      <c r="J58" s="300"/>
      <c r="K58" s="300"/>
      <c r="L58" s="300"/>
      <c r="M58" s="300"/>
      <c r="N58" s="300"/>
      <c r="O58" s="300"/>
    </row>
    <row r="59" spans="2:15">
      <c r="B59" s="300"/>
      <c r="C59" s="300"/>
      <c r="D59" s="300"/>
      <c r="E59" s="300"/>
      <c r="F59" s="300"/>
      <c r="G59" s="300"/>
      <c r="H59" s="300"/>
      <c r="I59" s="300"/>
      <c r="J59" s="300"/>
      <c r="K59" s="300"/>
      <c r="L59" s="300"/>
      <c r="M59" s="300"/>
      <c r="N59" s="300"/>
      <c r="O59" s="300"/>
    </row>
    <row r="60" spans="2:15">
      <c r="B60" s="300"/>
      <c r="C60" s="300"/>
      <c r="D60" s="300"/>
      <c r="E60" s="300"/>
      <c r="F60" s="300"/>
      <c r="G60" s="300"/>
      <c r="H60" s="300"/>
      <c r="I60" s="300"/>
      <c r="J60" s="300"/>
      <c r="K60" s="300"/>
      <c r="L60" s="300"/>
      <c r="M60" s="300"/>
      <c r="N60" s="300"/>
      <c r="O60" s="300"/>
    </row>
    <row r="61" spans="2:15">
      <c r="B61" s="300"/>
      <c r="C61" s="300"/>
      <c r="D61" s="300"/>
      <c r="E61" s="300"/>
      <c r="F61" s="300"/>
      <c r="G61" s="300"/>
      <c r="H61" s="300"/>
      <c r="I61" s="300"/>
      <c r="J61" s="300"/>
      <c r="K61" s="300"/>
      <c r="L61" s="300"/>
      <c r="M61" s="300"/>
      <c r="N61" s="300"/>
      <c r="O61" s="300"/>
    </row>
    <row r="62" spans="2:15">
      <c r="B62" s="300"/>
      <c r="C62" s="300"/>
      <c r="D62" s="300"/>
      <c r="E62" s="300"/>
      <c r="F62" s="300"/>
      <c r="G62" s="300"/>
      <c r="H62" s="300"/>
      <c r="I62" s="300"/>
      <c r="J62" s="300"/>
      <c r="K62" s="300"/>
      <c r="L62" s="300"/>
      <c r="M62" s="300"/>
      <c r="N62" s="300"/>
      <c r="O62" s="300"/>
    </row>
    <row r="63" spans="2:15">
      <c r="B63" s="300"/>
      <c r="C63" s="300"/>
      <c r="D63" s="300"/>
      <c r="E63" s="300"/>
      <c r="F63" s="300"/>
      <c r="G63" s="300"/>
      <c r="H63" s="300"/>
      <c r="I63" s="300"/>
      <c r="J63" s="300"/>
      <c r="K63" s="300"/>
      <c r="L63" s="300"/>
      <c r="M63" s="300"/>
      <c r="N63" s="300"/>
      <c r="O63" s="300"/>
    </row>
    <row r="64" spans="2:15">
      <c r="B64" s="300"/>
      <c r="C64" s="300"/>
      <c r="D64" s="300"/>
      <c r="E64" s="300"/>
      <c r="F64" s="300"/>
      <c r="G64" s="300"/>
      <c r="H64" s="300"/>
      <c r="I64" s="300"/>
      <c r="J64" s="300"/>
      <c r="K64" s="300"/>
      <c r="L64" s="300"/>
      <c r="M64" s="300"/>
      <c r="N64" s="300"/>
      <c r="O64" s="300"/>
    </row>
    <row r="65" spans="2:15">
      <c r="B65" s="300"/>
      <c r="C65" s="300"/>
      <c r="D65" s="300"/>
      <c r="E65" s="300"/>
      <c r="F65" s="300"/>
      <c r="G65" s="300"/>
      <c r="H65" s="300"/>
      <c r="I65" s="300"/>
      <c r="J65" s="300"/>
      <c r="K65" s="300"/>
      <c r="L65" s="300"/>
      <c r="M65" s="300"/>
      <c r="N65" s="300"/>
      <c r="O65" s="300"/>
    </row>
    <row r="66" spans="2:15">
      <c r="B66" s="300"/>
      <c r="C66" s="300"/>
      <c r="D66" s="300"/>
      <c r="E66" s="300"/>
      <c r="F66" s="300"/>
      <c r="G66" s="300"/>
      <c r="H66" s="300"/>
      <c r="I66" s="300"/>
      <c r="J66" s="300"/>
      <c r="K66" s="300"/>
      <c r="L66" s="300"/>
      <c r="M66" s="300"/>
      <c r="N66" s="300"/>
      <c r="O66" s="300"/>
    </row>
    <row r="67" spans="2:15">
      <c r="B67" s="300"/>
      <c r="C67" s="300"/>
      <c r="D67" s="300"/>
      <c r="E67" s="300"/>
      <c r="F67" s="300"/>
      <c r="G67" s="300"/>
      <c r="H67" s="300"/>
      <c r="I67" s="300"/>
      <c r="J67" s="300"/>
      <c r="K67" s="300"/>
      <c r="L67" s="300"/>
      <c r="M67" s="300"/>
      <c r="N67" s="300"/>
      <c r="O67" s="300"/>
    </row>
  </sheetData>
  <mergeCells count="20">
    <mergeCell ref="A1:D1"/>
    <mergeCell ref="E1:M1"/>
    <mergeCell ref="A2:M2"/>
    <mergeCell ref="A3:F3"/>
    <mergeCell ref="G3:L3"/>
    <mergeCell ref="M11:M12"/>
    <mergeCell ref="B9:B12"/>
    <mergeCell ref="C9:C12"/>
    <mergeCell ref="D9:G9"/>
    <mergeCell ref="I9:L9"/>
    <mergeCell ref="E10:F10"/>
    <mergeCell ref="J10:K10"/>
    <mergeCell ref="D11:D12"/>
    <mergeCell ref="E11:E12"/>
    <mergeCell ref="F11:F12"/>
    <mergeCell ref="G11:G12"/>
    <mergeCell ref="I11:I12"/>
    <mergeCell ref="J11:J12"/>
    <mergeCell ref="K11:K12"/>
    <mergeCell ref="L11:L12"/>
  </mergeCells>
  <pageMargins left="0.7" right="0.7" top="0.75" bottom="0.75" header="0.3" footer="0.3"/>
  <pageSetup orientation="portrait" verticalDpi="0" r:id="rId1"/>
  <ignoredErrors>
    <ignoredError sqref="D13:L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EF52-0CA8-4F8E-B00F-9E8B6FAA25D9}">
  <dimension ref="A1:Y358"/>
  <sheetViews>
    <sheetView showGridLines="0" zoomScale="90" zoomScaleNormal="90" zoomScaleSheetLayoutView="80" workbookViewId="0">
      <selection activeCell="B22" sqref="B22"/>
    </sheetView>
  </sheetViews>
  <sheetFormatPr baseColWidth="10" defaultColWidth="46.42578125" defaultRowHeight="12.75"/>
  <cols>
    <col min="1" max="1" width="8.28515625" style="25" customWidth="1"/>
    <col min="2" max="2" width="64.85546875" style="25" customWidth="1"/>
    <col min="3" max="6" width="13.7109375" style="25" customWidth="1"/>
    <col min="7" max="7" width="3.5703125" style="25" customWidth="1"/>
    <col min="8" max="8" width="10.7109375" style="25" customWidth="1"/>
    <col min="9" max="10" width="13.7109375" style="25" customWidth="1"/>
    <col min="11" max="11" width="1.140625" style="25" customWidth="1"/>
    <col min="12" max="13" width="13.7109375" style="25" customWidth="1"/>
    <col min="14" max="14" width="10" style="25" customWidth="1"/>
    <col min="15" max="15" width="13.85546875" style="25" customWidth="1"/>
    <col min="16" max="16" width="9.42578125" style="25" customWidth="1"/>
    <col min="17" max="16384" width="46.42578125" style="25"/>
  </cols>
  <sheetData>
    <row r="1" spans="1:16" s="113" customFormat="1" ht="44.25" customHeight="1">
      <c r="A1" s="213" t="s">
        <v>904</v>
      </c>
      <c r="B1" s="213"/>
      <c r="C1" s="67" t="s">
        <v>931</v>
      </c>
      <c r="D1" s="67"/>
      <c r="E1" s="67"/>
      <c r="F1" s="130"/>
      <c r="G1" s="130"/>
      <c r="H1" s="130"/>
      <c r="I1" s="130"/>
      <c r="J1" s="130"/>
      <c r="K1" s="130"/>
      <c r="L1" s="130"/>
      <c r="M1" s="130"/>
    </row>
    <row r="2" spans="1:16" s="1" customFormat="1" ht="36" customHeight="1" thickBot="1">
      <c r="A2" s="214" t="s">
        <v>905</v>
      </c>
      <c r="B2" s="214"/>
      <c r="C2" s="214"/>
      <c r="D2" s="214"/>
      <c r="E2" s="214"/>
      <c r="F2" s="214"/>
      <c r="G2" s="214"/>
      <c r="H2" s="214"/>
      <c r="I2" s="214"/>
      <c r="J2" s="214"/>
      <c r="K2" s="214"/>
      <c r="L2" s="214"/>
      <c r="M2" s="214"/>
    </row>
    <row r="3" spans="1:16" customFormat="1" ht="6" customHeight="1">
      <c r="A3" s="211"/>
      <c r="B3" s="211"/>
      <c r="C3" s="211"/>
      <c r="D3" s="211"/>
      <c r="E3" s="211"/>
      <c r="F3" s="211"/>
      <c r="G3" s="211"/>
      <c r="H3" s="211"/>
      <c r="I3" s="211"/>
      <c r="J3" s="211"/>
      <c r="K3" s="211"/>
      <c r="L3" s="211"/>
      <c r="M3" s="202"/>
    </row>
    <row r="4" spans="1:16" s="20" customFormat="1" ht="17.649999999999999" customHeight="1">
      <c r="A4" s="82" t="s">
        <v>912</v>
      </c>
      <c r="B4" s="121"/>
      <c r="C4" s="121"/>
      <c r="D4" s="121"/>
      <c r="E4" s="121"/>
      <c r="F4" s="121"/>
      <c r="G4" s="121"/>
      <c r="H4" s="121"/>
      <c r="I4" s="121"/>
      <c r="J4" s="121"/>
      <c r="K4" s="121"/>
      <c r="L4" s="121"/>
      <c r="M4" s="121"/>
    </row>
    <row r="5" spans="1:16" s="20" customFormat="1" ht="17.649999999999999" customHeight="1">
      <c r="A5" s="82" t="s">
        <v>462</v>
      </c>
      <c r="B5" s="121"/>
      <c r="C5" s="121"/>
      <c r="D5" s="121"/>
      <c r="E5" s="121"/>
      <c r="F5" s="121"/>
      <c r="G5" s="121"/>
      <c r="H5" s="121"/>
      <c r="I5" s="121"/>
      <c r="J5" s="121"/>
      <c r="K5" s="121"/>
      <c r="L5" s="121"/>
      <c r="M5" s="121"/>
    </row>
    <row r="6" spans="1:16" s="20" customFormat="1" ht="17.649999999999999" customHeight="1">
      <c r="A6" s="82" t="s">
        <v>463</v>
      </c>
      <c r="B6" s="121"/>
      <c r="C6" s="121"/>
      <c r="D6" s="121"/>
      <c r="E6" s="121"/>
      <c r="F6" s="121"/>
      <c r="G6" s="121"/>
      <c r="H6" s="121"/>
      <c r="I6" s="121"/>
      <c r="J6" s="121"/>
      <c r="K6" s="121"/>
      <c r="L6" s="121"/>
      <c r="M6" s="121"/>
    </row>
    <row r="7" spans="1:16" s="20" customFormat="1" ht="17.649999999999999" customHeight="1">
      <c r="A7" s="82" t="s">
        <v>928</v>
      </c>
      <c r="B7" s="121"/>
      <c r="C7" s="121"/>
      <c r="D7" s="121"/>
      <c r="E7" s="121"/>
      <c r="F7" s="121"/>
      <c r="G7" s="121"/>
      <c r="H7" s="121"/>
      <c r="I7" s="121"/>
      <c r="J7" s="121"/>
      <c r="K7" s="121"/>
      <c r="L7" s="121"/>
      <c r="M7" s="121"/>
    </row>
    <row r="8" spans="1:16" s="20" customFormat="1" ht="17.649999999999999" customHeight="1">
      <c r="A8" s="82" t="s">
        <v>941</v>
      </c>
      <c r="B8" s="121"/>
      <c r="C8" s="121"/>
      <c r="D8" s="121"/>
      <c r="E8" s="121"/>
      <c r="F8" s="121"/>
      <c r="G8" s="121"/>
      <c r="H8" s="121"/>
      <c r="I8" s="121"/>
      <c r="J8" s="121"/>
      <c r="K8" s="121"/>
      <c r="L8" s="121"/>
      <c r="M8" s="121"/>
      <c r="N8" s="21" t="s">
        <v>464</v>
      </c>
    </row>
    <row r="9" spans="1:16" s="18" customFormat="1" ht="17.649999999999999" customHeight="1">
      <c r="A9" s="221" t="s">
        <v>412</v>
      </c>
      <c r="B9" s="222" t="s">
        <v>465</v>
      </c>
      <c r="C9" s="217" t="s">
        <v>466</v>
      </c>
      <c r="D9" s="218" t="s">
        <v>467</v>
      </c>
      <c r="E9" s="218"/>
      <c r="F9" s="218"/>
      <c r="G9" s="217"/>
      <c r="H9" s="218" t="s">
        <v>468</v>
      </c>
      <c r="I9" s="218"/>
      <c r="J9" s="218"/>
      <c r="K9" s="200"/>
      <c r="L9" s="218" t="s">
        <v>469</v>
      </c>
      <c r="M9" s="218"/>
      <c r="N9" s="22">
        <v>19.802700000000002</v>
      </c>
      <c r="O9" s="23" t="s">
        <v>470</v>
      </c>
    </row>
    <row r="10" spans="1:16" s="18" customFormat="1" ht="17.649999999999999" customHeight="1">
      <c r="A10" s="221"/>
      <c r="B10" s="222"/>
      <c r="C10" s="217"/>
      <c r="D10" s="200" t="str">
        <f>'[15]COMP MILLDDLLS'!E7</f>
        <v>Hasta 2020</v>
      </c>
      <c r="E10" s="200" t="str">
        <f>'[15]COMP MILLDDLLS'!F7</f>
        <v>En 2021</v>
      </c>
      <c r="F10" s="200" t="s">
        <v>471</v>
      </c>
      <c r="G10" s="217"/>
      <c r="H10" s="200" t="s">
        <v>472</v>
      </c>
      <c r="I10" s="200" t="s">
        <v>473</v>
      </c>
      <c r="J10" s="200" t="s">
        <v>471</v>
      </c>
      <c r="K10" s="200"/>
      <c r="L10" s="200" t="s">
        <v>474</v>
      </c>
      <c r="M10" s="200" t="s">
        <v>475</v>
      </c>
    </row>
    <row r="11" spans="1:16" ht="17.649999999999999" customHeight="1" thickBot="1">
      <c r="A11" s="221"/>
      <c r="B11" s="222"/>
      <c r="C11" s="131" t="s">
        <v>105</v>
      </c>
      <c r="D11" s="200" t="s">
        <v>14</v>
      </c>
      <c r="E11" s="200" t="s">
        <v>15</v>
      </c>
      <c r="F11" s="200" t="s">
        <v>476</v>
      </c>
      <c r="G11" s="132"/>
      <c r="H11" s="200" t="s">
        <v>422</v>
      </c>
      <c r="I11" s="200" t="s">
        <v>423</v>
      </c>
      <c r="J11" s="200" t="s">
        <v>477</v>
      </c>
      <c r="K11" s="200"/>
      <c r="L11" s="200" t="s">
        <v>478</v>
      </c>
      <c r="M11" s="200" t="s">
        <v>479</v>
      </c>
      <c r="N11" s="24"/>
    </row>
    <row r="12" spans="1:16" ht="5.25" customHeight="1" thickBot="1">
      <c r="A12" s="135"/>
      <c r="B12" s="136"/>
      <c r="C12" s="137"/>
      <c r="D12" s="136"/>
      <c r="E12" s="136"/>
      <c r="F12" s="136"/>
      <c r="G12" s="136"/>
      <c r="H12" s="136"/>
      <c r="I12" s="136"/>
      <c r="J12" s="136"/>
      <c r="K12" s="136"/>
      <c r="L12" s="136"/>
      <c r="M12" s="136"/>
      <c r="N12" s="138"/>
    </row>
    <row r="13" spans="1:16" ht="17.649999999999999" customHeight="1">
      <c r="A13" s="142">
        <v>257</v>
      </c>
      <c r="B13" s="127" t="s">
        <v>475</v>
      </c>
      <c r="C13" s="333">
        <f>C14+C244</f>
        <v>447903.82399992173</v>
      </c>
      <c r="D13" s="333">
        <f>D14+D244</f>
        <v>304330.09981664055</v>
      </c>
      <c r="E13" s="333">
        <f>E14+E244</f>
        <v>6766.5636832242726</v>
      </c>
      <c r="F13" s="333">
        <f>F14+F244</f>
        <v>311096.66349986481</v>
      </c>
      <c r="G13" s="333"/>
      <c r="H13" s="333">
        <f>H14+H244</f>
        <v>7634.8519106825188</v>
      </c>
      <c r="I13" s="333">
        <f>I14+I244</f>
        <v>13448.941510238757</v>
      </c>
      <c r="J13" s="333">
        <f>J14+J244</f>
        <v>21083.793420921276</v>
      </c>
      <c r="K13" s="333"/>
      <c r="L13" s="333">
        <f>L14+L244</f>
        <v>115723.3670791355</v>
      </c>
      <c r="M13" s="333">
        <f>M14+M244</f>
        <v>136807.16050005675</v>
      </c>
      <c r="N13" s="26"/>
      <c r="O13" s="26"/>
      <c r="P13" s="24"/>
    </row>
    <row r="14" spans="1:16" s="28" customFormat="1" ht="17.649999999999999" customHeight="1">
      <c r="A14" s="143">
        <v>229</v>
      </c>
      <c r="B14" s="144" t="s">
        <v>480</v>
      </c>
      <c r="C14" s="334">
        <f>SUM(C15:C243)</f>
        <v>367751.52176520042</v>
      </c>
      <c r="D14" s="334">
        <f>SUM(D15:D243)</f>
        <v>283380.35146379349</v>
      </c>
      <c r="E14" s="334">
        <f>SUM(E15:E243)</f>
        <v>4578.8777117854661</v>
      </c>
      <c r="F14" s="334">
        <f>SUM(F15:F243)</f>
        <v>287959.22917557892</v>
      </c>
      <c r="G14" s="334"/>
      <c r="H14" s="334">
        <f>SUM(H15:H243)</f>
        <v>4841.6176169433911</v>
      </c>
      <c r="I14" s="334">
        <f>SUM(I15:I243)</f>
        <v>8626.3585192104074</v>
      </c>
      <c r="J14" s="334">
        <f>SUM(J15:J243)</f>
        <v>13467.976136153797</v>
      </c>
      <c r="K14" s="334">
        <f>SUM(K15:K239)</f>
        <v>0</v>
      </c>
      <c r="L14" s="334">
        <f>SUM(L15:L243)</f>
        <v>66324.316453467502</v>
      </c>
      <c r="M14" s="334">
        <f>SUM(M15:M243)</f>
        <v>79792.292589621284</v>
      </c>
      <c r="N14" s="27"/>
    </row>
    <row r="15" spans="1:16" s="28" customFormat="1" ht="17.649999999999999" customHeight="1">
      <c r="A15" s="145">
        <v>1</v>
      </c>
      <c r="B15" s="146" t="s">
        <v>481</v>
      </c>
      <c r="C15" s="335">
        <v>2046.3318072000002</v>
      </c>
      <c r="D15" s="335">
        <v>2046.3318072000002</v>
      </c>
      <c r="E15" s="335">
        <v>0</v>
      </c>
      <c r="F15" s="335">
        <f t="shared" ref="F15:F78" si="0">+D15+E15</f>
        <v>2046.3318072000002</v>
      </c>
      <c r="G15" s="335"/>
      <c r="H15" s="335">
        <v>0</v>
      </c>
      <c r="I15" s="335">
        <v>0</v>
      </c>
      <c r="J15" s="335">
        <f t="shared" ref="J15:J78" si="1">+H15+I15</f>
        <v>0</v>
      </c>
      <c r="K15" s="335"/>
      <c r="L15" s="335">
        <f t="shared" ref="L15:L78" si="2">SUM(C15-F15-J15)</f>
        <v>0</v>
      </c>
      <c r="M15" s="335">
        <f t="shared" ref="M15:M78" si="3">J15+L15</f>
        <v>0</v>
      </c>
    </row>
    <row r="16" spans="1:16" s="28" customFormat="1" ht="17.649999999999999" customHeight="1">
      <c r="A16" s="145">
        <v>2</v>
      </c>
      <c r="B16" s="146" t="s">
        <v>482</v>
      </c>
      <c r="C16" s="335">
        <v>5492.5950503550312</v>
      </c>
      <c r="D16" s="335">
        <v>5492.5950503550339</v>
      </c>
      <c r="E16" s="335">
        <v>0</v>
      </c>
      <c r="F16" s="335">
        <f t="shared" si="0"/>
        <v>5492.5950503550339</v>
      </c>
      <c r="G16" s="335"/>
      <c r="H16" s="335">
        <v>0</v>
      </c>
      <c r="I16" s="335">
        <v>0</v>
      </c>
      <c r="J16" s="335">
        <f t="shared" si="1"/>
        <v>0</v>
      </c>
      <c r="K16" s="335"/>
      <c r="L16" s="335">
        <f t="shared" si="2"/>
        <v>-2.7284841053187847E-12</v>
      </c>
      <c r="M16" s="335">
        <f t="shared" si="3"/>
        <v>-2.7284841053187847E-12</v>
      </c>
    </row>
    <row r="17" spans="1:13" s="28" customFormat="1" ht="17.649999999999999" customHeight="1">
      <c r="A17" s="145">
        <v>3</v>
      </c>
      <c r="B17" s="146" t="s">
        <v>483</v>
      </c>
      <c r="C17" s="335">
        <v>543.91810336977551</v>
      </c>
      <c r="D17" s="335">
        <v>543.91810336977574</v>
      </c>
      <c r="E17" s="335">
        <v>0</v>
      </c>
      <c r="F17" s="335">
        <f t="shared" si="0"/>
        <v>543.91810336977574</v>
      </c>
      <c r="G17" s="335"/>
      <c r="H17" s="335">
        <v>0</v>
      </c>
      <c r="I17" s="335">
        <v>0</v>
      </c>
      <c r="J17" s="335">
        <f t="shared" si="1"/>
        <v>0</v>
      </c>
      <c r="K17" s="335"/>
      <c r="L17" s="335">
        <f t="shared" si="2"/>
        <v>-2.2737367544323206E-13</v>
      </c>
      <c r="M17" s="335">
        <f t="shared" si="3"/>
        <v>-2.2737367544323206E-13</v>
      </c>
    </row>
    <row r="18" spans="1:13" s="28" customFormat="1" ht="17.649999999999999" customHeight="1">
      <c r="A18" s="145">
        <v>4</v>
      </c>
      <c r="B18" s="146" t="s">
        <v>484</v>
      </c>
      <c r="C18" s="335">
        <v>5707.995468984559</v>
      </c>
      <c r="D18" s="335">
        <v>5707.9954689845581</v>
      </c>
      <c r="E18" s="335">
        <v>0</v>
      </c>
      <c r="F18" s="335">
        <f t="shared" si="0"/>
        <v>5707.9954689845581</v>
      </c>
      <c r="G18" s="335"/>
      <c r="H18" s="335">
        <v>0</v>
      </c>
      <c r="I18" s="335">
        <v>0</v>
      </c>
      <c r="J18" s="335">
        <f t="shared" si="1"/>
        <v>0</v>
      </c>
      <c r="K18" s="335"/>
      <c r="L18" s="335">
        <f t="shared" si="2"/>
        <v>9.0949470177292824E-13</v>
      </c>
      <c r="M18" s="335">
        <f t="shared" si="3"/>
        <v>9.0949470177292824E-13</v>
      </c>
    </row>
    <row r="19" spans="1:13" s="28" customFormat="1" ht="17.649999999999999" customHeight="1">
      <c r="A19" s="145">
        <v>5</v>
      </c>
      <c r="B19" s="146" t="s">
        <v>485</v>
      </c>
      <c r="C19" s="335">
        <v>1212.0767306550003</v>
      </c>
      <c r="D19" s="335">
        <v>1212.0767306550001</v>
      </c>
      <c r="E19" s="335">
        <v>0</v>
      </c>
      <c r="F19" s="335">
        <f t="shared" si="0"/>
        <v>1212.0767306550001</v>
      </c>
      <c r="G19" s="335"/>
      <c r="H19" s="335">
        <v>0</v>
      </c>
      <c r="I19" s="335">
        <v>0</v>
      </c>
      <c r="J19" s="335">
        <f t="shared" si="1"/>
        <v>0</v>
      </c>
      <c r="K19" s="335"/>
      <c r="L19" s="335">
        <f t="shared" si="2"/>
        <v>2.2737367544323206E-13</v>
      </c>
      <c r="M19" s="335">
        <f t="shared" si="3"/>
        <v>2.2737367544323206E-13</v>
      </c>
    </row>
    <row r="20" spans="1:13" s="28" customFormat="1" ht="17.649999999999999" customHeight="1">
      <c r="A20" s="145">
        <v>6</v>
      </c>
      <c r="B20" s="146" t="s">
        <v>486</v>
      </c>
      <c r="C20" s="335">
        <v>6096.3277342502979</v>
      </c>
      <c r="D20" s="335">
        <v>6096.3277342502979</v>
      </c>
      <c r="E20" s="335">
        <v>0</v>
      </c>
      <c r="F20" s="335">
        <f t="shared" si="0"/>
        <v>6096.3277342502979</v>
      </c>
      <c r="G20" s="335"/>
      <c r="H20" s="335">
        <v>0</v>
      </c>
      <c r="I20" s="335">
        <v>0</v>
      </c>
      <c r="J20" s="335">
        <f t="shared" si="1"/>
        <v>0</v>
      </c>
      <c r="K20" s="335"/>
      <c r="L20" s="335">
        <f t="shared" si="2"/>
        <v>0</v>
      </c>
      <c r="M20" s="335">
        <f t="shared" si="3"/>
        <v>0</v>
      </c>
    </row>
    <row r="21" spans="1:13" s="28" customFormat="1" ht="17.649999999999999" customHeight="1">
      <c r="A21" s="145">
        <v>7</v>
      </c>
      <c r="B21" s="146" t="s">
        <v>487</v>
      </c>
      <c r="C21" s="335">
        <v>13886.046438846713</v>
      </c>
      <c r="D21" s="335">
        <v>13886.046438846713</v>
      </c>
      <c r="E21" s="335">
        <v>0</v>
      </c>
      <c r="F21" s="335">
        <f t="shared" si="0"/>
        <v>13886.046438846713</v>
      </c>
      <c r="G21" s="335"/>
      <c r="H21" s="335">
        <v>0</v>
      </c>
      <c r="I21" s="335">
        <v>0</v>
      </c>
      <c r="J21" s="335">
        <f t="shared" si="1"/>
        <v>0</v>
      </c>
      <c r="K21" s="335"/>
      <c r="L21" s="335">
        <f t="shared" si="2"/>
        <v>0</v>
      </c>
      <c r="M21" s="335">
        <f t="shared" si="3"/>
        <v>0</v>
      </c>
    </row>
    <row r="22" spans="1:13" s="28" customFormat="1" ht="17.649999999999999" customHeight="1">
      <c r="A22" s="145">
        <v>9</v>
      </c>
      <c r="B22" s="146" t="s">
        <v>488</v>
      </c>
      <c r="C22" s="335">
        <v>1980.6447264921001</v>
      </c>
      <c r="D22" s="335">
        <v>1980.6447264921001</v>
      </c>
      <c r="E22" s="335">
        <v>0</v>
      </c>
      <c r="F22" s="335">
        <f t="shared" si="0"/>
        <v>1980.6447264921001</v>
      </c>
      <c r="G22" s="335"/>
      <c r="H22" s="335">
        <v>0</v>
      </c>
      <c r="I22" s="335">
        <v>0</v>
      </c>
      <c r="J22" s="335">
        <f t="shared" si="1"/>
        <v>0</v>
      </c>
      <c r="K22" s="335"/>
      <c r="L22" s="335">
        <f t="shared" si="2"/>
        <v>0</v>
      </c>
      <c r="M22" s="335">
        <f t="shared" si="3"/>
        <v>0</v>
      </c>
    </row>
    <row r="23" spans="1:13" s="28" customFormat="1" ht="17.649999999999999" customHeight="1">
      <c r="A23" s="145">
        <v>10</v>
      </c>
      <c r="B23" s="146" t="s">
        <v>489</v>
      </c>
      <c r="C23" s="335">
        <v>2598.5103668739366</v>
      </c>
      <c r="D23" s="335">
        <v>2598.5103668739366</v>
      </c>
      <c r="E23" s="335">
        <v>0</v>
      </c>
      <c r="F23" s="335">
        <f t="shared" si="0"/>
        <v>2598.5103668739366</v>
      </c>
      <c r="G23" s="335"/>
      <c r="H23" s="335">
        <v>0</v>
      </c>
      <c r="I23" s="335">
        <v>0</v>
      </c>
      <c r="J23" s="335">
        <f t="shared" si="1"/>
        <v>0</v>
      </c>
      <c r="K23" s="335"/>
      <c r="L23" s="335">
        <f t="shared" si="2"/>
        <v>0</v>
      </c>
      <c r="M23" s="335">
        <f t="shared" si="3"/>
        <v>0</v>
      </c>
    </row>
    <row r="24" spans="1:13" s="28" customFormat="1" ht="17.649999999999999" customHeight="1">
      <c r="A24" s="145">
        <v>11</v>
      </c>
      <c r="B24" s="146" t="s">
        <v>490</v>
      </c>
      <c r="C24" s="335">
        <v>2107.1962930089871</v>
      </c>
      <c r="D24" s="335">
        <v>2107.1962930089871</v>
      </c>
      <c r="E24" s="335">
        <v>0</v>
      </c>
      <c r="F24" s="335">
        <f t="shared" si="0"/>
        <v>2107.1962930089871</v>
      </c>
      <c r="G24" s="335"/>
      <c r="H24" s="335">
        <v>0</v>
      </c>
      <c r="I24" s="335">
        <v>0</v>
      </c>
      <c r="J24" s="335">
        <f t="shared" si="1"/>
        <v>0</v>
      </c>
      <c r="K24" s="335"/>
      <c r="L24" s="335">
        <f t="shared" si="2"/>
        <v>0</v>
      </c>
      <c r="M24" s="335">
        <f t="shared" si="3"/>
        <v>0</v>
      </c>
    </row>
    <row r="25" spans="1:13" s="28" customFormat="1" ht="17.649999999999999" customHeight="1">
      <c r="A25" s="145">
        <v>12</v>
      </c>
      <c r="B25" s="146" t="s">
        <v>491</v>
      </c>
      <c r="C25" s="335">
        <v>3468.9987620363527</v>
      </c>
      <c r="D25" s="335">
        <v>3468.9987620363522</v>
      </c>
      <c r="E25" s="335">
        <v>0</v>
      </c>
      <c r="F25" s="335">
        <f t="shared" si="0"/>
        <v>3468.9987620363522</v>
      </c>
      <c r="G25" s="335"/>
      <c r="H25" s="335">
        <v>0</v>
      </c>
      <c r="I25" s="335">
        <v>0</v>
      </c>
      <c r="J25" s="335">
        <f t="shared" si="1"/>
        <v>0</v>
      </c>
      <c r="K25" s="335"/>
      <c r="L25" s="335">
        <f t="shared" si="2"/>
        <v>4.5474735088646412E-13</v>
      </c>
      <c r="M25" s="335">
        <f t="shared" si="3"/>
        <v>4.5474735088646412E-13</v>
      </c>
    </row>
    <row r="26" spans="1:13" s="28" customFormat="1" ht="17.649999999999999" customHeight="1">
      <c r="A26" s="145">
        <v>13</v>
      </c>
      <c r="B26" s="146" t="s">
        <v>492</v>
      </c>
      <c r="C26" s="335">
        <v>1003.1435718543</v>
      </c>
      <c r="D26" s="335">
        <v>1003.1435718543</v>
      </c>
      <c r="E26" s="335">
        <v>0</v>
      </c>
      <c r="F26" s="335">
        <f t="shared" si="0"/>
        <v>1003.1435718543</v>
      </c>
      <c r="G26" s="335"/>
      <c r="H26" s="335">
        <v>0</v>
      </c>
      <c r="I26" s="335">
        <v>0</v>
      </c>
      <c r="J26" s="335">
        <f t="shared" si="1"/>
        <v>0</v>
      </c>
      <c r="K26" s="335"/>
      <c r="L26" s="335">
        <f t="shared" si="2"/>
        <v>0</v>
      </c>
      <c r="M26" s="335">
        <f t="shared" si="3"/>
        <v>0</v>
      </c>
    </row>
    <row r="27" spans="1:13" s="28" customFormat="1" ht="17.649999999999999" customHeight="1">
      <c r="A27" s="145">
        <v>14</v>
      </c>
      <c r="B27" s="146" t="s">
        <v>493</v>
      </c>
      <c r="C27" s="335">
        <v>668.54063145971702</v>
      </c>
      <c r="D27" s="335">
        <v>668.54063145971702</v>
      </c>
      <c r="E27" s="335">
        <v>0</v>
      </c>
      <c r="F27" s="335">
        <f t="shared" si="0"/>
        <v>668.54063145971702</v>
      </c>
      <c r="G27" s="335"/>
      <c r="H27" s="335">
        <v>0</v>
      </c>
      <c r="I27" s="335">
        <v>0</v>
      </c>
      <c r="J27" s="335">
        <f t="shared" si="1"/>
        <v>0</v>
      </c>
      <c r="K27" s="335"/>
      <c r="L27" s="335">
        <f t="shared" si="2"/>
        <v>0</v>
      </c>
      <c r="M27" s="335">
        <f t="shared" si="3"/>
        <v>0</v>
      </c>
    </row>
    <row r="28" spans="1:13" s="28" customFormat="1" ht="17.649999999999999" customHeight="1">
      <c r="A28" s="145">
        <v>15</v>
      </c>
      <c r="B28" s="146" t="s">
        <v>494</v>
      </c>
      <c r="C28" s="335">
        <v>1244.5709018742</v>
      </c>
      <c r="D28" s="335">
        <v>1244.5709018742</v>
      </c>
      <c r="E28" s="335">
        <v>0</v>
      </c>
      <c r="F28" s="335">
        <f t="shared" si="0"/>
        <v>1244.5709018742</v>
      </c>
      <c r="G28" s="335"/>
      <c r="H28" s="335">
        <v>0</v>
      </c>
      <c r="I28" s="335">
        <v>0</v>
      </c>
      <c r="J28" s="335">
        <f t="shared" si="1"/>
        <v>0</v>
      </c>
      <c r="K28" s="335"/>
      <c r="L28" s="335">
        <f t="shared" si="2"/>
        <v>0</v>
      </c>
      <c r="M28" s="335">
        <f t="shared" si="3"/>
        <v>0</v>
      </c>
    </row>
    <row r="29" spans="1:13" s="28" customFormat="1" ht="17.649999999999999" customHeight="1">
      <c r="A29" s="145">
        <v>16</v>
      </c>
      <c r="B29" s="146" t="s">
        <v>495</v>
      </c>
      <c r="C29" s="335">
        <v>1435.9119245903344</v>
      </c>
      <c r="D29" s="335">
        <v>1435.9119245903341</v>
      </c>
      <c r="E29" s="335">
        <v>0</v>
      </c>
      <c r="F29" s="335">
        <f t="shared" si="0"/>
        <v>1435.9119245903341</v>
      </c>
      <c r="G29" s="335"/>
      <c r="H29" s="335">
        <v>0</v>
      </c>
      <c r="I29" s="335">
        <v>0</v>
      </c>
      <c r="J29" s="335">
        <f t="shared" si="1"/>
        <v>0</v>
      </c>
      <c r="K29" s="335"/>
      <c r="L29" s="335">
        <f t="shared" si="2"/>
        <v>2.2737367544323206E-13</v>
      </c>
      <c r="M29" s="335">
        <f t="shared" si="3"/>
        <v>2.2737367544323206E-13</v>
      </c>
    </row>
    <row r="30" spans="1:13" s="28" customFormat="1" ht="17.649999999999999" customHeight="1">
      <c r="A30" s="145">
        <v>17</v>
      </c>
      <c r="B30" s="146" t="s">
        <v>496</v>
      </c>
      <c r="C30" s="335">
        <v>882.08987349448819</v>
      </c>
      <c r="D30" s="335">
        <v>882.08987349448819</v>
      </c>
      <c r="E30" s="335">
        <v>0</v>
      </c>
      <c r="F30" s="335">
        <f t="shared" si="0"/>
        <v>882.08987349448819</v>
      </c>
      <c r="G30" s="335"/>
      <c r="H30" s="335">
        <v>0</v>
      </c>
      <c r="I30" s="335">
        <v>0</v>
      </c>
      <c r="J30" s="335">
        <f t="shared" si="1"/>
        <v>0</v>
      </c>
      <c r="K30" s="335"/>
      <c r="L30" s="335">
        <f t="shared" si="2"/>
        <v>0</v>
      </c>
      <c r="M30" s="335">
        <f t="shared" si="3"/>
        <v>0</v>
      </c>
    </row>
    <row r="31" spans="1:13" s="28" customFormat="1" ht="17.649999999999999" customHeight="1">
      <c r="A31" s="145">
        <v>18</v>
      </c>
      <c r="B31" s="146" t="s">
        <v>497</v>
      </c>
      <c r="C31" s="335">
        <v>815.01293771273708</v>
      </c>
      <c r="D31" s="335">
        <v>815.01293771273697</v>
      </c>
      <c r="E31" s="335">
        <v>0</v>
      </c>
      <c r="F31" s="335">
        <f t="shared" si="0"/>
        <v>815.01293771273697</v>
      </c>
      <c r="G31" s="335"/>
      <c r="H31" s="335">
        <v>0</v>
      </c>
      <c r="I31" s="335">
        <v>0</v>
      </c>
      <c r="J31" s="335">
        <f t="shared" si="1"/>
        <v>0</v>
      </c>
      <c r="K31" s="335"/>
      <c r="L31" s="335">
        <f t="shared" si="2"/>
        <v>1.1368683772161603E-13</v>
      </c>
      <c r="M31" s="335">
        <f t="shared" si="3"/>
        <v>1.1368683772161603E-13</v>
      </c>
    </row>
    <row r="32" spans="1:13" s="28" customFormat="1" ht="17.649999999999999" customHeight="1">
      <c r="A32" s="145">
        <v>19</v>
      </c>
      <c r="B32" s="146" t="s">
        <v>498</v>
      </c>
      <c r="C32" s="335">
        <v>548.12916436495505</v>
      </c>
      <c r="D32" s="335">
        <v>548.12916436495505</v>
      </c>
      <c r="E32" s="335">
        <v>0</v>
      </c>
      <c r="F32" s="335">
        <f t="shared" si="0"/>
        <v>548.12916436495505</v>
      </c>
      <c r="G32" s="335"/>
      <c r="H32" s="335">
        <v>0</v>
      </c>
      <c r="I32" s="335">
        <v>0</v>
      </c>
      <c r="J32" s="335">
        <f t="shared" si="1"/>
        <v>0</v>
      </c>
      <c r="K32" s="335"/>
      <c r="L32" s="335">
        <f t="shared" si="2"/>
        <v>0</v>
      </c>
      <c r="M32" s="335">
        <f t="shared" si="3"/>
        <v>0</v>
      </c>
    </row>
    <row r="33" spans="1:13" s="28" customFormat="1" ht="17.649999999999999" customHeight="1">
      <c r="A33" s="145">
        <v>20</v>
      </c>
      <c r="B33" s="146" t="s">
        <v>499</v>
      </c>
      <c r="C33" s="335">
        <v>558.84034994002195</v>
      </c>
      <c r="D33" s="335">
        <v>558.84034994002207</v>
      </c>
      <c r="E33" s="335">
        <v>0</v>
      </c>
      <c r="F33" s="335">
        <f t="shared" si="0"/>
        <v>558.84034994002207</v>
      </c>
      <c r="G33" s="335"/>
      <c r="H33" s="335">
        <v>0</v>
      </c>
      <c r="I33" s="335">
        <v>0</v>
      </c>
      <c r="J33" s="335">
        <f t="shared" si="1"/>
        <v>0</v>
      </c>
      <c r="K33" s="335"/>
      <c r="L33" s="335">
        <f t="shared" si="2"/>
        <v>-1.1368683772161603E-13</v>
      </c>
      <c r="M33" s="335">
        <f t="shared" si="3"/>
        <v>-1.1368683772161603E-13</v>
      </c>
    </row>
    <row r="34" spans="1:13" s="28" customFormat="1" ht="17.649999999999999" customHeight="1">
      <c r="A34" s="145">
        <v>21</v>
      </c>
      <c r="B34" s="146" t="s">
        <v>500</v>
      </c>
      <c r="C34" s="335">
        <v>722.37546452239212</v>
      </c>
      <c r="D34" s="335">
        <v>722.37546452239189</v>
      </c>
      <c r="E34" s="335">
        <v>0</v>
      </c>
      <c r="F34" s="335">
        <f t="shared" si="0"/>
        <v>722.37546452239189</v>
      </c>
      <c r="G34" s="335"/>
      <c r="H34" s="335">
        <v>0</v>
      </c>
      <c r="I34" s="335">
        <v>0</v>
      </c>
      <c r="J34" s="335">
        <f t="shared" si="1"/>
        <v>0</v>
      </c>
      <c r="K34" s="335"/>
      <c r="L34" s="335">
        <f t="shared" si="2"/>
        <v>2.2737367544323206E-13</v>
      </c>
      <c r="M34" s="335">
        <f t="shared" si="3"/>
        <v>2.2737367544323206E-13</v>
      </c>
    </row>
    <row r="35" spans="1:13" s="28" customFormat="1" ht="17.649999999999999" customHeight="1">
      <c r="A35" s="145">
        <v>22</v>
      </c>
      <c r="B35" s="146" t="s">
        <v>501</v>
      </c>
      <c r="C35" s="335">
        <v>890.90367010197315</v>
      </c>
      <c r="D35" s="335">
        <v>890.90367010197315</v>
      </c>
      <c r="E35" s="335">
        <v>0</v>
      </c>
      <c r="F35" s="335">
        <f t="shared" si="0"/>
        <v>890.90367010197315</v>
      </c>
      <c r="G35" s="335"/>
      <c r="H35" s="335">
        <v>0</v>
      </c>
      <c r="I35" s="335">
        <v>0</v>
      </c>
      <c r="J35" s="335">
        <f t="shared" si="1"/>
        <v>0</v>
      </c>
      <c r="K35" s="335"/>
      <c r="L35" s="335">
        <f t="shared" si="2"/>
        <v>0</v>
      </c>
      <c r="M35" s="335">
        <f t="shared" si="3"/>
        <v>0</v>
      </c>
    </row>
    <row r="36" spans="1:13" s="28" customFormat="1" ht="17.649999999999999" customHeight="1">
      <c r="A36" s="145">
        <v>23</v>
      </c>
      <c r="B36" s="146" t="s">
        <v>502</v>
      </c>
      <c r="C36" s="335">
        <v>481.98325390989305</v>
      </c>
      <c r="D36" s="335">
        <v>481.98325390989299</v>
      </c>
      <c r="E36" s="335">
        <v>0</v>
      </c>
      <c r="F36" s="335">
        <f t="shared" si="0"/>
        <v>481.98325390989299</v>
      </c>
      <c r="G36" s="335"/>
      <c r="H36" s="335">
        <v>0</v>
      </c>
      <c r="I36" s="335">
        <v>0</v>
      </c>
      <c r="J36" s="335">
        <f t="shared" si="1"/>
        <v>0</v>
      </c>
      <c r="K36" s="335"/>
      <c r="L36" s="335">
        <f t="shared" si="2"/>
        <v>5.6843418860808015E-14</v>
      </c>
      <c r="M36" s="335">
        <f t="shared" si="3"/>
        <v>5.6843418860808015E-14</v>
      </c>
    </row>
    <row r="37" spans="1:13" s="28" customFormat="1" ht="17.649999999999999" customHeight="1">
      <c r="A37" s="145">
        <v>24</v>
      </c>
      <c r="B37" s="146" t="s">
        <v>503</v>
      </c>
      <c r="C37" s="335">
        <v>873.90449557077613</v>
      </c>
      <c r="D37" s="335">
        <v>873.90449557077613</v>
      </c>
      <c r="E37" s="335">
        <v>0</v>
      </c>
      <c r="F37" s="335">
        <f t="shared" si="0"/>
        <v>873.90449557077613</v>
      </c>
      <c r="G37" s="335"/>
      <c r="H37" s="335">
        <v>0</v>
      </c>
      <c r="I37" s="335">
        <v>0</v>
      </c>
      <c r="J37" s="335">
        <f t="shared" si="1"/>
        <v>0</v>
      </c>
      <c r="K37" s="335"/>
      <c r="L37" s="335">
        <f t="shared" si="2"/>
        <v>0</v>
      </c>
      <c r="M37" s="335">
        <f t="shared" si="3"/>
        <v>0</v>
      </c>
    </row>
    <row r="38" spans="1:13" s="28" customFormat="1" ht="17.649999999999999" customHeight="1">
      <c r="A38" s="145">
        <v>25</v>
      </c>
      <c r="B38" s="146" t="s">
        <v>504</v>
      </c>
      <c r="C38" s="335">
        <v>2602.4956840403788</v>
      </c>
      <c r="D38" s="335">
        <v>2602.4956840403788</v>
      </c>
      <c r="E38" s="335">
        <v>0</v>
      </c>
      <c r="F38" s="335">
        <f t="shared" si="0"/>
        <v>2602.4956840403788</v>
      </c>
      <c r="G38" s="335"/>
      <c r="H38" s="335">
        <v>0</v>
      </c>
      <c r="I38" s="335">
        <v>0</v>
      </c>
      <c r="J38" s="335">
        <f t="shared" si="1"/>
        <v>0</v>
      </c>
      <c r="K38" s="335"/>
      <c r="L38" s="335">
        <f t="shared" si="2"/>
        <v>0</v>
      </c>
      <c r="M38" s="335">
        <f t="shared" si="3"/>
        <v>0</v>
      </c>
    </row>
    <row r="39" spans="1:13" s="28" customFormat="1" ht="17.649999999999999" customHeight="1">
      <c r="A39" s="145">
        <v>26</v>
      </c>
      <c r="B39" s="146" t="s">
        <v>505</v>
      </c>
      <c r="C39" s="335">
        <v>2273.6627508826359</v>
      </c>
      <c r="D39" s="335">
        <v>2273.6627508826355</v>
      </c>
      <c r="E39" s="335">
        <v>0</v>
      </c>
      <c r="F39" s="335">
        <f t="shared" si="0"/>
        <v>2273.6627508826355</v>
      </c>
      <c r="G39" s="335"/>
      <c r="H39" s="335">
        <v>0</v>
      </c>
      <c r="I39" s="335">
        <v>0</v>
      </c>
      <c r="J39" s="335">
        <f t="shared" si="1"/>
        <v>0</v>
      </c>
      <c r="K39" s="335"/>
      <c r="L39" s="335">
        <f t="shared" si="2"/>
        <v>4.5474735088646412E-13</v>
      </c>
      <c r="M39" s="335">
        <f t="shared" si="3"/>
        <v>4.5474735088646412E-13</v>
      </c>
    </row>
    <row r="40" spans="1:13" s="28" customFormat="1" ht="17.649999999999999" customHeight="1">
      <c r="A40" s="145">
        <v>27</v>
      </c>
      <c r="B40" s="146" t="s">
        <v>506</v>
      </c>
      <c r="C40" s="335">
        <v>2414.6751363905942</v>
      </c>
      <c r="D40" s="335">
        <v>2414.6751363905937</v>
      </c>
      <c r="E40" s="335">
        <v>0</v>
      </c>
      <c r="F40" s="335">
        <f t="shared" si="0"/>
        <v>2414.6751363905937</v>
      </c>
      <c r="G40" s="335"/>
      <c r="H40" s="335">
        <v>0</v>
      </c>
      <c r="I40" s="335">
        <v>0</v>
      </c>
      <c r="J40" s="335">
        <f t="shared" si="1"/>
        <v>0</v>
      </c>
      <c r="K40" s="335"/>
      <c r="L40" s="335">
        <f t="shared" si="2"/>
        <v>4.5474735088646412E-13</v>
      </c>
      <c r="M40" s="335">
        <f t="shared" si="3"/>
        <v>4.5474735088646412E-13</v>
      </c>
    </row>
    <row r="41" spans="1:13" s="28" customFormat="1" ht="17.649999999999999" customHeight="1">
      <c r="A41" s="145">
        <v>28</v>
      </c>
      <c r="B41" s="146" t="s">
        <v>507</v>
      </c>
      <c r="C41" s="335">
        <v>6609.3887831470383</v>
      </c>
      <c r="D41" s="335">
        <v>6609.3887831470392</v>
      </c>
      <c r="E41" s="335">
        <v>0</v>
      </c>
      <c r="F41" s="335">
        <f t="shared" si="0"/>
        <v>6609.3887831470392</v>
      </c>
      <c r="G41" s="335"/>
      <c r="H41" s="335">
        <v>0</v>
      </c>
      <c r="I41" s="335">
        <v>0</v>
      </c>
      <c r="J41" s="335">
        <f t="shared" si="1"/>
        <v>0</v>
      </c>
      <c r="K41" s="335"/>
      <c r="L41" s="335">
        <f t="shared" si="2"/>
        <v>-9.0949470177292824E-13</v>
      </c>
      <c r="M41" s="335">
        <f t="shared" si="3"/>
        <v>-9.0949470177292824E-13</v>
      </c>
    </row>
    <row r="42" spans="1:13" s="28" customFormat="1" ht="17.649999999999999" customHeight="1">
      <c r="A42" s="145">
        <v>29</v>
      </c>
      <c r="B42" s="146" t="s">
        <v>508</v>
      </c>
      <c r="C42" s="335">
        <v>883.71959728724994</v>
      </c>
      <c r="D42" s="335">
        <v>883.71959728725028</v>
      </c>
      <c r="E42" s="335">
        <v>0</v>
      </c>
      <c r="F42" s="335">
        <f t="shared" si="0"/>
        <v>883.71959728725028</v>
      </c>
      <c r="G42" s="335"/>
      <c r="H42" s="335">
        <v>0</v>
      </c>
      <c r="I42" s="335">
        <v>0</v>
      </c>
      <c r="J42" s="335">
        <f t="shared" si="1"/>
        <v>0</v>
      </c>
      <c r="K42" s="335"/>
      <c r="L42" s="335">
        <f t="shared" si="2"/>
        <v>-3.4106051316484809E-13</v>
      </c>
      <c r="M42" s="335">
        <f t="shared" si="3"/>
        <v>-3.4106051316484809E-13</v>
      </c>
    </row>
    <row r="43" spans="1:13" s="28" customFormat="1" ht="17.649999999999999" customHeight="1">
      <c r="A43" s="145">
        <v>30</v>
      </c>
      <c r="B43" s="146" t="s">
        <v>509</v>
      </c>
      <c r="C43" s="335">
        <v>2607.8330215821402</v>
      </c>
      <c r="D43" s="335">
        <v>2607.8330215821402</v>
      </c>
      <c r="E43" s="335">
        <v>0</v>
      </c>
      <c r="F43" s="335">
        <f t="shared" si="0"/>
        <v>2607.8330215821402</v>
      </c>
      <c r="G43" s="335"/>
      <c r="H43" s="335">
        <v>0</v>
      </c>
      <c r="I43" s="335">
        <v>0</v>
      </c>
      <c r="J43" s="335">
        <f t="shared" si="1"/>
        <v>0</v>
      </c>
      <c r="K43" s="335"/>
      <c r="L43" s="335">
        <f t="shared" si="2"/>
        <v>0</v>
      </c>
      <c r="M43" s="335">
        <f t="shared" si="3"/>
        <v>0</v>
      </c>
    </row>
    <row r="44" spans="1:13" s="28" customFormat="1" ht="17.649999999999999" customHeight="1">
      <c r="A44" s="145">
        <v>31</v>
      </c>
      <c r="B44" s="146" t="s">
        <v>510</v>
      </c>
      <c r="C44" s="335">
        <v>5456.2650532993976</v>
      </c>
      <c r="D44" s="335">
        <v>5456.2650532993976</v>
      </c>
      <c r="E44" s="335">
        <v>0</v>
      </c>
      <c r="F44" s="335">
        <f t="shared" si="0"/>
        <v>5456.2650532993976</v>
      </c>
      <c r="G44" s="335"/>
      <c r="H44" s="335">
        <v>0</v>
      </c>
      <c r="I44" s="335">
        <v>0</v>
      </c>
      <c r="J44" s="335">
        <f t="shared" si="1"/>
        <v>0</v>
      </c>
      <c r="K44" s="335"/>
      <c r="L44" s="335">
        <f t="shared" si="2"/>
        <v>0</v>
      </c>
      <c r="M44" s="335">
        <f t="shared" si="3"/>
        <v>0</v>
      </c>
    </row>
    <row r="45" spans="1:13" s="28" customFormat="1" ht="17.649999999999999" customHeight="1">
      <c r="A45" s="145">
        <v>32</v>
      </c>
      <c r="B45" s="146" t="s">
        <v>511</v>
      </c>
      <c r="C45" s="335">
        <v>1273.3124762954251</v>
      </c>
      <c r="D45" s="335">
        <v>1273.3124762954251</v>
      </c>
      <c r="E45" s="335">
        <v>0</v>
      </c>
      <c r="F45" s="335">
        <f t="shared" si="0"/>
        <v>1273.3124762954251</v>
      </c>
      <c r="G45" s="335"/>
      <c r="H45" s="335">
        <v>0</v>
      </c>
      <c r="I45" s="335">
        <v>0</v>
      </c>
      <c r="J45" s="335">
        <f t="shared" si="1"/>
        <v>0</v>
      </c>
      <c r="K45" s="335"/>
      <c r="L45" s="335">
        <f t="shared" si="2"/>
        <v>0</v>
      </c>
      <c r="M45" s="335">
        <f t="shared" si="3"/>
        <v>0</v>
      </c>
    </row>
    <row r="46" spans="1:13" s="28" customFormat="1" ht="17.649999999999999" customHeight="1">
      <c r="A46" s="145">
        <v>33</v>
      </c>
      <c r="B46" s="146" t="s">
        <v>512</v>
      </c>
      <c r="C46" s="335">
        <v>1536.558081366439</v>
      </c>
      <c r="D46" s="335">
        <v>1536.558081366439</v>
      </c>
      <c r="E46" s="335">
        <v>0</v>
      </c>
      <c r="F46" s="335">
        <f t="shared" si="0"/>
        <v>1536.558081366439</v>
      </c>
      <c r="G46" s="335"/>
      <c r="H46" s="335">
        <v>0</v>
      </c>
      <c r="I46" s="335">
        <v>0</v>
      </c>
      <c r="J46" s="335">
        <f t="shared" si="1"/>
        <v>0</v>
      </c>
      <c r="K46" s="335"/>
      <c r="L46" s="335">
        <f t="shared" si="2"/>
        <v>0</v>
      </c>
      <c r="M46" s="335">
        <f t="shared" si="3"/>
        <v>0</v>
      </c>
    </row>
    <row r="47" spans="1:13" s="28" customFormat="1" ht="17.649999999999999" customHeight="1">
      <c r="A47" s="145">
        <v>34</v>
      </c>
      <c r="B47" s="146" t="s">
        <v>513</v>
      </c>
      <c r="C47" s="335">
        <v>1435.5950045558579</v>
      </c>
      <c r="D47" s="335">
        <v>1435.5950045558582</v>
      </c>
      <c r="E47" s="335">
        <v>0</v>
      </c>
      <c r="F47" s="335">
        <f t="shared" si="0"/>
        <v>1435.5950045558582</v>
      </c>
      <c r="G47" s="335"/>
      <c r="H47" s="335">
        <v>0</v>
      </c>
      <c r="I47" s="335">
        <v>0</v>
      </c>
      <c r="J47" s="335">
        <f t="shared" si="1"/>
        <v>0</v>
      </c>
      <c r="K47" s="335"/>
      <c r="L47" s="335">
        <f t="shared" si="2"/>
        <v>-2.2737367544323206E-13</v>
      </c>
      <c r="M47" s="335">
        <f t="shared" si="3"/>
        <v>-2.2737367544323206E-13</v>
      </c>
    </row>
    <row r="48" spans="1:13" s="28" customFormat="1" ht="17.649999999999999" customHeight="1">
      <c r="A48" s="145">
        <v>35</v>
      </c>
      <c r="B48" s="146" t="s">
        <v>514</v>
      </c>
      <c r="C48" s="335">
        <v>801.95911312445094</v>
      </c>
      <c r="D48" s="335">
        <v>801.95911312445094</v>
      </c>
      <c r="E48" s="335">
        <v>0</v>
      </c>
      <c r="F48" s="335">
        <f t="shared" si="0"/>
        <v>801.95911312445094</v>
      </c>
      <c r="G48" s="335"/>
      <c r="H48" s="335">
        <v>0</v>
      </c>
      <c r="I48" s="335">
        <v>0</v>
      </c>
      <c r="J48" s="335">
        <f t="shared" si="1"/>
        <v>0</v>
      </c>
      <c r="K48" s="335"/>
      <c r="L48" s="335">
        <f t="shared" si="2"/>
        <v>0</v>
      </c>
      <c r="M48" s="335">
        <f t="shared" si="3"/>
        <v>0</v>
      </c>
    </row>
    <row r="49" spans="1:13" s="28" customFormat="1" ht="17.649999999999999" customHeight="1">
      <c r="A49" s="145">
        <v>36</v>
      </c>
      <c r="B49" s="146" t="s">
        <v>515</v>
      </c>
      <c r="C49" s="335">
        <v>170.07190644354307</v>
      </c>
      <c r="D49" s="335">
        <v>170.07190644354301</v>
      </c>
      <c r="E49" s="335">
        <v>0</v>
      </c>
      <c r="F49" s="335">
        <f t="shared" si="0"/>
        <v>170.07190644354301</v>
      </c>
      <c r="G49" s="335"/>
      <c r="H49" s="335">
        <v>0</v>
      </c>
      <c r="I49" s="335">
        <v>0</v>
      </c>
      <c r="J49" s="335">
        <f t="shared" si="1"/>
        <v>0</v>
      </c>
      <c r="K49" s="335"/>
      <c r="L49" s="335">
        <f t="shared" si="2"/>
        <v>5.6843418860808015E-14</v>
      </c>
      <c r="M49" s="335">
        <f t="shared" si="3"/>
        <v>5.6843418860808015E-14</v>
      </c>
    </row>
    <row r="50" spans="1:13" s="28" customFormat="1" ht="17.649999999999999" customHeight="1">
      <c r="A50" s="145">
        <v>37</v>
      </c>
      <c r="B50" s="146" t="s">
        <v>516</v>
      </c>
      <c r="C50" s="335">
        <v>3429.3277541070361</v>
      </c>
      <c r="D50" s="335">
        <v>3429.3277541070361</v>
      </c>
      <c r="E50" s="335">
        <v>0</v>
      </c>
      <c r="F50" s="335">
        <f t="shared" si="0"/>
        <v>3429.3277541070361</v>
      </c>
      <c r="G50" s="335"/>
      <c r="H50" s="335">
        <v>0</v>
      </c>
      <c r="I50" s="335">
        <v>0</v>
      </c>
      <c r="J50" s="335">
        <f t="shared" si="1"/>
        <v>0</v>
      </c>
      <c r="K50" s="335"/>
      <c r="L50" s="335">
        <f t="shared" si="2"/>
        <v>0</v>
      </c>
      <c r="M50" s="335">
        <f t="shared" si="3"/>
        <v>0</v>
      </c>
    </row>
    <row r="51" spans="1:13" s="28" customFormat="1" ht="17.649999999999999" customHeight="1">
      <c r="A51" s="145">
        <v>38</v>
      </c>
      <c r="B51" s="146" t="s">
        <v>517</v>
      </c>
      <c r="C51" s="335">
        <v>2253.9127370487759</v>
      </c>
      <c r="D51" s="335">
        <v>2253.9127370487759</v>
      </c>
      <c r="E51" s="335">
        <v>0</v>
      </c>
      <c r="F51" s="335">
        <f t="shared" si="0"/>
        <v>2253.9127370487759</v>
      </c>
      <c r="G51" s="335"/>
      <c r="H51" s="335">
        <v>0</v>
      </c>
      <c r="I51" s="335">
        <v>0</v>
      </c>
      <c r="J51" s="335">
        <f t="shared" si="1"/>
        <v>0</v>
      </c>
      <c r="K51" s="335"/>
      <c r="L51" s="335">
        <f t="shared" si="2"/>
        <v>0</v>
      </c>
      <c r="M51" s="335">
        <f t="shared" si="3"/>
        <v>0</v>
      </c>
    </row>
    <row r="52" spans="1:13" s="28" customFormat="1" ht="17.649999999999999" customHeight="1">
      <c r="A52" s="145">
        <v>39</v>
      </c>
      <c r="B52" s="146" t="s">
        <v>518</v>
      </c>
      <c r="C52" s="335">
        <v>1300.4933753845924</v>
      </c>
      <c r="D52" s="335">
        <v>1300.4933753845924</v>
      </c>
      <c r="E52" s="335">
        <v>0</v>
      </c>
      <c r="F52" s="335">
        <f t="shared" si="0"/>
        <v>1300.4933753845924</v>
      </c>
      <c r="G52" s="335"/>
      <c r="H52" s="335">
        <v>0</v>
      </c>
      <c r="I52" s="335">
        <v>0</v>
      </c>
      <c r="J52" s="335">
        <f t="shared" si="1"/>
        <v>0</v>
      </c>
      <c r="K52" s="335"/>
      <c r="L52" s="335">
        <f t="shared" si="2"/>
        <v>0</v>
      </c>
      <c r="M52" s="335">
        <f t="shared" si="3"/>
        <v>0</v>
      </c>
    </row>
    <row r="53" spans="1:13" s="28" customFormat="1" ht="17.649999999999999" customHeight="1">
      <c r="A53" s="145">
        <v>40</v>
      </c>
      <c r="B53" s="146" t="s">
        <v>519</v>
      </c>
      <c r="C53" s="335">
        <v>293.13163956737236</v>
      </c>
      <c r="D53" s="335">
        <v>293.13163956737236</v>
      </c>
      <c r="E53" s="335">
        <v>0</v>
      </c>
      <c r="F53" s="335">
        <f t="shared" si="0"/>
        <v>293.13163956737236</v>
      </c>
      <c r="G53" s="335"/>
      <c r="H53" s="335">
        <v>0</v>
      </c>
      <c r="I53" s="335">
        <v>0</v>
      </c>
      <c r="J53" s="335">
        <f t="shared" si="1"/>
        <v>0</v>
      </c>
      <c r="K53" s="335"/>
      <c r="L53" s="335">
        <f t="shared" si="2"/>
        <v>0</v>
      </c>
      <c r="M53" s="335">
        <f t="shared" si="3"/>
        <v>0</v>
      </c>
    </row>
    <row r="54" spans="1:13" s="28" customFormat="1" ht="17.649999999999999" customHeight="1">
      <c r="A54" s="145">
        <v>41</v>
      </c>
      <c r="B54" s="146" t="s">
        <v>520</v>
      </c>
      <c r="C54" s="335">
        <v>4897.2954037970476</v>
      </c>
      <c r="D54" s="335">
        <v>4897.2954037970467</v>
      </c>
      <c r="E54" s="335">
        <v>0</v>
      </c>
      <c r="F54" s="335">
        <f t="shared" si="0"/>
        <v>4897.2954037970467</v>
      </c>
      <c r="G54" s="335"/>
      <c r="H54" s="335">
        <v>0</v>
      </c>
      <c r="I54" s="335">
        <v>0</v>
      </c>
      <c r="J54" s="335">
        <f t="shared" si="1"/>
        <v>0</v>
      </c>
      <c r="K54" s="335"/>
      <c r="L54" s="335">
        <f t="shared" si="2"/>
        <v>9.0949470177292824E-13</v>
      </c>
      <c r="M54" s="335">
        <f t="shared" si="3"/>
        <v>9.0949470177292824E-13</v>
      </c>
    </row>
    <row r="55" spans="1:13" s="28" customFormat="1" ht="17.649999999999999" customHeight="1">
      <c r="A55" s="145">
        <v>42</v>
      </c>
      <c r="B55" s="146" t="s">
        <v>521</v>
      </c>
      <c r="C55" s="335">
        <v>2126.7615475690422</v>
      </c>
      <c r="D55" s="335">
        <v>2126.7615475690418</v>
      </c>
      <c r="E55" s="335">
        <v>0</v>
      </c>
      <c r="F55" s="335">
        <f t="shared" si="0"/>
        <v>2126.7615475690418</v>
      </c>
      <c r="G55" s="335"/>
      <c r="H55" s="335">
        <v>0</v>
      </c>
      <c r="I55" s="335">
        <v>0</v>
      </c>
      <c r="J55" s="335">
        <f t="shared" si="1"/>
        <v>0</v>
      </c>
      <c r="K55" s="335"/>
      <c r="L55" s="335">
        <f t="shared" si="2"/>
        <v>4.5474735088646412E-13</v>
      </c>
      <c r="M55" s="335">
        <f t="shared" si="3"/>
        <v>4.5474735088646412E-13</v>
      </c>
    </row>
    <row r="56" spans="1:13" s="28" customFormat="1" ht="17.649999999999999" customHeight="1">
      <c r="A56" s="145">
        <v>43</v>
      </c>
      <c r="B56" s="146" t="s">
        <v>522</v>
      </c>
      <c r="C56" s="335">
        <v>866.36332462749283</v>
      </c>
      <c r="D56" s="335">
        <v>866.36332462749306</v>
      </c>
      <c r="E56" s="335">
        <v>0</v>
      </c>
      <c r="F56" s="335">
        <f t="shared" si="0"/>
        <v>866.36332462749306</v>
      </c>
      <c r="G56" s="335"/>
      <c r="H56" s="335">
        <v>0</v>
      </c>
      <c r="I56" s="335">
        <v>0</v>
      </c>
      <c r="J56" s="335">
        <f t="shared" si="1"/>
        <v>0</v>
      </c>
      <c r="K56" s="335"/>
      <c r="L56" s="335">
        <f t="shared" si="2"/>
        <v>-2.2737367544323206E-13</v>
      </c>
      <c r="M56" s="335">
        <f t="shared" si="3"/>
        <v>-2.2737367544323206E-13</v>
      </c>
    </row>
    <row r="57" spans="1:13" s="28" customFormat="1" ht="17.649999999999999" customHeight="1">
      <c r="A57" s="145">
        <v>44</v>
      </c>
      <c r="B57" s="146" t="s">
        <v>523</v>
      </c>
      <c r="C57" s="335">
        <v>435.59999190000002</v>
      </c>
      <c r="D57" s="335">
        <v>435.59999190000002</v>
      </c>
      <c r="E57" s="335">
        <v>0</v>
      </c>
      <c r="F57" s="335">
        <f t="shared" si="0"/>
        <v>435.59999190000002</v>
      </c>
      <c r="G57" s="335"/>
      <c r="H57" s="335">
        <v>0</v>
      </c>
      <c r="I57" s="335">
        <v>0</v>
      </c>
      <c r="J57" s="335">
        <f t="shared" si="1"/>
        <v>0</v>
      </c>
      <c r="K57" s="335"/>
      <c r="L57" s="335">
        <f t="shared" si="2"/>
        <v>0</v>
      </c>
      <c r="M57" s="335">
        <f t="shared" si="3"/>
        <v>0</v>
      </c>
    </row>
    <row r="58" spans="1:13" s="28" customFormat="1" ht="17.649999999999999" customHeight="1">
      <c r="A58" s="145">
        <v>45</v>
      </c>
      <c r="B58" s="146" t="s">
        <v>524</v>
      </c>
      <c r="C58" s="335">
        <v>1134.5671954911759</v>
      </c>
      <c r="D58" s="335">
        <v>1134.5671954911757</v>
      </c>
      <c r="E58" s="335">
        <v>0</v>
      </c>
      <c r="F58" s="335">
        <f t="shared" si="0"/>
        <v>1134.5671954911757</v>
      </c>
      <c r="G58" s="335"/>
      <c r="H58" s="335">
        <v>0</v>
      </c>
      <c r="I58" s="335">
        <v>0</v>
      </c>
      <c r="J58" s="335">
        <f t="shared" si="1"/>
        <v>0</v>
      </c>
      <c r="K58" s="335"/>
      <c r="L58" s="335">
        <f t="shared" si="2"/>
        <v>2.2737367544323206E-13</v>
      </c>
      <c r="M58" s="335">
        <f t="shared" si="3"/>
        <v>2.2737367544323206E-13</v>
      </c>
    </row>
    <row r="59" spans="1:13" s="28" customFormat="1" ht="17.649999999999999" customHeight="1">
      <c r="A59" s="145">
        <v>46</v>
      </c>
      <c r="B59" s="146" t="s">
        <v>525</v>
      </c>
      <c r="C59" s="335">
        <v>423.80997027898508</v>
      </c>
      <c r="D59" s="335">
        <v>423.80997027898508</v>
      </c>
      <c r="E59" s="335">
        <v>0</v>
      </c>
      <c r="F59" s="335">
        <f t="shared" si="0"/>
        <v>423.80997027898508</v>
      </c>
      <c r="G59" s="335"/>
      <c r="H59" s="335">
        <v>0</v>
      </c>
      <c r="I59" s="335">
        <v>0</v>
      </c>
      <c r="J59" s="335">
        <f t="shared" si="1"/>
        <v>0</v>
      </c>
      <c r="K59" s="335"/>
      <c r="L59" s="335">
        <f t="shared" si="2"/>
        <v>0</v>
      </c>
      <c r="M59" s="335">
        <f t="shared" si="3"/>
        <v>0</v>
      </c>
    </row>
    <row r="60" spans="1:13" s="28" customFormat="1" ht="17.649999999999999" customHeight="1">
      <c r="A60" s="145">
        <v>47</v>
      </c>
      <c r="B60" s="146" t="s">
        <v>526</v>
      </c>
      <c r="C60" s="335">
        <v>887.14351492640481</v>
      </c>
      <c r="D60" s="335">
        <v>887.14351492640458</v>
      </c>
      <c r="E60" s="335">
        <v>0</v>
      </c>
      <c r="F60" s="335">
        <f t="shared" si="0"/>
        <v>887.14351492640458</v>
      </c>
      <c r="G60" s="335"/>
      <c r="H60" s="335">
        <v>0</v>
      </c>
      <c r="I60" s="335">
        <v>0</v>
      </c>
      <c r="J60" s="335">
        <f t="shared" si="1"/>
        <v>0</v>
      </c>
      <c r="K60" s="335"/>
      <c r="L60" s="335">
        <f t="shared" si="2"/>
        <v>2.2737367544323206E-13</v>
      </c>
      <c r="M60" s="335">
        <f t="shared" si="3"/>
        <v>2.2737367544323206E-13</v>
      </c>
    </row>
    <row r="61" spans="1:13" s="28" customFormat="1" ht="17.649999999999999" customHeight="1">
      <c r="A61" s="145">
        <v>48</v>
      </c>
      <c r="B61" s="146" t="s">
        <v>527</v>
      </c>
      <c r="C61" s="335">
        <v>1108.9881122606253</v>
      </c>
      <c r="D61" s="335">
        <v>1108.9881122606253</v>
      </c>
      <c r="E61" s="335">
        <v>0</v>
      </c>
      <c r="F61" s="335">
        <f t="shared" si="0"/>
        <v>1108.9881122606253</v>
      </c>
      <c r="G61" s="335"/>
      <c r="H61" s="335">
        <v>0</v>
      </c>
      <c r="I61" s="335">
        <v>0</v>
      </c>
      <c r="J61" s="335">
        <f t="shared" si="1"/>
        <v>0</v>
      </c>
      <c r="K61" s="335"/>
      <c r="L61" s="335">
        <f t="shared" si="2"/>
        <v>0</v>
      </c>
      <c r="M61" s="335">
        <f t="shared" si="3"/>
        <v>0</v>
      </c>
    </row>
    <row r="62" spans="1:13" s="28" customFormat="1" ht="17.649999999999999" customHeight="1">
      <c r="A62" s="145">
        <v>49</v>
      </c>
      <c r="B62" s="146" t="s">
        <v>528</v>
      </c>
      <c r="C62" s="335">
        <v>2512.0909002221515</v>
      </c>
      <c r="D62" s="335">
        <v>2512.0909002221515</v>
      </c>
      <c r="E62" s="335">
        <v>0</v>
      </c>
      <c r="F62" s="335">
        <f t="shared" si="0"/>
        <v>2512.0909002221515</v>
      </c>
      <c r="G62" s="335"/>
      <c r="H62" s="335">
        <v>0</v>
      </c>
      <c r="I62" s="335">
        <v>0</v>
      </c>
      <c r="J62" s="335">
        <f t="shared" si="1"/>
        <v>0</v>
      </c>
      <c r="K62" s="335"/>
      <c r="L62" s="335">
        <f t="shared" si="2"/>
        <v>0</v>
      </c>
      <c r="M62" s="335">
        <f t="shared" si="3"/>
        <v>0</v>
      </c>
    </row>
    <row r="63" spans="1:13" s="28" customFormat="1" ht="17.649999999999999" customHeight="1">
      <c r="A63" s="145">
        <v>50</v>
      </c>
      <c r="B63" s="146" t="s">
        <v>529</v>
      </c>
      <c r="C63" s="335">
        <v>3019.3625542850914</v>
      </c>
      <c r="D63" s="335">
        <v>3019.3625542850914</v>
      </c>
      <c r="E63" s="335">
        <v>0</v>
      </c>
      <c r="F63" s="335">
        <f t="shared" si="0"/>
        <v>3019.3625542850914</v>
      </c>
      <c r="G63" s="335"/>
      <c r="H63" s="335">
        <v>0</v>
      </c>
      <c r="I63" s="335">
        <v>0</v>
      </c>
      <c r="J63" s="335">
        <f t="shared" si="1"/>
        <v>0</v>
      </c>
      <c r="K63" s="335"/>
      <c r="L63" s="335">
        <f t="shared" si="2"/>
        <v>0</v>
      </c>
      <c r="M63" s="335">
        <f t="shared" si="3"/>
        <v>0</v>
      </c>
    </row>
    <row r="64" spans="1:13" s="28" customFormat="1" ht="17.649999999999999" customHeight="1">
      <c r="A64" s="145">
        <v>51</v>
      </c>
      <c r="B64" s="146" t="s">
        <v>530</v>
      </c>
      <c r="C64" s="335">
        <v>566.83908523882792</v>
      </c>
      <c r="D64" s="335">
        <v>566.83908523882792</v>
      </c>
      <c r="E64" s="335">
        <v>0</v>
      </c>
      <c r="F64" s="335">
        <f t="shared" si="0"/>
        <v>566.83908523882792</v>
      </c>
      <c r="G64" s="335"/>
      <c r="H64" s="335">
        <v>0</v>
      </c>
      <c r="I64" s="335">
        <v>0</v>
      </c>
      <c r="J64" s="335">
        <f t="shared" si="1"/>
        <v>0</v>
      </c>
      <c r="K64" s="335"/>
      <c r="L64" s="335">
        <f t="shared" si="2"/>
        <v>0</v>
      </c>
      <c r="M64" s="335">
        <f t="shared" si="3"/>
        <v>0</v>
      </c>
    </row>
    <row r="65" spans="1:13" s="28" customFormat="1" ht="17.649999999999999" customHeight="1">
      <c r="A65" s="145">
        <v>52</v>
      </c>
      <c r="B65" s="146" t="s">
        <v>531</v>
      </c>
      <c r="C65" s="335">
        <v>544.89353661115308</v>
      </c>
      <c r="D65" s="335">
        <v>544.89353661115308</v>
      </c>
      <c r="E65" s="335">
        <v>0</v>
      </c>
      <c r="F65" s="335">
        <f t="shared" si="0"/>
        <v>544.89353661115308</v>
      </c>
      <c r="G65" s="335"/>
      <c r="H65" s="335">
        <v>0</v>
      </c>
      <c r="I65" s="335">
        <v>0</v>
      </c>
      <c r="J65" s="335">
        <f t="shared" si="1"/>
        <v>0</v>
      </c>
      <c r="K65" s="335"/>
      <c r="L65" s="335">
        <f t="shared" si="2"/>
        <v>0</v>
      </c>
      <c r="M65" s="335">
        <f t="shared" si="3"/>
        <v>0</v>
      </c>
    </row>
    <row r="66" spans="1:13" s="28" customFormat="1" ht="17.649999999999999" customHeight="1">
      <c r="A66" s="145">
        <v>53</v>
      </c>
      <c r="B66" s="146" t="s">
        <v>532</v>
      </c>
      <c r="C66" s="335">
        <v>330.09818930819318</v>
      </c>
      <c r="D66" s="335">
        <v>330.09818930819324</v>
      </c>
      <c r="E66" s="335">
        <v>0</v>
      </c>
      <c r="F66" s="335">
        <f t="shared" si="0"/>
        <v>330.09818930819324</v>
      </c>
      <c r="G66" s="335"/>
      <c r="H66" s="335">
        <v>0</v>
      </c>
      <c r="I66" s="335">
        <v>0</v>
      </c>
      <c r="J66" s="335">
        <f t="shared" si="1"/>
        <v>0</v>
      </c>
      <c r="K66" s="335"/>
      <c r="L66" s="335">
        <f t="shared" si="2"/>
        <v>-5.6843418860808015E-14</v>
      </c>
      <c r="M66" s="335">
        <f t="shared" si="3"/>
        <v>-5.6843418860808015E-14</v>
      </c>
    </row>
    <row r="67" spans="1:13" s="28" customFormat="1" ht="17.649999999999999" customHeight="1">
      <c r="A67" s="145">
        <v>54</v>
      </c>
      <c r="B67" s="146" t="s">
        <v>533</v>
      </c>
      <c r="C67" s="335">
        <v>514.64483481271031</v>
      </c>
      <c r="D67" s="335">
        <v>514.64483481271043</v>
      </c>
      <c r="E67" s="335">
        <v>0</v>
      </c>
      <c r="F67" s="335">
        <f t="shared" si="0"/>
        <v>514.64483481271043</v>
      </c>
      <c r="G67" s="335"/>
      <c r="H67" s="335">
        <v>0</v>
      </c>
      <c r="I67" s="335">
        <v>0</v>
      </c>
      <c r="J67" s="335">
        <f t="shared" si="1"/>
        <v>0</v>
      </c>
      <c r="K67" s="335"/>
      <c r="L67" s="335">
        <f t="shared" si="2"/>
        <v>-1.1368683772161603E-13</v>
      </c>
      <c r="M67" s="335">
        <f t="shared" si="3"/>
        <v>-1.1368683772161603E-13</v>
      </c>
    </row>
    <row r="68" spans="1:13" s="28" customFormat="1" ht="17.649999999999999" customHeight="1">
      <c r="A68" s="145">
        <v>55</v>
      </c>
      <c r="B68" s="146" t="s">
        <v>534</v>
      </c>
      <c r="C68" s="335">
        <v>419.397871093128</v>
      </c>
      <c r="D68" s="335">
        <v>419.397871093128</v>
      </c>
      <c r="E68" s="335">
        <v>0</v>
      </c>
      <c r="F68" s="335">
        <f t="shared" si="0"/>
        <v>419.397871093128</v>
      </c>
      <c r="G68" s="335"/>
      <c r="H68" s="335">
        <v>0</v>
      </c>
      <c r="I68" s="335">
        <v>0</v>
      </c>
      <c r="J68" s="335">
        <f t="shared" si="1"/>
        <v>0</v>
      </c>
      <c r="K68" s="335"/>
      <c r="L68" s="335">
        <f t="shared" si="2"/>
        <v>0</v>
      </c>
      <c r="M68" s="335">
        <f t="shared" si="3"/>
        <v>0</v>
      </c>
    </row>
    <row r="69" spans="1:13" s="28" customFormat="1" ht="17.649999999999999" customHeight="1">
      <c r="A69" s="145">
        <v>57</v>
      </c>
      <c r="B69" s="146" t="s">
        <v>535</v>
      </c>
      <c r="C69" s="335">
        <v>272.45757379872185</v>
      </c>
      <c r="D69" s="335">
        <v>272.45757379872191</v>
      </c>
      <c r="E69" s="335">
        <v>0</v>
      </c>
      <c r="F69" s="335">
        <f t="shared" si="0"/>
        <v>272.45757379872191</v>
      </c>
      <c r="G69" s="335"/>
      <c r="H69" s="335">
        <v>0</v>
      </c>
      <c r="I69" s="335">
        <v>0</v>
      </c>
      <c r="J69" s="335">
        <f t="shared" si="1"/>
        <v>0</v>
      </c>
      <c r="K69" s="335"/>
      <c r="L69" s="335">
        <f t="shared" si="2"/>
        <v>-5.6843418860808015E-14</v>
      </c>
      <c r="M69" s="335">
        <f t="shared" si="3"/>
        <v>-5.6843418860808015E-14</v>
      </c>
    </row>
    <row r="70" spans="1:13" s="28" customFormat="1" ht="17.649999999999999" customHeight="1">
      <c r="A70" s="145">
        <v>58</v>
      </c>
      <c r="B70" s="146" t="s">
        <v>536</v>
      </c>
      <c r="C70" s="335">
        <v>1544.2216306422563</v>
      </c>
      <c r="D70" s="335">
        <v>1544.2216306422563</v>
      </c>
      <c r="E70" s="335">
        <v>0</v>
      </c>
      <c r="F70" s="335">
        <f t="shared" si="0"/>
        <v>1544.2216306422563</v>
      </c>
      <c r="G70" s="335"/>
      <c r="H70" s="335">
        <v>0</v>
      </c>
      <c r="I70" s="335">
        <v>0</v>
      </c>
      <c r="J70" s="335">
        <f t="shared" si="1"/>
        <v>0</v>
      </c>
      <c r="K70" s="335"/>
      <c r="L70" s="335">
        <f t="shared" si="2"/>
        <v>0</v>
      </c>
      <c r="M70" s="335">
        <f t="shared" si="3"/>
        <v>0</v>
      </c>
    </row>
    <row r="71" spans="1:13" s="28" customFormat="1" ht="17.649999999999999" customHeight="1">
      <c r="A71" s="145">
        <v>59</v>
      </c>
      <c r="B71" s="146" t="s">
        <v>537</v>
      </c>
      <c r="C71" s="335">
        <v>599.87573483974029</v>
      </c>
      <c r="D71" s="335">
        <v>599.87573483974018</v>
      </c>
      <c r="E71" s="335">
        <v>0</v>
      </c>
      <c r="F71" s="335">
        <f t="shared" si="0"/>
        <v>599.87573483974018</v>
      </c>
      <c r="G71" s="335"/>
      <c r="H71" s="335">
        <v>0</v>
      </c>
      <c r="I71" s="335">
        <v>0</v>
      </c>
      <c r="J71" s="335">
        <f t="shared" si="1"/>
        <v>0</v>
      </c>
      <c r="K71" s="335"/>
      <c r="L71" s="335">
        <f t="shared" si="2"/>
        <v>1.1368683772161603E-13</v>
      </c>
      <c r="M71" s="335">
        <f t="shared" si="3"/>
        <v>1.1368683772161603E-13</v>
      </c>
    </row>
    <row r="72" spans="1:13" s="28" customFormat="1" ht="17.649999999999999" customHeight="1">
      <c r="A72" s="145">
        <v>60</v>
      </c>
      <c r="B72" s="146" t="s">
        <v>538</v>
      </c>
      <c r="C72" s="335">
        <v>2244.8423042001054</v>
      </c>
      <c r="D72" s="335">
        <v>2244.8423042001059</v>
      </c>
      <c r="E72" s="335">
        <v>0</v>
      </c>
      <c r="F72" s="335">
        <f t="shared" si="0"/>
        <v>2244.8423042001059</v>
      </c>
      <c r="G72" s="335"/>
      <c r="H72" s="335">
        <v>0</v>
      </c>
      <c r="I72" s="335">
        <v>0</v>
      </c>
      <c r="J72" s="335">
        <f t="shared" si="1"/>
        <v>0</v>
      </c>
      <c r="K72" s="335"/>
      <c r="L72" s="335">
        <f t="shared" si="2"/>
        <v>-4.5474735088646412E-13</v>
      </c>
      <c r="M72" s="335">
        <f t="shared" si="3"/>
        <v>-4.5474735088646412E-13</v>
      </c>
    </row>
    <row r="73" spans="1:13" s="28" customFormat="1" ht="17.649999999999999" customHeight="1">
      <c r="A73" s="145">
        <v>61</v>
      </c>
      <c r="B73" s="146" t="s">
        <v>539</v>
      </c>
      <c r="C73" s="335">
        <v>1524.5639109419164</v>
      </c>
      <c r="D73" s="335">
        <v>1524.5639109419158</v>
      </c>
      <c r="E73" s="335">
        <v>0</v>
      </c>
      <c r="F73" s="335">
        <f t="shared" si="0"/>
        <v>1524.5639109419158</v>
      </c>
      <c r="G73" s="335"/>
      <c r="H73" s="335">
        <v>0</v>
      </c>
      <c r="I73" s="335">
        <v>0</v>
      </c>
      <c r="J73" s="335">
        <f t="shared" si="1"/>
        <v>0</v>
      </c>
      <c r="K73" s="335"/>
      <c r="L73" s="335">
        <f t="shared" si="2"/>
        <v>6.8212102632969618E-13</v>
      </c>
      <c r="M73" s="335">
        <f t="shared" si="3"/>
        <v>6.8212102632969618E-13</v>
      </c>
    </row>
    <row r="74" spans="1:13" s="28" customFormat="1" ht="17.649999999999999" customHeight="1">
      <c r="A74" s="145">
        <v>62</v>
      </c>
      <c r="B74" s="146" t="s">
        <v>540</v>
      </c>
      <c r="C74" s="335">
        <v>12555.426852200031</v>
      </c>
      <c r="D74" s="335">
        <v>12475.973728298823</v>
      </c>
      <c r="E74" s="335">
        <v>26.484374663652996</v>
      </c>
      <c r="F74" s="335">
        <f t="shared" si="0"/>
        <v>12502.458102962475</v>
      </c>
      <c r="G74" s="335"/>
      <c r="H74" s="335">
        <v>26.484374663652996</v>
      </c>
      <c r="I74" s="335">
        <v>26.484374573898432</v>
      </c>
      <c r="J74" s="335">
        <f t="shared" si="1"/>
        <v>52.968749237551428</v>
      </c>
      <c r="K74" s="335"/>
      <c r="L74" s="335">
        <f t="shared" si="2"/>
        <v>4.6114223550830502E-12</v>
      </c>
      <c r="M74" s="335">
        <f t="shared" si="3"/>
        <v>52.96874923755604</v>
      </c>
    </row>
    <row r="75" spans="1:13" s="28" customFormat="1" ht="17.649999999999999" customHeight="1">
      <c r="A75" s="145">
        <v>63</v>
      </c>
      <c r="B75" s="146" t="s">
        <v>541</v>
      </c>
      <c r="C75" s="335">
        <v>16505.239710564478</v>
      </c>
      <c r="D75" s="335">
        <v>7647.3916578636481</v>
      </c>
      <c r="E75" s="335">
        <v>276.80775176060928</v>
      </c>
      <c r="F75" s="335">
        <f t="shared" si="0"/>
        <v>7924.199409624257</v>
      </c>
      <c r="G75" s="335"/>
      <c r="H75" s="335">
        <v>276.80775176060928</v>
      </c>
      <c r="I75" s="335">
        <v>553.61550352121856</v>
      </c>
      <c r="J75" s="335">
        <f t="shared" si="1"/>
        <v>830.42325528182778</v>
      </c>
      <c r="K75" s="335"/>
      <c r="L75" s="335">
        <f t="shared" si="2"/>
        <v>7750.6170456583941</v>
      </c>
      <c r="M75" s="335">
        <f t="shared" si="3"/>
        <v>8581.0403009402216</v>
      </c>
    </row>
    <row r="76" spans="1:13" s="28" customFormat="1" ht="17.649999999999999" customHeight="1">
      <c r="A76" s="145">
        <v>64</v>
      </c>
      <c r="B76" s="146" t="s">
        <v>542</v>
      </c>
      <c r="C76" s="335">
        <v>132.54787124633324</v>
      </c>
      <c r="D76" s="335">
        <v>132.54787124633322</v>
      </c>
      <c r="E76" s="335">
        <v>0</v>
      </c>
      <c r="F76" s="335">
        <f t="shared" si="0"/>
        <v>132.54787124633322</v>
      </c>
      <c r="G76" s="335"/>
      <c r="H76" s="335">
        <v>0</v>
      </c>
      <c r="I76" s="335">
        <v>0</v>
      </c>
      <c r="J76" s="335">
        <f t="shared" si="1"/>
        <v>0</v>
      </c>
      <c r="K76" s="335"/>
      <c r="L76" s="335">
        <f t="shared" si="2"/>
        <v>2.8421709430404007E-14</v>
      </c>
      <c r="M76" s="335">
        <f t="shared" si="3"/>
        <v>2.8421709430404007E-14</v>
      </c>
    </row>
    <row r="77" spans="1:13" s="28" customFormat="1" ht="17.649999999999999" customHeight="1">
      <c r="A77" s="145">
        <v>65</v>
      </c>
      <c r="B77" s="146" t="s">
        <v>543</v>
      </c>
      <c r="C77" s="335">
        <v>1352.8317361383199</v>
      </c>
      <c r="D77" s="335">
        <v>1352.8317361383201</v>
      </c>
      <c r="E77" s="335">
        <v>0</v>
      </c>
      <c r="F77" s="335">
        <f t="shared" si="0"/>
        <v>1352.8317361383201</v>
      </c>
      <c r="G77" s="335"/>
      <c r="H77" s="335">
        <v>0</v>
      </c>
      <c r="I77" s="335">
        <v>0</v>
      </c>
      <c r="J77" s="335">
        <f t="shared" si="1"/>
        <v>0</v>
      </c>
      <c r="K77" s="335"/>
      <c r="L77" s="335">
        <f t="shared" si="2"/>
        <v>-2.2737367544323206E-13</v>
      </c>
      <c r="M77" s="335">
        <f t="shared" si="3"/>
        <v>-2.2737367544323206E-13</v>
      </c>
    </row>
    <row r="78" spans="1:13" s="28" customFormat="1" ht="17.649999999999999" customHeight="1">
      <c r="A78" s="145">
        <v>66</v>
      </c>
      <c r="B78" s="146" t="s">
        <v>544</v>
      </c>
      <c r="C78" s="335">
        <v>1484.6596807734529</v>
      </c>
      <c r="D78" s="335">
        <v>1484.6596807734529</v>
      </c>
      <c r="E78" s="335">
        <v>0</v>
      </c>
      <c r="F78" s="335">
        <f t="shared" si="0"/>
        <v>1484.6596807734529</v>
      </c>
      <c r="G78" s="335"/>
      <c r="H78" s="335">
        <v>0</v>
      </c>
      <c r="I78" s="335">
        <v>0</v>
      </c>
      <c r="J78" s="335">
        <f t="shared" si="1"/>
        <v>0</v>
      </c>
      <c r="K78" s="335"/>
      <c r="L78" s="335">
        <f t="shared" si="2"/>
        <v>0</v>
      </c>
      <c r="M78" s="335">
        <f t="shared" si="3"/>
        <v>0</v>
      </c>
    </row>
    <row r="79" spans="1:13" s="18" customFormat="1" ht="17.649999999999999" customHeight="1">
      <c r="A79" s="145">
        <v>67</v>
      </c>
      <c r="B79" s="146" t="s">
        <v>545</v>
      </c>
      <c r="C79" s="335">
        <v>405.01446037814424</v>
      </c>
      <c r="D79" s="335">
        <v>405.01446037814429</v>
      </c>
      <c r="E79" s="335">
        <v>0</v>
      </c>
      <c r="F79" s="335">
        <f t="shared" ref="F79:F142" si="4">+D79+E79</f>
        <v>405.01446037814429</v>
      </c>
      <c r="G79" s="335"/>
      <c r="H79" s="335">
        <v>0</v>
      </c>
      <c r="I79" s="335">
        <v>0</v>
      </c>
      <c r="J79" s="335">
        <f t="shared" ref="J79:J142" si="5">+H79+I79</f>
        <v>0</v>
      </c>
      <c r="K79" s="335"/>
      <c r="L79" s="335">
        <f t="shared" ref="L79:L142" si="6">SUM(C79-F79-J79)</f>
        <v>-5.6843418860808015E-14</v>
      </c>
      <c r="M79" s="335">
        <f t="shared" ref="M79:M142" si="7">J79+L79</f>
        <v>-5.6843418860808015E-14</v>
      </c>
    </row>
    <row r="80" spans="1:13" s="28" customFormat="1" ht="17.649999999999999" customHeight="1">
      <c r="A80" s="145">
        <v>68</v>
      </c>
      <c r="B80" s="146" t="s">
        <v>546</v>
      </c>
      <c r="C80" s="335">
        <v>1838.3819242693714</v>
      </c>
      <c r="D80" s="335">
        <v>1623.6048080257669</v>
      </c>
      <c r="E80" s="335">
        <v>20.990744978897311</v>
      </c>
      <c r="F80" s="335">
        <f t="shared" si="4"/>
        <v>1644.5955530046642</v>
      </c>
      <c r="G80" s="335"/>
      <c r="H80" s="335">
        <v>21.873490534826871</v>
      </c>
      <c r="I80" s="335">
        <v>30.916443452172452</v>
      </c>
      <c r="J80" s="335">
        <f t="shared" si="5"/>
        <v>52.789933986999323</v>
      </c>
      <c r="K80" s="335"/>
      <c r="L80" s="335">
        <f t="shared" si="6"/>
        <v>140.99643727770788</v>
      </c>
      <c r="M80" s="335">
        <f t="shared" si="7"/>
        <v>193.78637126470721</v>
      </c>
    </row>
    <row r="81" spans="1:13" s="28" customFormat="1" ht="17.649999999999999" customHeight="1">
      <c r="A81" s="145">
        <v>69</v>
      </c>
      <c r="B81" s="146" t="s">
        <v>547</v>
      </c>
      <c r="C81" s="335">
        <v>657.658420467263</v>
      </c>
      <c r="D81" s="335">
        <v>657.658420467263</v>
      </c>
      <c r="E81" s="335">
        <v>0</v>
      </c>
      <c r="F81" s="335">
        <f t="shared" si="4"/>
        <v>657.658420467263</v>
      </c>
      <c r="G81" s="335"/>
      <c r="H81" s="335">
        <v>0</v>
      </c>
      <c r="I81" s="335">
        <v>0</v>
      </c>
      <c r="J81" s="335">
        <f t="shared" si="5"/>
        <v>0</v>
      </c>
      <c r="K81" s="335"/>
      <c r="L81" s="335">
        <f t="shared" si="6"/>
        <v>0</v>
      </c>
      <c r="M81" s="335">
        <f t="shared" si="7"/>
        <v>0</v>
      </c>
    </row>
    <row r="82" spans="1:13" s="28" customFormat="1" ht="17.649999999999999" customHeight="1">
      <c r="A82" s="145">
        <v>70</v>
      </c>
      <c r="B82" s="146" t="s">
        <v>548</v>
      </c>
      <c r="C82" s="335">
        <v>734.91845013787133</v>
      </c>
      <c r="D82" s="335">
        <v>734.91845013787122</v>
      </c>
      <c r="E82" s="335">
        <v>0</v>
      </c>
      <c r="F82" s="335">
        <f t="shared" si="4"/>
        <v>734.91845013787122</v>
      </c>
      <c r="G82" s="335"/>
      <c r="H82" s="335">
        <v>0</v>
      </c>
      <c r="I82" s="335">
        <v>0</v>
      </c>
      <c r="J82" s="335">
        <f t="shared" si="5"/>
        <v>0</v>
      </c>
      <c r="K82" s="335"/>
      <c r="L82" s="335">
        <f t="shared" si="6"/>
        <v>1.1368683772161603E-13</v>
      </c>
      <c r="M82" s="335">
        <f t="shared" si="7"/>
        <v>1.1368683772161603E-13</v>
      </c>
    </row>
    <row r="83" spans="1:13" s="28" customFormat="1" ht="17.649999999999999" customHeight="1">
      <c r="A83" s="145">
        <v>71</v>
      </c>
      <c r="B83" s="146" t="s">
        <v>549</v>
      </c>
      <c r="C83" s="335">
        <v>268.82765073583835</v>
      </c>
      <c r="D83" s="335">
        <v>268.82765073583846</v>
      </c>
      <c r="E83" s="335">
        <v>0</v>
      </c>
      <c r="F83" s="335">
        <f t="shared" si="4"/>
        <v>268.82765073583846</v>
      </c>
      <c r="G83" s="335"/>
      <c r="H83" s="335">
        <v>0</v>
      </c>
      <c r="I83" s="335">
        <v>0</v>
      </c>
      <c r="J83" s="335">
        <f t="shared" si="5"/>
        <v>0</v>
      </c>
      <c r="K83" s="335"/>
      <c r="L83" s="335">
        <f t="shared" si="6"/>
        <v>-1.1368683772161603E-13</v>
      </c>
      <c r="M83" s="335">
        <f t="shared" si="7"/>
        <v>-1.1368683772161603E-13</v>
      </c>
    </row>
    <row r="84" spans="1:13" s="28" customFormat="1" ht="17.649999999999999" customHeight="1">
      <c r="A84" s="145">
        <v>72</v>
      </c>
      <c r="B84" s="146" t="s">
        <v>550</v>
      </c>
      <c r="C84" s="335">
        <v>612.06667157729555</v>
      </c>
      <c r="D84" s="335">
        <v>612.06667157729555</v>
      </c>
      <c r="E84" s="335">
        <v>0</v>
      </c>
      <c r="F84" s="335">
        <f t="shared" si="4"/>
        <v>612.06667157729555</v>
      </c>
      <c r="G84" s="335"/>
      <c r="H84" s="335">
        <v>0</v>
      </c>
      <c r="I84" s="335">
        <v>0</v>
      </c>
      <c r="J84" s="335">
        <f t="shared" si="5"/>
        <v>0</v>
      </c>
      <c r="K84" s="335"/>
      <c r="L84" s="335">
        <f t="shared" si="6"/>
        <v>0</v>
      </c>
      <c r="M84" s="335">
        <f t="shared" si="7"/>
        <v>0</v>
      </c>
    </row>
    <row r="85" spans="1:13" s="28" customFormat="1" ht="17.649999999999999" customHeight="1">
      <c r="A85" s="145">
        <v>73</v>
      </c>
      <c r="B85" s="146" t="s">
        <v>551</v>
      </c>
      <c r="C85" s="335">
        <v>838.48883439689996</v>
      </c>
      <c r="D85" s="335">
        <v>838.48883439689985</v>
      </c>
      <c r="E85" s="335">
        <v>0</v>
      </c>
      <c r="F85" s="335">
        <f t="shared" si="4"/>
        <v>838.48883439689985</v>
      </c>
      <c r="G85" s="335"/>
      <c r="H85" s="335">
        <v>0</v>
      </c>
      <c r="I85" s="335">
        <v>0</v>
      </c>
      <c r="J85" s="335">
        <f t="shared" si="5"/>
        <v>0</v>
      </c>
      <c r="K85" s="335"/>
      <c r="L85" s="335">
        <f t="shared" si="6"/>
        <v>1.1368683772161603E-13</v>
      </c>
      <c r="M85" s="335">
        <f t="shared" si="7"/>
        <v>1.1368683772161603E-13</v>
      </c>
    </row>
    <row r="86" spans="1:13" s="28" customFormat="1" ht="17.649999999999999" customHeight="1">
      <c r="A86" s="145">
        <v>74</v>
      </c>
      <c r="B86" s="146" t="s">
        <v>552</v>
      </c>
      <c r="C86" s="335">
        <v>125.70821308536753</v>
      </c>
      <c r="D86" s="335">
        <v>125.7082130853675</v>
      </c>
      <c r="E86" s="335">
        <v>0</v>
      </c>
      <c r="F86" s="335">
        <f t="shared" si="4"/>
        <v>125.7082130853675</v>
      </c>
      <c r="G86" s="335"/>
      <c r="H86" s="335">
        <v>0</v>
      </c>
      <c r="I86" s="335">
        <v>0</v>
      </c>
      <c r="J86" s="335">
        <f t="shared" si="5"/>
        <v>0</v>
      </c>
      <c r="K86" s="335"/>
      <c r="L86" s="335">
        <f t="shared" si="6"/>
        <v>2.8421709430404007E-14</v>
      </c>
      <c r="M86" s="335">
        <f t="shared" si="7"/>
        <v>2.8421709430404007E-14</v>
      </c>
    </row>
    <row r="87" spans="1:13" s="28" customFormat="1" ht="17.649999999999999" customHeight="1">
      <c r="A87" s="145">
        <v>75</v>
      </c>
      <c r="B87" s="146" t="s">
        <v>553</v>
      </c>
      <c r="C87" s="335">
        <v>228.82167064328121</v>
      </c>
      <c r="D87" s="335">
        <v>228.82167064328121</v>
      </c>
      <c r="E87" s="335">
        <v>0</v>
      </c>
      <c r="F87" s="335">
        <f t="shared" si="4"/>
        <v>228.82167064328121</v>
      </c>
      <c r="G87" s="335"/>
      <c r="H87" s="335">
        <v>0</v>
      </c>
      <c r="I87" s="335">
        <v>0</v>
      </c>
      <c r="J87" s="335">
        <f t="shared" si="5"/>
        <v>0</v>
      </c>
      <c r="K87" s="335"/>
      <c r="L87" s="335">
        <f t="shared" si="6"/>
        <v>0</v>
      </c>
      <c r="M87" s="335">
        <f t="shared" si="7"/>
        <v>0</v>
      </c>
    </row>
    <row r="88" spans="1:13" s="28" customFormat="1" ht="17.649999999999999" customHeight="1">
      <c r="A88" s="145">
        <v>76</v>
      </c>
      <c r="B88" s="146" t="s">
        <v>554</v>
      </c>
      <c r="C88" s="335">
        <v>371.61746819669344</v>
      </c>
      <c r="D88" s="335">
        <v>371.61746819669344</v>
      </c>
      <c r="E88" s="335">
        <v>0</v>
      </c>
      <c r="F88" s="335">
        <f t="shared" si="4"/>
        <v>371.61746819669344</v>
      </c>
      <c r="G88" s="335"/>
      <c r="H88" s="335">
        <v>0</v>
      </c>
      <c r="I88" s="335">
        <v>0</v>
      </c>
      <c r="J88" s="335">
        <f t="shared" si="5"/>
        <v>0</v>
      </c>
      <c r="K88" s="335"/>
      <c r="L88" s="335">
        <f t="shared" si="6"/>
        <v>0</v>
      </c>
      <c r="M88" s="335">
        <f t="shared" si="7"/>
        <v>0</v>
      </c>
    </row>
    <row r="89" spans="1:13" s="28" customFormat="1" ht="17.649999999999999" customHeight="1">
      <c r="A89" s="145">
        <v>77</v>
      </c>
      <c r="B89" s="146" t="s">
        <v>555</v>
      </c>
      <c r="C89" s="335">
        <v>285.23064498504925</v>
      </c>
      <c r="D89" s="335">
        <v>285.23064498504925</v>
      </c>
      <c r="E89" s="335">
        <v>0</v>
      </c>
      <c r="F89" s="335">
        <f t="shared" si="4"/>
        <v>285.23064498504925</v>
      </c>
      <c r="G89" s="335"/>
      <c r="H89" s="335">
        <v>0</v>
      </c>
      <c r="I89" s="335">
        <v>0</v>
      </c>
      <c r="J89" s="335">
        <f t="shared" si="5"/>
        <v>0</v>
      </c>
      <c r="K89" s="335"/>
      <c r="L89" s="335">
        <f t="shared" si="6"/>
        <v>0</v>
      </c>
      <c r="M89" s="335">
        <f t="shared" si="7"/>
        <v>0</v>
      </c>
    </row>
    <row r="90" spans="1:13" s="28" customFormat="1" ht="17.649999999999999" customHeight="1">
      <c r="A90" s="145">
        <v>78</v>
      </c>
      <c r="B90" s="146" t="s">
        <v>556</v>
      </c>
      <c r="C90" s="335">
        <v>4.8842171443882112</v>
      </c>
      <c r="D90" s="335">
        <v>4.8842171443882112</v>
      </c>
      <c r="E90" s="335">
        <v>0</v>
      </c>
      <c r="F90" s="335">
        <f t="shared" si="4"/>
        <v>4.8842171443882112</v>
      </c>
      <c r="G90" s="335"/>
      <c r="H90" s="335">
        <v>0</v>
      </c>
      <c r="I90" s="335">
        <v>0</v>
      </c>
      <c r="J90" s="335">
        <f t="shared" si="5"/>
        <v>0</v>
      </c>
      <c r="K90" s="335"/>
      <c r="L90" s="335">
        <f t="shared" si="6"/>
        <v>0</v>
      </c>
      <c r="M90" s="335">
        <f t="shared" si="7"/>
        <v>0</v>
      </c>
    </row>
    <row r="91" spans="1:13" s="28" customFormat="1" ht="17.649999999999999" customHeight="1">
      <c r="A91" s="145">
        <v>79</v>
      </c>
      <c r="B91" s="146" t="s">
        <v>557</v>
      </c>
      <c r="C91" s="335">
        <v>2522.6183669667844</v>
      </c>
      <c r="D91" s="335">
        <v>2522.6183669667839</v>
      </c>
      <c r="E91" s="335">
        <v>0</v>
      </c>
      <c r="F91" s="335">
        <f t="shared" si="4"/>
        <v>2522.6183669667839</v>
      </c>
      <c r="G91" s="335"/>
      <c r="H91" s="335">
        <v>0</v>
      </c>
      <c r="I91" s="335">
        <v>0</v>
      </c>
      <c r="J91" s="335">
        <f t="shared" si="5"/>
        <v>0</v>
      </c>
      <c r="K91" s="335"/>
      <c r="L91" s="335">
        <f t="shared" si="6"/>
        <v>4.5474735088646412E-13</v>
      </c>
      <c r="M91" s="335">
        <f t="shared" si="7"/>
        <v>4.5474735088646412E-13</v>
      </c>
    </row>
    <row r="92" spans="1:13" s="28" customFormat="1" ht="17.649999999999999" customHeight="1">
      <c r="A92" s="145">
        <v>80</v>
      </c>
      <c r="B92" s="146" t="s">
        <v>558</v>
      </c>
      <c r="C92" s="335">
        <v>583.98162299550972</v>
      </c>
      <c r="D92" s="335">
        <v>583.98162299550984</v>
      </c>
      <c r="E92" s="335">
        <v>0</v>
      </c>
      <c r="F92" s="335">
        <f t="shared" si="4"/>
        <v>583.98162299550984</v>
      </c>
      <c r="G92" s="335"/>
      <c r="H92" s="335">
        <v>0</v>
      </c>
      <c r="I92" s="335">
        <v>0</v>
      </c>
      <c r="J92" s="335">
        <f t="shared" si="5"/>
        <v>0</v>
      </c>
      <c r="K92" s="335"/>
      <c r="L92" s="335">
        <f t="shared" si="6"/>
        <v>-1.1368683772161603E-13</v>
      </c>
      <c r="M92" s="335">
        <f t="shared" si="7"/>
        <v>-1.1368683772161603E-13</v>
      </c>
    </row>
    <row r="93" spans="1:13" s="28" customFormat="1" ht="17.649999999999999" customHeight="1">
      <c r="A93" s="145">
        <v>82</v>
      </c>
      <c r="B93" s="146" t="s">
        <v>559</v>
      </c>
      <c r="C93" s="335">
        <v>11.881580376011438</v>
      </c>
      <c r="D93" s="335">
        <v>11.881580376011435</v>
      </c>
      <c r="E93" s="335">
        <v>0</v>
      </c>
      <c r="F93" s="335">
        <f t="shared" si="4"/>
        <v>11.881580376011435</v>
      </c>
      <c r="G93" s="335"/>
      <c r="H93" s="335">
        <v>0</v>
      </c>
      <c r="I93" s="335">
        <v>0</v>
      </c>
      <c r="J93" s="335">
        <f t="shared" si="5"/>
        <v>0</v>
      </c>
      <c r="K93" s="335"/>
      <c r="L93" s="335">
        <f t="shared" si="6"/>
        <v>3.5527136788005009E-15</v>
      </c>
      <c r="M93" s="335">
        <f t="shared" si="7"/>
        <v>3.5527136788005009E-15</v>
      </c>
    </row>
    <row r="94" spans="1:13" s="28" customFormat="1" ht="17.649999999999999" customHeight="1">
      <c r="A94" s="145">
        <v>83</v>
      </c>
      <c r="B94" s="146" t="s">
        <v>560</v>
      </c>
      <c r="C94" s="335">
        <v>18.125291702388143</v>
      </c>
      <c r="D94" s="335">
        <v>18.125291702388139</v>
      </c>
      <c r="E94" s="335">
        <v>0</v>
      </c>
      <c r="F94" s="335">
        <f t="shared" si="4"/>
        <v>18.125291702388139</v>
      </c>
      <c r="G94" s="335"/>
      <c r="H94" s="335">
        <v>0</v>
      </c>
      <c r="I94" s="335">
        <v>0</v>
      </c>
      <c r="J94" s="335">
        <f t="shared" si="5"/>
        <v>0</v>
      </c>
      <c r="K94" s="335"/>
      <c r="L94" s="335">
        <f t="shared" si="6"/>
        <v>3.5527136788005009E-15</v>
      </c>
      <c r="M94" s="335">
        <f t="shared" si="7"/>
        <v>3.5527136788005009E-15</v>
      </c>
    </row>
    <row r="95" spans="1:13" s="28" customFormat="1" ht="17.649999999999999" customHeight="1">
      <c r="A95" s="145">
        <v>84</v>
      </c>
      <c r="B95" s="146" t="s">
        <v>561</v>
      </c>
      <c r="C95" s="335">
        <v>267.51467430000002</v>
      </c>
      <c r="D95" s="335">
        <v>267.51467430000002</v>
      </c>
      <c r="E95" s="335">
        <v>0</v>
      </c>
      <c r="F95" s="335">
        <f t="shared" si="4"/>
        <v>267.51467430000002</v>
      </c>
      <c r="G95" s="335"/>
      <c r="H95" s="335">
        <v>0</v>
      </c>
      <c r="I95" s="335">
        <v>0</v>
      </c>
      <c r="J95" s="335">
        <f t="shared" si="5"/>
        <v>0</v>
      </c>
      <c r="K95" s="335"/>
      <c r="L95" s="335">
        <f t="shared" si="6"/>
        <v>0</v>
      </c>
      <c r="M95" s="335">
        <f t="shared" si="7"/>
        <v>0</v>
      </c>
    </row>
    <row r="96" spans="1:13" s="28" customFormat="1" ht="17.649999999999999" customHeight="1">
      <c r="A96" s="145">
        <v>87</v>
      </c>
      <c r="B96" s="146" t="s">
        <v>562</v>
      </c>
      <c r="C96" s="335">
        <v>974.2934426322222</v>
      </c>
      <c r="D96" s="335">
        <v>974.29344263222242</v>
      </c>
      <c r="E96" s="335">
        <v>0</v>
      </c>
      <c r="F96" s="335">
        <f t="shared" si="4"/>
        <v>974.29344263222242</v>
      </c>
      <c r="G96" s="335"/>
      <c r="H96" s="335">
        <v>0</v>
      </c>
      <c r="I96" s="335">
        <v>0</v>
      </c>
      <c r="J96" s="335">
        <f t="shared" si="5"/>
        <v>0</v>
      </c>
      <c r="K96" s="335"/>
      <c r="L96" s="335">
        <f t="shared" si="6"/>
        <v>-2.2737367544323206E-13</v>
      </c>
      <c r="M96" s="335">
        <f t="shared" si="7"/>
        <v>-2.2737367544323206E-13</v>
      </c>
    </row>
    <row r="97" spans="1:19" s="28" customFormat="1" ht="17.649999999999999" customHeight="1">
      <c r="A97" s="145">
        <v>90</v>
      </c>
      <c r="B97" s="146" t="s">
        <v>563</v>
      </c>
      <c r="C97" s="335">
        <v>266.14828799999992</v>
      </c>
      <c r="D97" s="335">
        <v>266.14828799999998</v>
      </c>
      <c r="E97" s="335">
        <v>0</v>
      </c>
      <c r="F97" s="335">
        <f t="shared" si="4"/>
        <v>266.14828799999998</v>
      </c>
      <c r="G97" s="335"/>
      <c r="H97" s="335">
        <v>0</v>
      </c>
      <c r="I97" s="335">
        <v>0</v>
      </c>
      <c r="J97" s="335">
        <f t="shared" si="5"/>
        <v>0</v>
      </c>
      <c r="K97" s="335"/>
      <c r="L97" s="335">
        <f t="shared" si="6"/>
        <v>-5.6843418860808015E-14</v>
      </c>
      <c r="M97" s="335">
        <f t="shared" si="7"/>
        <v>-5.6843418860808015E-14</v>
      </c>
    </row>
    <row r="98" spans="1:19" s="28" customFormat="1" ht="17.649999999999999" customHeight="1">
      <c r="A98" s="145">
        <v>91</v>
      </c>
      <c r="B98" s="146" t="s">
        <v>564</v>
      </c>
      <c r="C98" s="335">
        <v>228.03876415703238</v>
      </c>
      <c r="D98" s="335">
        <v>228.0387641570324</v>
      </c>
      <c r="E98" s="335">
        <v>0</v>
      </c>
      <c r="F98" s="335">
        <f t="shared" si="4"/>
        <v>228.0387641570324</v>
      </c>
      <c r="G98" s="335"/>
      <c r="H98" s="335">
        <v>0</v>
      </c>
      <c r="I98" s="335">
        <v>0</v>
      </c>
      <c r="J98" s="335">
        <f t="shared" si="5"/>
        <v>0</v>
      </c>
      <c r="K98" s="335"/>
      <c r="L98" s="335">
        <f t="shared" si="6"/>
        <v>-2.8421709430404007E-14</v>
      </c>
      <c r="M98" s="335">
        <f t="shared" si="7"/>
        <v>-2.8421709430404007E-14</v>
      </c>
    </row>
    <row r="99" spans="1:19" s="28" customFormat="1" ht="17.649999999999999" customHeight="1">
      <c r="A99" s="145">
        <v>92</v>
      </c>
      <c r="B99" s="146" t="s">
        <v>565</v>
      </c>
      <c r="C99" s="335">
        <v>640.62707981819324</v>
      </c>
      <c r="D99" s="335">
        <v>640.62707981819312</v>
      </c>
      <c r="E99" s="335">
        <v>0</v>
      </c>
      <c r="F99" s="335">
        <f t="shared" si="4"/>
        <v>640.62707981819312</v>
      </c>
      <c r="G99" s="335"/>
      <c r="H99" s="335">
        <v>0</v>
      </c>
      <c r="I99" s="335">
        <v>0</v>
      </c>
      <c r="J99" s="335">
        <f t="shared" si="5"/>
        <v>0</v>
      </c>
      <c r="K99" s="335"/>
      <c r="L99" s="335">
        <f t="shared" si="6"/>
        <v>1.1368683772161603E-13</v>
      </c>
      <c r="M99" s="335">
        <f t="shared" si="7"/>
        <v>1.1368683772161603E-13</v>
      </c>
    </row>
    <row r="100" spans="1:19" s="28" customFormat="1" ht="17.649999999999999" customHeight="1">
      <c r="A100" s="145">
        <v>93</v>
      </c>
      <c r="B100" s="146" t="s">
        <v>566</v>
      </c>
      <c r="C100" s="335">
        <v>343.95065382188318</v>
      </c>
      <c r="D100" s="335">
        <v>343.95065382188318</v>
      </c>
      <c r="E100" s="335">
        <v>0</v>
      </c>
      <c r="F100" s="335">
        <f t="shared" si="4"/>
        <v>343.95065382188318</v>
      </c>
      <c r="G100" s="335"/>
      <c r="H100" s="335">
        <v>0</v>
      </c>
      <c r="I100" s="335">
        <v>0</v>
      </c>
      <c r="J100" s="335">
        <f t="shared" si="5"/>
        <v>0</v>
      </c>
      <c r="K100" s="335"/>
      <c r="L100" s="335">
        <f t="shared" si="6"/>
        <v>0</v>
      </c>
      <c r="M100" s="335">
        <f t="shared" si="7"/>
        <v>0</v>
      </c>
    </row>
    <row r="101" spans="1:19" s="28" customFormat="1" ht="17.649999999999999" customHeight="1">
      <c r="A101" s="145">
        <v>94</v>
      </c>
      <c r="B101" s="146" t="s">
        <v>567</v>
      </c>
      <c r="C101" s="335">
        <v>114.657633</v>
      </c>
      <c r="D101" s="335">
        <v>114.657633</v>
      </c>
      <c r="E101" s="335">
        <v>0</v>
      </c>
      <c r="F101" s="335">
        <f t="shared" si="4"/>
        <v>114.657633</v>
      </c>
      <c r="G101" s="335"/>
      <c r="H101" s="335">
        <v>0</v>
      </c>
      <c r="I101" s="335">
        <v>0</v>
      </c>
      <c r="J101" s="335">
        <f t="shared" si="5"/>
        <v>0</v>
      </c>
      <c r="K101" s="335"/>
      <c r="L101" s="335">
        <f t="shared" si="6"/>
        <v>0</v>
      </c>
      <c r="M101" s="335">
        <f t="shared" si="7"/>
        <v>0</v>
      </c>
    </row>
    <row r="102" spans="1:19" s="28" customFormat="1" ht="17.649999999999999" customHeight="1">
      <c r="A102" s="145">
        <v>95</v>
      </c>
      <c r="B102" s="146" t="s">
        <v>568</v>
      </c>
      <c r="C102" s="335">
        <v>152.55782052454191</v>
      </c>
      <c r="D102" s="335">
        <v>152.55782052454188</v>
      </c>
      <c r="E102" s="335">
        <v>0</v>
      </c>
      <c r="F102" s="335">
        <f t="shared" si="4"/>
        <v>152.55782052454188</v>
      </c>
      <c r="G102" s="335"/>
      <c r="H102" s="335">
        <v>0</v>
      </c>
      <c r="I102" s="335">
        <v>0</v>
      </c>
      <c r="J102" s="335">
        <f t="shared" si="5"/>
        <v>0</v>
      </c>
      <c r="K102" s="335"/>
      <c r="L102" s="335">
        <f t="shared" si="6"/>
        <v>2.8421709430404007E-14</v>
      </c>
      <c r="M102" s="335">
        <f t="shared" si="7"/>
        <v>2.8421709430404007E-14</v>
      </c>
    </row>
    <row r="103" spans="1:19" s="28" customFormat="1" ht="17.649999999999999" customHeight="1">
      <c r="A103" s="145">
        <v>98</v>
      </c>
      <c r="B103" s="146" t="s">
        <v>569</v>
      </c>
      <c r="C103" s="335">
        <v>68.90120029818911</v>
      </c>
      <c r="D103" s="335">
        <v>68.90120029818911</v>
      </c>
      <c r="E103" s="335">
        <v>0</v>
      </c>
      <c r="F103" s="335">
        <f t="shared" si="4"/>
        <v>68.90120029818911</v>
      </c>
      <c r="G103" s="335"/>
      <c r="H103" s="335">
        <v>0</v>
      </c>
      <c r="I103" s="335">
        <v>0</v>
      </c>
      <c r="J103" s="335">
        <f t="shared" si="5"/>
        <v>0</v>
      </c>
      <c r="K103" s="335"/>
      <c r="L103" s="335">
        <f t="shared" si="6"/>
        <v>0</v>
      </c>
      <c r="M103" s="335">
        <f t="shared" si="7"/>
        <v>0</v>
      </c>
    </row>
    <row r="104" spans="1:19" s="28" customFormat="1" ht="17.649999999999999" customHeight="1">
      <c r="A104" s="145">
        <v>99</v>
      </c>
      <c r="B104" s="146" t="s">
        <v>570</v>
      </c>
      <c r="C104" s="335">
        <v>887.45766525069268</v>
      </c>
      <c r="D104" s="335">
        <v>887.4576652506928</v>
      </c>
      <c r="E104" s="335">
        <v>0</v>
      </c>
      <c r="F104" s="335">
        <f t="shared" si="4"/>
        <v>887.4576652506928</v>
      </c>
      <c r="G104" s="335"/>
      <c r="H104" s="335">
        <v>0</v>
      </c>
      <c r="I104" s="335">
        <v>0</v>
      </c>
      <c r="J104" s="335">
        <f t="shared" si="5"/>
        <v>0</v>
      </c>
      <c r="K104" s="335"/>
      <c r="L104" s="335">
        <f t="shared" si="6"/>
        <v>-1.1368683772161603E-13</v>
      </c>
      <c r="M104" s="335">
        <f t="shared" si="7"/>
        <v>-1.1368683772161603E-13</v>
      </c>
    </row>
    <row r="105" spans="1:19" s="28" customFormat="1" ht="17.649999999999999" customHeight="1">
      <c r="A105" s="145">
        <v>100</v>
      </c>
      <c r="B105" s="146" t="s">
        <v>571</v>
      </c>
      <c r="C105" s="335">
        <v>1576.673046427371</v>
      </c>
      <c r="D105" s="335">
        <v>1576.673046427371</v>
      </c>
      <c r="E105" s="335">
        <v>0</v>
      </c>
      <c r="F105" s="335">
        <f t="shared" si="4"/>
        <v>1576.673046427371</v>
      </c>
      <c r="G105" s="335"/>
      <c r="H105" s="335">
        <v>0</v>
      </c>
      <c r="I105" s="335">
        <v>0</v>
      </c>
      <c r="J105" s="335">
        <f t="shared" si="5"/>
        <v>0</v>
      </c>
      <c r="K105" s="335"/>
      <c r="L105" s="335">
        <f t="shared" si="6"/>
        <v>0</v>
      </c>
      <c r="M105" s="335">
        <f t="shared" si="7"/>
        <v>0</v>
      </c>
    </row>
    <row r="106" spans="1:19" s="29" customFormat="1" ht="17.649999999999999" customHeight="1">
      <c r="A106" s="145">
        <v>101</v>
      </c>
      <c r="B106" s="146" t="s">
        <v>572</v>
      </c>
      <c r="C106" s="335">
        <v>552.17185630231086</v>
      </c>
      <c r="D106" s="335">
        <v>552.17185630231108</v>
      </c>
      <c r="E106" s="335">
        <v>0</v>
      </c>
      <c r="F106" s="335">
        <f t="shared" si="4"/>
        <v>552.17185630231108</v>
      </c>
      <c r="G106" s="335"/>
      <c r="H106" s="335">
        <v>0</v>
      </c>
      <c r="I106" s="335">
        <v>0</v>
      </c>
      <c r="J106" s="335">
        <f t="shared" si="5"/>
        <v>0</v>
      </c>
      <c r="K106" s="335"/>
      <c r="L106" s="335">
        <f t="shared" si="6"/>
        <v>-2.2737367544323206E-13</v>
      </c>
      <c r="M106" s="335">
        <f t="shared" si="7"/>
        <v>-2.2737367544323206E-13</v>
      </c>
      <c r="N106" s="28"/>
      <c r="O106" s="28"/>
      <c r="P106" s="28"/>
      <c r="Q106" s="28"/>
      <c r="R106" s="28"/>
      <c r="S106" s="28"/>
    </row>
    <row r="107" spans="1:19" s="28" customFormat="1" ht="17.649999999999999" customHeight="1">
      <c r="A107" s="145">
        <v>102</v>
      </c>
      <c r="B107" s="146" t="s">
        <v>573</v>
      </c>
      <c r="C107" s="335">
        <v>381.9836277089787</v>
      </c>
      <c r="D107" s="335">
        <v>381.9836277089787</v>
      </c>
      <c r="E107" s="335">
        <v>0</v>
      </c>
      <c r="F107" s="335">
        <f t="shared" si="4"/>
        <v>381.9836277089787</v>
      </c>
      <c r="G107" s="335"/>
      <c r="H107" s="335">
        <v>0</v>
      </c>
      <c r="I107" s="335">
        <v>0</v>
      </c>
      <c r="J107" s="335">
        <f t="shared" si="5"/>
        <v>0</v>
      </c>
      <c r="K107" s="335"/>
      <c r="L107" s="335">
        <f t="shared" si="6"/>
        <v>0</v>
      </c>
      <c r="M107" s="335">
        <f t="shared" si="7"/>
        <v>0</v>
      </c>
    </row>
    <row r="108" spans="1:19" s="28" customFormat="1" ht="17.649999999999999" customHeight="1">
      <c r="A108" s="145">
        <v>103</v>
      </c>
      <c r="B108" s="146" t="s">
        <v>574</v>
      </c>
      <c r="C108" s="335">
        <v>132.50287511333369</v>
      </c>
      <c r="D108" s="335">
        <v>132.50287511333366</v>
      </c>
      <c r="E108" s="335">
        <v>0</v>
      </c>
      <c r="F108" s="335">
        <f t="shared" si="4"/>
        <v>132.50287511333366</v>
      </c>
      <c r="G108" s="335"/>
      <c r="H108" s="335">
        <v>0</v>
      </c>
      <c r="I108" s="335">
        <v>0</v>
      </c>
      <c r="J108" s="335">
        <f t="shared" si="5"/>
        <v>0</v>
      </c>
      <c r="K108" s="335"/>
      <c r="L108" s="335">
        <f t="shared" si="6"/>
        <v>2.8421709430404007E-14</v>
      </c>
      <c r="M108" s="335">
        <f t="shared" si="7"/>
        <v>2.8421709430404007E-14</v>
      </c>
    </row>
    <row r="109" spans="1:19" s="28" customFormat="1" ht="17.649999999999999" customHeight="1">
      <c r="A109" s="145">
        <v>104</v>
      </c>
      <c r="B109" s="147" t="s">
        <v>575</v>
      </c>
      <c r="C109" s="335">
        <v>3688.920345193279</v>
      </c>
      <c r="D109" s="335">
        <v>3491.9306690505377</v>
      </c>
      <c r="E109" s="335">
        <v>0.77869429885192043</v>
      </c>
      <c r="F109" s="335">
        <f t="shared" si="4"/>
        <v>3492.7093633493896</v>
      </c>
      <c r="G109" s="335"/>
      <c r="H109" s="335">
        <v>10.290476277182922</v>
      </c>
      <c r="I109" s="335">
        <v>11.069000608185602</v>
      </c>
      <c r="J109" s="335">
        <f t="shared" si="5"/>
        <v>21.359476885368522</v>
      </c>
      <c r="K109" s="335"/>
      <c r="L109" s="335">
        <f t="shared" si="6"/>
        <v>174.85150495852088</v>
      </c>
      <c r="M109" s="335">
        <f t="shared" si="7"/>
        <v>196.21098184388939</v>
      </c>
    </row>
    <row r="110" spans="1:19" s="28" customFormat="1" ht="17.649999999999999" customHeight="1">
      <c r="A110" s="145">
        <v>105</v>
      </c>
      <c r="B110" s="146" t="s">
        <v>576</v>
      </c>
      <c r="C110" s="335">
        <v>2009.173891745432</v>
      </c>
      <c r="D110" s="335">
        <v>2009.173891745432</v>
      </c>
      <c r="E110" s="335">
        <v>0</v>
      </c>
      <c r="F110" s="335">
        <f t="shared" si="4"/>
        <v>2009.173891745432</v>
      </c>
      <c r="G110" s="335"/>
      <c r="H110" s="335">
        <v>0</v>
      </c>
      <c r="I110" s="335">
        <v>0</v>
      </c>
      <c r="J110" s="335">
        <f t="shared" si="5"/>
        <v>0</v>
      </c>
      <c r="K110" s="335"/>
      <c r="L110" s="335">
        <f t="shared" si="6"/>
        <v>0</v>
      </c>
      <c r="M110" s="335">
        <f t="shared" si="7"/>
        <v>0</v>
      </c>
    </row>
    <row r="111" spans="1:19" s="28" customFormat="1" ht="17.649999999999999" customHeight="1">
      <c r="A111" s="145">
        <v>106</v>
      </c>
      <c r="B111" s="146" t="s">
        <v>577</v>
      </c>
      <c r="C111" s="335">
        <v>1475.2270830929551</v>
      </c>
      <c r="D111" s="335">
        <v>1475.2270830929551</v>
      </c>
      <c r="E111" s="335">
        <v>0</v>
      </c>
      <c r="F111" s="335">
        <f t="shared" si="4"/>
        <v>1475.2270830929551</v>
      </c>
      <c r="G111" s="335"/>
      <c r="H111" s="335">
        <v>0</v>
      </c>
      <c r="I111" s="335">
        <v>0</v>
      </c>
      <c r="J111" s="335">
        <f t="shared" si="5"/>
        <v>0</v>
      </c>
      <c r="K111" s="335"/>
      <c r="L111" s="335">
        <f t="shared" si="6"/>
        <v>0</v>
      </c>
      <c r="M111" s="335">
        <f t="shared" si="7"/>
        <v>0</v>
      </c>
    </row>
    <row r="112" spans="1:19" s="28" customFormat="1" ht="17.649999999999999" customHeight="1">
      <c r="A112" s="145">
        <v>107</v>
      </c>
      <c r="B112" s="146" t="s">
        <v>578</v>
      </c>
      <c r="C112" s="335">
        <v>1197.8797195629002</v>
      </c>
      <c r="D112" s="335">
        <v>1197.8797195629002</v>
      </c>
      <c r="E112" s="335">
        <v>0</v>
      </c>
      <c r="F112" s="335">
        <f t="shared" si="4"/>
        <v>1197.8797195629002</v>
      </c>
      <c r="G112" s="335"/>
      <c r="H112" s="335">
        <v>0</v>
      </c>
      <c r="I112" s="335">
        <v>0</v>
      </c>
      <c r="J112" s="335">
        <f t="shared" si="5"/>
        <v>0</v>
      </c>
      <c r="K112" s="335"/>
      <c r="L112" s="335">
        <f t="shared" si="6"/>
        <v>0</v>
      </c>
      <c r="M112" s="335">
        <f t="shared" si="7"/>
        <v>0</v>
      </c>
    </row>
    <row r="113" spans="1:13" s="28" customFormat="1" ht="17.649999999999999" customHeight="1">
      <c r="A113" s="145">
        <v>108</v>
      </c>
      <c r="B113" s="146" t="s">
        <v>579</v>
      </c>
      <c r="C113" s="335">
        <v>678.47134060193991</v>
      </c>
      <c r="D113" s="335">
        <v>678.47134060193991</v>
      </c>
      <c r="E113" s="335">
        <v>0</v>
      </c>
      <c r="F113" s="335">
        <f t="shared" si="4"/>
        <v>678.47134060193991</v>
      </c>
      <c r="G113" s="335"/>
      <c r="H113" s="335">
        <v>0</v>
      </c>
      <c r="I113" s="335">
        <v>0</v>
      </c>
      <c r="J113" s="335">
        <f t="shared" si="5"/>
        <v>0</v>
      </c>
      <c r="K113" s="335"/>
      <c r="L113" s="335">
        <f t="shared" si="6"/>
        <v>0</v>
      </c>
      <c r="M113" s="335">
        <f t="shared" si="7"/>
        <v>0</v>
      </c>
    </row>
    <row r="114" spans="1:13" s="18" customFormat="1" ht="17.649999999999999" customHeight="1">
      <c r="A114" s="145">
        <v>110</v>
      </c>
      <c r="B114" s="146" t="s">
        <v>580</v>
      </c>
      <c r="C114" s="335">
        <v>103.98640093987477</v>
      </c>
      <c r="D114" s="335">
        <v>103.98640093987476</v>
      </c>
      <c r="E114" s="335">
        <v>0</v>
      </c>
      <c r="F114" s="335">
        <f t="shared" si="4"/>
        <v>103.98640093987476</v>
      </c>
      <c r="G114" s="335"/>
      <c r="H114" s="335">
        <v>0</v>
      </c>
      <c r="I114" s="335">
        <v>0</v>
      </c>
      <c r="J114" s="335">
        <f t="shared" si="5"/>
        <v>0</v>
      </c>
      <c r="K114" s="335"/>
      <c r="L114" s="335">
        <f t="shared" si="6"/>
        <v>1.4210854715202004E-14</v>
      </c>
      <c r="M114" s="335">
        <f t="shared" si="7"/>
        <v>1.4210854715202004E-14</v>
      </c>
    </row>
    <row r="115" spans="1:13" s="28" customFormat="1" ht="17.649999999999999" customHeight="1">
      <c r="A115" s="145">
        <v>111</v>
      </c>
      <c r="B115" s="146" t="s">
        <v>581</v>
      </c>
      <c r="C115" s="335">
        <v>623.26200128489995</v>
      </c>
      <c r="D115" s="335">
        <v>623.26200128490007</v>
      </c>
      <c r="E115" s="335">
        <v>0</v>
      </c>
      <c r="F115" s="335">
        <f t="shared" si="4"/>
        <v>623.26200128490007</v>
      </c>
      <c r="G115" s="335"/>
      <c r="H115" s="335">
        <v>0</v>
      </c>
      <c r="I115" s="335">
        <v>0</v>
      </c>
      <c r="J115" s="335">
        <f t="shared" si="5"/>
        <v>0</v>
      </c>
      <c r="K115" s="335"/>
      <c r="L115" s="335">
        <f t="shared" si="6"/>
        <v>-1.1368683772161603E-13</v>
      </c>
      <c r="M115" s="335">
        <f t="shared" si="7"/>
        <v>-1.1368683772161603E-13</v>
      </c>
    </row>
    <row r="116" spans="1:13" s="28" customFormat="1" ht="17.649999999999999" customHeight="1">
      <c r="A116" s="145">
        <v>112</v>
      </c>
      <c r="B116" s="146" t="s">
        <v>582</v>
      </c>
      <c r="C116" s="335">
        <v>271.09430816041049</v>
      </c>
      <c r="D116" s="335">
        <v>271.09430816041049</v>
      </c>
      <c r="E116" s="335">
        <v>0</v>
      </c>
      <c r="F116" s="335">
        <f t="shared" si="4"/>
        <v>271.09430816041049</v>
      </c>
      <c r="G116" s="335"/>
      <c r="H116" s="335">
        <v>0</v>
      </c>
      <c r="I116" s="335">
        <v>0</v>
      </c>
      <c r="J116" s="335">
        <f t="shared" si="5"/>
        <v>0</v>
      </c>
      <c r="K116" s="335"/>
      <c r="L116" s="335">
        <f t="shared" si="6"/>
        <v>0</v>
      </c>
      <c r="M116" s="335">
        <f t="shared" si="7"/>
        <v>0</v>
      </c>
    </row>
    <row r="117" spans="1:13" s="28" customFormat="1" ht="17.649999999999999" customHeight="1">
      <c r="A117" s="145">
        <v>113</v>
      </c>
      <c r="B117" s="146" t="s">
        <v>583</v>
      </c>
      <c r="C117" s="335">
        <v>709.90339315982476</v>
      </c>
      <c r="D117" s="335">
        <v>709.90339315982476</v>
      </c>
      <c r="E117" s="335">
        <v>0</v>
      </c>
      <c r="F117" s="335">
        <f t="shared" si="4"/>
        <v>709.90339315982476</v>
      </c>
      <c r="G117" s="335"/>
      <c r="H117" s="335">
        <v>0</v>
      </c>
      <c r="I117" s="335">
        <v>0</v>
      </c>
      <c r="J117" s="335">
        <f t="shared" si="5"/>
        <v>0</v>
      </c>
      <c r="K117" s="335"/>
      <c r="L117" s="335">
        <f t="shared" si="6"/>
        <v>0</v>
      </c>
      <c r="M117" s="335">
        <f t="shared" si="7"/>
        <v>0</v>
      </c>
    </row>
    <row r="118" spans="1:13" s="28" customFormat="1" ht="17.649999999999999" customHeight="1">
      <c r="A118" s="145">
        <v>114</v>
      </c>
      <c r="B118" s="146" t="s">
        <v>584</v>
      </c>
      <c r="C118" s="335">
        <v>604.97249079487915</v>
      </c>
      <c r="D118" s="335">
        <v>604.97249079487915</v>
      </c>
      <c r="E118" s="335">
        <v>0</v>
      </c>
      <c r="F118" s="335">
        <f t="shared" si="4"/>
        <v>604.97249079487915</v>
      </c>
      <c r="G118" s="335"/>
      <c r="H118" s="335">
        <v>0</v>
      </c>
      <c r="I118" s="335">
        <v>0</v>
      </c>
      <c r="J118" s="335">
        <f t="shared" si="5"/>
        <v>0</v>
      </c>
      <c r="K118" s="335"/>
      <c r="L118" s="335">
        <f t="shared" si="6"/>
        <v>0</v>
      </c>
      <c r="M118" s="335">
        <f t="shared" si="7"/>
        <v>0</v>
      </c>
    </row>
    <row r="119" spans="1:13" s="28" customFormat="1" ht="17.649999999999999" customHeight="1">
      <c r="A119" s="145">
        <v>117</v>
      </c>
      <c r="B119" s="146" t="s">
        <v>585</v>
      </c>
      <c r="C119" s="335">
        <v>875.27934000000016</v>
      </c>
      <c r="D119" s="335">
        <v>875.27933999999993</v>
      </c>
      <c r="E119" s="335">
        <v>0</v>
      </c>
      <c r="F119" s="335">
        <f t="shared" si="4"/>
        <v>875.27933999999993</v>
      </c>
      <c r="G119" s="335"/>
      <c r="H119" s="335">
        <v>0</v>
      </c>
      <c r="I119" s="335">
        <v>0</v>
      </c>
      <c r="J119" s="335">
        <f t="shared" si="5"/>
        <v>0</v>
      </c>
      <c r="K119" s="335"/>
      <c r="L119" s="335">
        <f t="shared" si="6"/>
        <v>2.2737367544323206E-13</v>
      </c>
      <c r="M119" s="335">
        <f t="shared" si="7"/>
        <v>2.2737367544323206E-13</v>
      </c>
    </row>
    <row r="120" spans="1:13" s="28" customFormat="1" ht="17.649999999999999" customHeight="1">
      <c r="A120" s="145">
        <v>118</v>
      </c>
      <c r="B120" s="146" t="s">
        <v>586</v>
      </c>
      <c r="C120" s="335">
        <v>408.4095877304843</v>
      </c>
      <c r="D120" s="335">
        <v>408.40958773048436</v>
      </c>
      <c r="E120" s="335">
        <v>0</v>
      </c>
      <c r="F120" s="335">
        <f t="shared" si="4"/>
        <v>408.40958773048436</v>
      </c>
      <c r="G120" s="335"/>
      <c r="H120" s="335">
        <v>0</v>
      </c>
      <c r="I120" s="335">
        <v>0</v>
      </c>
      <c r="J120" s="335">
        <f t="shared" si="5"/>
        <v>0</v>
      </c>
      <c r="K120" s="335"/>
      <c r="L120" s="335">
        <f t="shared" si="6"/>
        <v>-5.6843418860808015E-14</v>
      </c>
      <c r="M120" s="335">
        <f t="shared" si="7"/>
        <v>-5.6843418860808015E-14</v>
      </c>
    </row>
    <row r="121" spans="1:13" s="28" customFormat="1" ht="17.649999999999999" customHeight="1">
      <c r="A121" s="145">
        <v>122</v>
      </c>
      <c r="B121" s="146" t="s">
        <v>587</v>
      </c>
      <c r="C121" s="335">
        <v>213.96164907508899</v>
      </c>
      <c r="D121" s="335">
        <v>213.96164907508907</v>
      </c>
      <c r="E121" s="335">
        <v>0</v>
      </c>
      <c r="F121" s="335">
        <f t="shared" si="4"/>
        <v>213.96164907508907</v>
      </c>
      <c r="G121" s="335"/>
      <c r="H121" s="335">
        <v>0</v>
      </c>
      <c r="I121" s="335">
        <v>0</v>
      </c>
      <c r="J121" s="335">
        <f t="shared" si="5"/>
        <v>0</v>
      </c>
      <c r="K121" s="335"/>
      <c r="L121" s="335">
        <f t="shared" si="6"/>
        <v>-8.5265128291212022E-14</v>
      </c>
      <c r="M121" s="335">
        <f t="shared" si="7"/>
        <v>-8.5265128291212022E-14</v>
      </c>
    </row>
    <row r="122" spans="1:13" s="28" customFormat="1" ht="17.649999999999999" customHeight="1">
      <c r="A122" s="145">
        <v>123</v>
      </c>
      <c r="B122" s="146" t="s">
        <v>588</v>
      </c>
      <c r="C122" s="335">
        <v>104.91823612109637</v>
      </c>
      <c r="D122" s="335">
        <v>104.91823612109638</v>
      </c>
      <c r="E122" s="335">
        <v>0</v>
      </c>
      <c r="F122" s="335">
        <f t="shared" si="4"/>
        <v>104.91823612109638</v>
      </c>
      <c r="G122" s="335"/>
      <c r="H122" s="335">
        <v>0</v>
      </c>
      <c r="I122" s="335">
        <v>0</v>
      </c>
      <c r="J122" s="335">
        <f t="shared" si="5"/>
        <v>0</v>
      </c>
      <c r="K122" s="335"/>
      <c r="L122" s="335">
        <f t="shared" si="6"/>
        <v>-1.4210854715202004E-14</v>
      </c>
      <c r="M122" s="335">
        <f t="shared" si="7"/>
        <v>-1.4210854715202004E-14</v>
      </c>
    </row>
    <row r="123" spans="1:13" s="28" customFormat="1" ht="17.649999999999999" customHeight="1">
      <c r="A123" s="145">
        <v>124</v>
      </c>
      <c r="B123" s="146" t="s">
        <v>589</v>
      </c>
      <c r="C123" s="335">
        <v>1065.4378466102835</v>
      </c>
      <c r="D123" s="335">
        <v>1065.4378466102837</v>
      </c>
      <c r="E123" s="335">
        <v>0</v>
      </c>
      <c r="F123" s="335">
        <f t="shared" si="4"/>
        <v>1065.4378466102837</v>
      </c>
      <c r="G123" s="335"/>
      <c r="H123" s="335">
        <v>0</v>
      </c>
      <c r="I123" s="335">
        <v>0</v>
      </c>
      <c r="J123" s="335">
        <f t="shared" si="5"/>
        <v>0</v>
      </c>
      <c r="K123" s="335"/>
      <c r="L123" s="335">
        <f t="shared" si="6"/>
        <v>-2.2737367544323206E-13</v>
      </c>
      <c r="M123" s="335">
        <f t="shared" si="7"/>
        <v>-2.2737367544323206E-13</v>
      </c>
    </row>
    <row r="124" spans="1:13" s="28" customFormat="1" ht="17.649999999999999" customHeight="1">
      <c r="A124" s="145">
        <v>126</v>
      </c>
      <c r="B124" s="146" t="s">
        <v>590</v>
      </c>
      <c r="C124" s="335">
        <v>1673.0242111422178</v>
      </c>
      <c r="D124" s="335">
        <v>1673.0242111422183</v>
      </c>
      <c r="E124" s="335">
        <v>0</v>
      </c>
      <c r="F124" s="335">
        <f t="shared" si="4"/>
        <v>1673.0242111422183</v>
      </c>
      <c r="G124" s="335"/>
      <c r="H124" s="335">
        <v>0</v>
      </c>
      <c r="I124" s="335">
        <v>0</v>
      </c>
      <c r="J124" s="335">
        <f t="shared" si="5"/>
        <v>0</v>
      </c>
      <c r="K124" s="335"/>
      <c r="L124" s="335">
        <f t="shared" si="6"/>
        <v>-4.5474735088646412E-13</v>
      </c>
      <c r="M124" s="335">
        <f t="shared" si="7"/>
        <v>-4.5474735088646412E-13</v>
      </c>
    </row>
    <row r="125" spans="1:13" s="28" customFormat="1" ht="17.649999999999999" customHeight="1">
      <c r="A125" s="145">
        <v>127</v>
      </c>
      <c r="B125" s="146" t="s">
        <v>591</v>
      </c>
      <c r="C125" s="335">
        <v>1411.0626341438422</v>
      </c>
      <c r="D125" s="335">
        <v>1411.0626341438428</v>
      </c>
      <c r="E125" s="335">
        <v>0</v>
      </c>
      <c r="F125" s="335">
        <f t="shared" si="4"/>
        <v>1411.0626341438428</v>
      </c>
      <c r="G125" s="335"/>
      <c r="H125" s="335">
        <v>0</v>
      </c>
      <c r="I125" s="335">
        <v>0</v>
      </c>
      <c r="J125" s="335">
        <f t="shared" si="5"/>
        <v>0</v>
      </c>
      <c r="K125" s="335"/>
      <c r="L125" s="335">
        <f t="shared" si="6"/>
        <v>-6.8212102632969618E-13</v>
      </c>
      <c r="M125" s="335">
        <f t="shared" si="7"/>
        <v>-6.8212102632969618E-13</v>
      </c>
    </row>
    <row r="126" spans="1:13" s="28" customFormat="1" ht="17.649999999999999" customHeight="1">
      <c r="A126" s="145">
        <v>128</v>
      </c>
      <c r="B126" s="146" t="s">
        <v>592</v>
      </c>
      <c r="C126" s="335">
        <v>1315.9131019955523</v>
      </c>
      <c r="D126" s="335">
        <v>1315.9131019955526</v>
      </c>
      <c r="E126" s="335">
        <v>0</v>
      </c>
      <c r="F126" s="335">
        <f t="shared" si="4"/>
        <v>1315.9131019955526</v>
      </c>
      <c r="G126" s="335"/>
      <c r="H126" s="335">
        <v>0</v>
      </c>
      <c r="I126" s="335">
        <v>0</v>
      </c>
      <c r="J126" s="335">
        <f t="shared" si="5"/>
        <v>0</v>
      </c>
      <c r="K126" s="335"/>
      <c r="L126" s="335">
        <f t="shared" si="6"/>
        <v>-2.2737367544323206E-13</v>
      </c>
      <c r="M126" s="335">
        <f t="shared" si="7"/>
        <v>-2.2737367544323206E-13</v>
      </c>
    </row>
    <row r="127" spans="1:13" s="28" customFormat="1" ht="17.649999999999999" customHeight="1">
      <c r="A127" s="145">
        <v>130</v>
      </c>
      <c r="B127" s="146" t="s">
        <v>593</v>
      </c>
      <c r="C127" s="335">
        <v>1816.781277447127</v>
      </c>
      <c r="D127" s="335">
        <v>1764.6093808289995</v>
      </c>
      <c r="E127" s="335">
        <v>1.2856392544728665</v>
      </c>
      <c r="F127" s="335">
        <f t="shared" si="4"/>
        <v>1765.8950200834724</v>
      </c>
      <c r="G127" s="335"/>
      <c r="H127" s="335">
        <v>1.5689158288569689</v>
      </c>
      <c r="I127" s="335">
        <v>4.270937351351896</v>
      </c>
      <c r="J127" s="335">
        <f t="shared" si="5"/>
        <v>5.8398531802088645</v>
      </c>
      <c r="K127" s="335"/>
      <c r="L127" s="335">
        <f t="shared" si="6"/>
        <v>45.046404183445659</v>
      </c>
      <c r="M127" s="335">
        <f t="shared" si="7"/>
        <v>50.886257363654522</v>
      </c>
    </row>
    <row r="128" spans="1:13" s="28" customFormat="1" ht="17.649999999999999" customHeight="1">
      <c r="A128" s="145">
        <v>132</v>
      </c>
      <c r="B128" s="146" t="s">
        <v>594</v>
      </c>
      <c r="C128" s="335">
        <v>2161.8211536000003</v>
      </c>
      <c r="D128" s="335">
        <v>1945.6390384051349</v>
      </c>
      <c r="E128" s="335">
        <v>72.060705126116119</v>
      </c>
      <c r="F128" s="335">
        <f t="shared" si="4"/>
        <v>2017.699743531251</v>
      </c>
      <c r="G128" s="335"/>
      <c r="H128" s="335">
        <v>72.060705126116119</v>
      </c>
      <c r="I128" s="335">
        <v>72.060704942631688</v>
      </c>
      <c r="J128" s="335">
        <f t="shared" si="5"/>
        <v>144.12141006874782</v>
      </c>
      <c r="K128" s="335"/>
      <c r="L128" s="335">
        <f t="shared" si="6"/>
        <v>1.5347723092418164E-12</v>
      </c>
      <c r="M128" s="335">
        <f t="shared" si="7"/>
        <v>144.12141006874936</v>
      </c>
    </row>
    <row r="129" spans="1:13" s="28" customFormat="1" ht="17.649999999999999" customHeight="1">
      <c r="A129" s="145">
        <v>136</v>
      </c>
      <c r="B129" s="146" t="s">
        <v>595</v>
      </c>
      <c r="C129" s="335">
        <v>134.69226982903118</v>
      </c>
      <c r="D129" s="335">
        <v>134.6922698290312</v>
      </c>
      <c r="E129" s="335">
        <v>0</v>
      </c>
      <c r="F129" s="335">
        <f t="shared" si="4"/>
        <v>134.6922698290312</v>
      </c>
      <c r="G129" s="335"/>
      <c r="H129" s="335">
        <v>0</v>
      </c>
      <c r="I129" s="335">
        <v>0</v>
      </c>
      <c r="J129" s="335">
        <f t="shared" si="5"/>
        <v>0</v>
      </c>
      <c r="K129" s="335"/>
      <c r="L129" s="335">
        <f t="shared" si="6"/>
        <v>-2.8421709430404007E-14</v>
      </c>
      <c r="M129" s="335">
        <f t="shared" si="7"/>
        <v>-2.8421709430404007E-14</v>
      </c>
    </row>
    <row r="130" spans="1:13" s="28" customFormat="1" ht="17.649999999999999" customHeight="1">
      <c r="A130" s="145">
        <v>138</v>
      </c>
      <c r="B130" s="146" t="s">
        <v>596</v>
      </c>
      <c r="C130" s="335">
        <v>177.38565272440601</v>
      </c>
      <c r="D130" s="335">
        <v>177.38565272440607</v>
      </c>
      <c r="E130" s="335">
        <v>0</v>
      </c>
      <c r="F130" s="335">
        <f t="shared" si="4"/>
        <v>177.38565272440607</v>
      </c>
      <c r="G130" s="335"/>
      <c r="H130" s="335">
        <v>0</v>
      </c>
      <c r="I130" s="335">
        <v>0</v>
      </c>
      <c r="J130" s="335">
        <f t="shared" si="5"/>
        <v>0</v>
      </c>
      <c r="K130" s="335"/>
      <c r="L130" s="335">
        <f t="shared" si="6"/>
        <v>-5.6843418860808015E-14</v>
      </c>
      <c r="M130" s="335">
        <f t="shared" si="7"/>
        <v>-5.6843418860808015E-14</v>
      </c>
    </row>
    <row r="131" spans="1:13" s="18" customFormat="1" ht="17.649999999999999" customHeight="1">
      <c r="A131" s="145">
        <v>139</v>
      </c>
      <c r="B131" s="146" t="s">
        <v>597</v>
      </c>
      <c r="C131" s="335">
        <v>237.06266470707209</v>
      </c>
      <c r="D131" s="335">
        <v>237.06266470707206</v>
      </c>
      <c r="E131" s="335">
        <v>0</v>
      </c>
      <c r="F131" s="335">
        <f t="shared" si="4"/>
        <v>237.06266470707206</v>
      </c>
      <c r="G131" s="335"/>
      <c r="H131" s="335">
        <v>0</v>
      </c>
      <c r="I131" s="335">
        <v>0</v>
      </c>
      <c r="J131" s="335">
        <f t="shared" si="5"/>
        <v>0</v>
      </c>
      <c r="K131" s="335"/>
      <c r="L131" s="335">
        <f t="shared" si="6"/>
        <v>2.8421709430404007E-14</v>
      </c>
      <c r="M131" s="335">
        <f t="shared" si="7"/>
        <v>2.8421709430404007E-14</v>
      </c>
    </row>
    <row r="132" spans="1:13" s="28" customFormat="1" ht="17.649999999999999" customHeight="1">
      <c r="A132" s="145">
        <v>140</v>
      </c>
      <c r="B132" s="148" t="s">
        <v>598</v>
      </c>
      <c r="C132" s="335">
        <v>258.96167034030003</v>
      </c>
      <c r="D132" s="335">
        <v>197.90745915074626</v>
      </c>
      <c r="E132" s="335">
        <v>7.4128983085761071</v>
      </c>
      <c r="F132" s="335">
        <f t="shared" si="4"/>
        <v>205.32035745932237</v>
      </c>
      <c r="G132" s="335"/>
      <c r="H132" s="335">
        <v>7.424740339414484</v>
      </c>
      <c r="I132" s="335">
        <v>14.896848753467346</v>
      </c>
      <c r="J132" s="335">
        <f t="shared" si="5"/>
        <v>22.32158909288183</v>
      </c>
      <c r="K132" s="335"/>
      <c r="L132" s="335">
        <f t="shared" si="6"/>
        <v>31.319723788095835</v>
      </c>
      <c r="M132" s="335">
        <f t="shared" si="7"/>
        <v>53.641312880977665</v>
      </c>
    </row>
    <row r="133" spans="1:13" s="28" customFormat="1" ht="17.649999999999999" customHeight="1">
      <c r="A133" s="145">
        <v>141</v>
      </c>
      <c r="B133" s="146" t="s">
        <v>599</v>
      </c>
      <c r="C133" s="335">
        <v>230.19807947726676</v>
      </c>
      <c r="D133" s="335">
        <v>230.19807947726676</v>
      </c>
      <c r="E133" s="335">
        <v>0</v>
      </c>
      <c r="F133" s="335">
        <f t="shared" si="4"/>
        <v>230.19807947726676</v>
      </c>
      <c r="G133" s="335"/>
      <c r="H133" s="335">
        <v>0</v>
      </c>
      <c r="I133" s="335">
        <v>0</v>
      </c>
      <c r="J133" s="335">
        <f t="shared" si="5"/>
        <v>0</v>
      </c>
      <c r="K133" s="335"/>
      <c r="L133" s="335">
        <f t="shared" si="6"/>
        <v>0</v>
      </c>
      <c r="M133" s="335">
        <f t="shared" si="7"/>
        <v>0</v>
      </c>
    </row>
    <row r="134" spans="1:13" s="28" customFormat="1" ht="17.649999999999999" customHeight="1">
      <c r="A134" s="145">
        <v>142</v>
      </c>
      <c r="B134" s="146" t="s">
        <v>600</v>
      </c>
      <c r="C134" s="335">
        <v>825.4505330797399</v>
      </c>
      <c r="D134" s="335">
        <v>825.45053307974024</v>
      </c>
      <c r="E134" s="335">
        <v>0</v>
      </c>
      <c r="F134" s="335">
        <f t="shared" si="4"/>
        <v>825.45053307974024</v>
      </c>
      <c r="G134" s="335"/>
      <c r="H134" s="335">
        <v>0</v>
      </c>
      <c r="I134" s="335">
        <v>0</v>
      </c>
      <c r="J134" s="335">
        <f t="shared" si="5"/>
        <v>0</v>
      </c>
      <c r="K134" s="335"/>
      <c r="L134" s="335">
        <f t="shared" si="6"/>
        <v>-3.4106051316484809E-13</v>
      </c>
      <c r="M134" s="335">
        <f t="shared" si="7"/>
        <v>-3.4106051316484809E-13</v>
      </c>
    </row>
    <row r="135" spans="1:13" s="28" customFormat="1" ht="17.649999999999999" customHeight="1">
      <c r="A135" s="145">
        <v>143</v>
      </c>
      <c r="B135" s="146" t="s">
        <v>601</v>
      </c>
      <c r="C135" s="335">
        <v>1594.880171358358</v>
      </c>
      <c r="D135" s="335">
        <v>1594.8801713583584</v>
      </c>
      <c r="E135" s="335">
        <v>0</v>
      </c>
      <c r="F135" s="335">
        <f t="shared" si="4"/>
        <v>1594.8801713583584</v>
      </c>
      <c r="G135" s="335"/>
      <c r="H135" s="335">
        <v>0</v>
      </c>
      <c r="I135" s="335">
        <v>0</v>
      </c>
      <c r="J135" s="335">
        <f t="shared" si="5"/>
        <v>0</v>
      </c>
      <c r="K135" s="335"/>
      <c r="L135" s="335">
        <f t="shared" si="6"/>
        <v>-4.5474735088646412E-13</v>
      </c>
      <c r="M135" s="335">
        <f t="shared" si="7"/>
        <v>-4.5474735088646412E-13</v>
      </c>
    </row>
    <row r="136" spans="1:13" s="18" customFormat="1" ht="17.649999999999999" customHeight="1">
      <c r="A136" s="145">
        <v>144</v>
      </c>
      <c r="B136" s="146" t="s">
        <v>602</v>
      </c>
      <c r="C136" s="335">
        <v>1095.2454437693159</v>
      </c>
      <c r="D136" s="335">
        <v>1095.2454437693161</v>
      </c>
      <c r="E136" s="335">
        <v>0</v>
      </c>
      <c r="F136" s="335">
        <f t="shared" si="4"/>
        <v>1095.2454437693161</v>
      </c>
      <c r="G136" s="335"/>
      <c r="H136" s="335">
        <v>0</v>
      </c>
      <c r="I136" s="335">
        <v>0</v>
      </c>
      <c r="J136" s="335">
        <f t="shared" si="5"/>
        <v>0</v>
      </c>
      <c r="K136" s="335"/>
      <c r="L136" s="335">
        <f t="shared" si="6"/>
        <v>-2.2737367544323206E-13</v>
      </c>
      <c r="M136" s="335">
        <f t="shared" si="7"/>
        <v>-2.2737367544323206E-13</v>
      </c>
    </row>
    <row r="137" spans="1:13" s="18" customFormat="1" ht="17.649999999999999" customHeight="1">
      <c r="A137" s="145">
        <v>146</v>
      </c>
      <c r="B137" s="146" t="s">
        <v>603</v>
      </c>
      <c r="C137" s="335">
        <v>24753.3749536672</v>
      </c>
      <c r="D137" s="335">
        <v>8347.2221912664427</v>
      </c>
      <c r="E137" s="335">
        <v>527.39317695022055</v>
      </c>
      <c r="F137" s="335">
        <f t="shared" si="4"/>
        <v>8874.6153682166623</v>
      </c>
      <c r="G137" s="335"/>
      <c r="H137" s="335">
        <v>529.30941806717385</v>
      </c>
      <c r="I137" s="335">
        <v>1027.3266894336123</v>
      </c>
      <c r="J137" s="335">
        <f t="shared" si="5"/>
        <v>1556.6361075007862</v>
      </c>
      <c r="K137" s="335"/>
      <c r="L137" s="335">
        <f t="shared" si="6"/>
        <v>14322.123477949752</v>
      </c>
      <c r="M137" s="335">
        <f t="shared" si="7"/>
        <v>15878.759585450538</v>
      </c>
    </row>
    <row r="138" spans="1:13" s="28" customFormat="1" ht="17.649999999999999" customHeight="1">
      <c r="A138" s="145">
        <v>147</v>
      </c>
      <c r="B138" s="146" t="s">
        <v>604</v>
      </c>
      <c r="C138" s="335">
        <v>3451.6106098318087</v>
      </c>
      <c r="D138" s="335">
        <v>3451.6106098318078</v>
      </c>
      <c r="E138" s="335">
        <v>0</v>
      </c>
      <c r="F138" s="335">
        <f t="shared" si="4"/>
        <v>3451.6106098318078</v>
      </c>
      <c r="G138" s="335"/>
      <c r="H138" s="335">
        <v>0</v>
      </c>
      <c r="I138" s="335">
        <v>0</v>
      </c>
      <c r="J138" s="335">
        <f t="shared" si="5"/>
        <v>0</v>
      </c>
      <c r="K138" s="335"/>
      <c r="L138" s="335">
        <f t="shared" si="6"/>
        <v>9.0949470177292824E-13</v>
      </c>
      <c r="M138" s="335">
        <f t="shared" si="7"/>
        <v>9.0949470177292824E-13</v>
      </c>
    </row>
    <row r="139" spans="1:13" s="18" customFormat="1" ht="17.649999999999999" customHeight="1">
      <c r="A139" s="145">
        <v>148</v>
      </c>
      <c r="B139" s="146" t="s">
        <v>605</v>
      </c>
      <c r="C139" s="335">
        <v>547.01476765294831</v>
      </c>
      <c r="D139" s="335">
        <v>547.01476765294819</v>
      </c>
      <c r="E139" s="335">
        <v>0</v>
      </c>
      <c r="F139" s="335">
        <f t="shared" si="4"/>
        <v>547.01476765294819</v>
      </c>
      <c r="G139" s="335"/>
      <c r="H139" s="335">
        <v>0</v>
      </c>
      <c r="I139" s="335">
        <v>0</v>
      </c>
      <c r="J139" s="335">
        <f t="shared" si="5"/>
        <v>0</v>
      </c>
      <c r="K139" s="335"/>
      <c r="L139" s="335">
        <f t="shared" si="6"/>
        <v>1.1368683772161603E-13</v>
      </c>
      <c r="M139" s="335">
        <f t="shared" si="7"/>
        <v>1.1368683772161603E-13</v>
      </c>
    </row>
    <row r="140" spans="1:13" s="28" customFormat="1" ht="17.649999999999999" customHeight="1">
      <c r="A140" s="145">
        <v>149</v>
      </c>
      <c r="B140" s="146" t="s">
        <v>606</v>
      </c>
      <c r="C140" s="335">
        <v>886.61179331171934</v>
      </c>
      <c r="D140" s="335">
        <v>886.61179331171934</v>
      </c>
      <c r="E140" s="335">
        <v>0</v>
      </c>
      <c r="F140" s="335">
        <f t="shared" si="4"/>
        <v>886.61179331171934</v>
      </c>
      <c r="G140" s="335"/>
      <c r="H140" s="335">
        <v>0</v>
      </c>
      <c r="I140" s="335">
        <v>0</v>
      </c>
      <c r="J140" s="335">
        <f t="shared" si="5"/>
        <v>0</v>
      </c>
      <c r="K140" s="335"/>
      <c r="L140" s="335">
        <f t="shared" si="6"/>
        <v>0</v>
      </c>
      <c r="M140" s="335">
        <f t="shared" si="7"/>
        <v>0</v>
      </c>
    </row>
    <row r="141" spans="1:13" s="28" customFormat="1" ht="17.649999999999999" customHeight="1">
      <c r="A141" s="145">
        <v>150</v>
      </c>
      <c r="B141" s="146" t="s">
        <v>607</v>
      </c>
      <c r="C141" s="335">
        <v>938.79328765797902</v>
      </c>
      <c r="D141" s="335">
        <v>934.16771038008994</v>
      </c>
      <c r="E141" s="335">
        <v>0.11398523357464371</v>
      </c>
      <c r="F141" s="335">
        <f t="shared" si="4"/>
        <v>934.28169561366462</v>
      </c>
      <c r="G141" s="335"/>
      <c r="H141" s="335">
        <v>0.13910056941899374</v>
      </c>
      <c r="I141" s="335">
        <v>0.3786627077311478</v>
      </c>
      <c r="J141" s="335">
        <f t="shared" si="5"/>
        <v>0.51776327715014148</v>
      </c>
      <c r="K141" s="335"/>
      <c r="L141" s="335">
        <f t="shared" si="6"/>
        <v>3.9938287671642563</v>
      </c>
      <c r="M141" s="335">
        <f t="shared" si="7"/>
        <v>4.5115920443143978</v>
      </c>
    </row>
    <row r="142" spans="1:13" s="28" customFormat="1" ht="17.649999999999999" customHeight="1">
      <c r="A142" s="145">
        <v>151</v>
      </c>
      <c r="B142" s="146" t="s">
        <v>608</v>
      </c>
      <c r="C142" s="335">
        <v>307.04682038246767</v>
      </c>
      <c r="D142" s="335">
        <v>267.77252305266518</v>
      </c>
      <c r="E142" s="335">
        <v>15.352341008699668</v>
      </c>
      <c r="F142" s="335">
        <f t="shared" si="4"/>
        <v>283.12486406136486</v>
      </c>
      <c r="G142" s="335"/>
      <c r="H142" s="335">
        <v>11.960978302677772</v>
      </c>
      <c r="I142" s="335">
        <v>11.96097801842509</v>
      </c>
      <c r="J142" s="335">
        <f t="shared" si="5"/>
        <v>23.921956321102861</v>
      </c>
      <c r="K142" s="335"/>
      <c r="L142" s="335">
        <f t="shared" si="6"/>
        <v>-4.9737991503207013E-14</v>
      </c>
      <c r="M142" s="335">
        <f t="shared" si="7"/>
        <v>23.921956321102812</v>
      </c>
    </row>
    <row r="143" spans="1:13" s="28" customFormat="1" ht="17.649999999999999" customHeight="1">
      <c r="A143" s="145">
        <v>152</v>
      </c>
      <c r="B143" s="146" t="s">
        <v>609</v>
      </c>
      <c r="C143" s="335">
        <v>1201.8446726260645</v>
      </c>
      <c r="D143" s="335">
        <v>1095.0438494740988</v>
      </c>
      <c r="E143" s="335">
        <v>11.431173225984057</v>
      </c>
      <c r="F143" s="335">
        <f t="shared" ref="F143:F206" si="8">+D143+E143</f>
        <v>1106.4750227000829</v>
      </c>
      <c r="G143" s="335"/>
      <c r="H143" s="335">
        <v>11.534993608169072</v>
      </c>
      <c r="I143" s="335">
        <v>23.485268695834087</v>
      </c>
      <c r="J143" s="335">
        <f t="shared" ref="J143:J206" si="9">+H143+I143</f>
        <v>35.020262304003161</v>
      </c>
      <c r="K143" s="335"/>
      <c r="L143" s="335">
        <f t="shared" ref="L143:L206" si="10">SUM(C143-F143-J143)</f>
        <v>60.349387621978387</v>
      </c>
      <c r="M143" s="335">
        <f t="shared" ref="M143:M206" si="11">J143+L143</f>
        <v>95.369649925981548</v>
      </c>
    </row>
    <row r="144" spans="1:13" s="28" customFormat="1" ht="17.649999999999999" customHeight="1">
      <c r="A144" s="145">
        <v>156</v>
      </c>
      <c r="B144" s="146" t="s">
        <v>610</v>
      </c>
      <c r="C144" s="335">
        <v>334.646358809123</v>
      </c>
      <c r="D144" s="335">
        <v>330.80387653080044</v>
      </c>
      <c r="E144" s="335">
        <v>9.4687872583763849E-2</v>
      </c>
      <c r="F144" s="335">
        <f t="shared" si="8"/>
        <v>330.89856440338423</v>
      </c>
      <c r="G144" s="335"/>
      <c r="H144" s="335">
        <v>0.11555129580590405</v>
      </c>
      <c r="I144" s="335">
        <v>0.31455633321549814</v>
      </c>
      <c r="J144" s="335">
        <f t="shared" si="9"/>
        <v>0.4301076290214022</v>
      </c>
      <c r="K144" s="335"/>
      <c r="L144" s="335">
        <f t="shared" si="10"/>
        <v>3.317686776717371</v>
      </c>
      <c r="M144" s="335">
        <f t="shared" si="11"/>
        <v>3.7477944057387731</v>
      </c>
    </row>
    <row r="145" spans="1:14" s="28" customFormat="1" ht="17.649999999999999" customHeight="1">
      <c r="A145" s="145">
        <v>157</v>
      </c>
      <c r="B145" s="146" t="s">
        <v>611</v>
      </c>
      <c r="C145" s="335">
        <v>3013.2645630415564</v>
      </c>
      <c r="D145" s="335">
        <v>2942.5415138261301</v>
      </c>
      <c r="E145" s="335">
        <v>1.7427837098241059</v>
      </c>
      <c r="F145" s="335">
        <f t="shared" si="8"/>
        <v>2944.284297535954</v>
      </c>
      <c r="G145" s="335"/>
      <c r="H145" s="335">
        <v>2.1267869104573309</v>
      </c>
      <c r="I145" s="335">
        <v>5.7895865605450991</v>
      </c>
      <c r="J145" s="335">
        <f t="shared" si="9"/>
        <v>7.9163734710024301</v>
      </c>
      <c r="K145" s="335"/>
      <c r="L145" s="335">
        <f t="shared" si="10"/>
        <v>61.063892034599917</v>
      </c>
      <c r="M145" s="335">
        <f t="shared" si="11"/>
        <v>68.980265505602347</v>
      </c>
    </row>
    <row r="146" spans="1:14" s="18" customFormat="1" ht="17.649999999999999" customHeight="1">
      <c r="A146" s="145">
        <v>158</v>
      </c>
      <c r="B146" s="146" t="s">
        <v>612</v>
      </c>
      <c r="C146" s="335">
        <v>261.09860132934875</v>
      </c>
      <c r="D146" s="335">
        <v>261.09860132934864</v>
      </c>
      <c r="E146" s="335">
        <v>0</v>
      </c>
      <c r="F146" s="335">
        <f t="shared" si="8"/>
        <v>261.09860132934864</v>
      </c>
      <c r="G146" s="335"/>
      <c r="H146" s="335">
        <v>0</v>
      </c>
      <c r="I146" s="335">
        <v>0</v>
      </c>
      <c r="J146" s="335">
        <f t="shared" si="9"/>
        <v>0</v>
      </c>
      <c r="K146" s="335"/>
      <c r="L146" s="335">
        <f t="shared" si="10"/>
        <v>1.1368683772161603E-13</v>
      </c>
      <c r="M146" s="335">
        <f t="shared" si="11"/>
        <v>1.1368683772161603E-13</v>
      </c>
      <c r="N146" s="28"/>
    </row>
    <row r="147" spans="1:14" s="28" customFormat="1" ht="17.649999999999999" customHeight="1">
      <c r="A147" s="145">
        <v>159</v>
      </c>
      <c r="B147" s="146" t="s">
        <v>613</v>
      </c>
      <c r="C147" s="335">
        <v>89.037903143560044</v>
      </c>
      <c r="D147" s="335">
        <v>89.037903143560044</v>
      </c>
      <c r="E147" s="335">
        <v>0</v>
      </c>
      <c r="F147" s="335">
        <f t="shared" si="8"/>
        <v>89.037903143560044</v>
      </c>
      <c r="G147" s="335"/>
      <c r="H147" s="335">
        <v>0</v>
      </c>
      <c r="I147" s="335">
        <v>0</v>
      </c>
      <c r="J147" s="335">
        <f t="shared" si="9"/>
        <v>0</v>
      </c>
      <c r="K147" s="335"/>
      <c r="L147" s="335">
        <f t="shared" si="10"/>
        <v>0</v>
      </c>
      <c r="M147" s="335">
        <f t="shared" si="11"/>
        <v>0</v>
      </c>
      <c r="N147" s="18"/>
    </row>
    <row r="148" spans="1:14" s="28" customFormat="1" ht="17.649999999999999" customHeight="1">
      <c r="A148" s="145">
        <v>160</v>
      </c>
      <c r="B148" s="146" t="s">
        <v>614</v>
      </c>
      <c r="C148" s="335">
        <v>21.485929720030001</v>
      </c>
      <c r="D148" s="335">
        <v>21.485929720030001</v>
      </c>
      <c r="E148" s="335">
        <v>0</v>
      </c>
      <c r="F148" s="335">
        <f t="shared" si="8"/>
        <v>21.485929720030001</v>
      </c>
      <c r="G148" s="335"/>
      <c r="H148" s="335">
        <v>0</v>
      </c>
      <c r="I148" s="335">
        <v>0</v>
      </c>
      <c r="J148" s="335">
        <f t="shared" si="9"/>
        <v>0</v>
      </c>
      <c r="K148" s="335"/>
      <c r="L148" s="335">
        <f t="shared" si="10"/>
        <v>0</v>
      </c>
      <c r="M148" s="335">
        <f t="shared" si="11"/>
        <v>0</v>
      </c>
    </row>
    <row r="149" spans="1:14" s="28" customFormat="1" ht="17.649999999999999" customHeight="1">
      <c r="A149" s="145">
        <v>161</v>
      </c>
      <c r="B149" s="146" t="s">
        <v>615</v>
      </c>
      <c r="C149" s="335">
        <v>83.666407499999977</v>
      </c>
      <c r="D149" s="335">
        <v>83.666407500000005</v>
      </c>
      <c r="E149" s="335">
        <v>0</v>
      </c>
      <c r="F149" s="335">
        <f t="shared" si="8"/>
        <v>83.666407500000005</v>
      </c>
      <c r="G149" s="335"/>
      <c r="H149" s="335">
        <v>0</v>
      </c>
      <c r="I149" s="335">
        <v>0</v>
      </c>
      <c r="J149" s="335">
        <f t="shared" si="9"/>
        <v>0</v>
      </c>
      <c r="K149" s="335"/>
      <c r="L149" s="335">
        <f t="shared" si="10"/>
        <v>-2.8421709430404007E-14</v>
      </c>
      <c r="M149" s="335">
        <f t="shared" si="11"/>
        <v>-2.8421709430404007E-14</v>
      </c>
    </row>
    <row r="150" spans="1:14" s="28" customFormat="1" ht="17.649999999999999" customHeight="1">
      <c r="A150" s="145">
        <v>162</v>
      </c>
      <c r="B150" s="146" t="s">
        <v>616</v>
      </c>
      <c r="C150" s="335">
        <v>37.526116500000001</v>
      </c>
      <c r="D150" s="335">
        <v>37.526116500000001</v>
      </c>
      <c r="E150" s="335">
        <v>0</v>
      </c>
      <c r="F150" s="335">
        <f t="shared" si="8"/>
        <v>37.526116500000001</v>
      </c>
      <c r="G150" s="335"/>
      <c r="H150" s="335">
        <v>0</v>
      </c>
      <c r="I150" s="335">
        <v>0</v>
      </c>
      <c r="J150" s="335">
        <f t="shared" si="9"/>
        <v>0</v>
      </c>
      <c r="K150" s="335"/>
      <c r="L150" s="335">
        <f t="shared" si="10"/>
        <v>0</v>
      </c>
      <c r="M150" s="335">
        <f t="shared" si="11"/>
        <v>0</v>
      </c>
    </row>
    <row r="151" spans="1:14" s="28" customFormat="1" ht="17.649999999999999" customHeight="1">
      <c r="A151" s="145">
        <v>163</v>
      </c>
      <c r="B151" s="146" t="s">
        <v>617</v>
      </c>
      <c r="C151" s="335">
        <v>309.77529535188722</v>
      </c>
      <c r="D151" s="335">
        <v>309.77529535188722</v>
      </c>
      <c r="E151" s="335">
        <v>0</v>
      </c>
      <c r="F151" s="335">
        <f t="shared" si="8"/>
        <v>309.77529535188722</v>
      </c>
      <c r="G151" s="335"/>
      <c r="H151" s="335">
        <v>0</v>
      </c>
      <c r="I151" s="335">
        <v>0</v>
      </c>
      <c r="J151" s="335">
        <f t="shared" si="9"/>
        <v>0</v>
      </c>
      <c r="K151" s="335"/>
      <c r="L151" s="335">
        <f t="shared" si="10"/>
        <v>0</v>
      </c>
      <c r="M151" s="335">
        <f t="shared" si="11"/>
        <v>0</v>
      </c>
    </row>
    <row r="152" spans="1:14" s="28" customFormat="1" ht="17.649999999999999" customHeight="1">
      <c r="A152" s="145">
        <v>164</v>
      </c>
      <c r="B152" s="146" t="s">
        <v>618</v>
      </c>
      <c r="C152" s="335">
        <v>773.10737898904028</v>
      </c>
      <c r="D152" s="335">
        <v>736.20732338708513</v>
      </c>
      <c r="E152" s="335">
        <v>12.300018498131362</v>
      </c>
      <c r="F152" s="335">
        <f t="shared" si="8"/>
        <v>748.50734188521653</v>
      </c>
      <c r="G152" s="335"/>
      <c r="H152" s="335">
        <v>12.300018498131362</v>
      </c>
      <c r="I152" s="335">
        <v>12.30001860569239</v>
      </c>
      <c r="J152" s="335">
        <f t="shared" si="9"/>
        <v>24.600037103823752</v>
      </c>
      <c r="K152" s="335"/>
      <c r="L152" s="335">
        <f t="shared" si="10"/>
        <v>0</v>
      </c>
      <c r="M152" s="335">
        <f t="shared" si="11"/>
        <v>24.600037103823752</v>
      </c>
    </row>
    <row r="153" spans="1:14" s="28" customFormat="1" ht="17.649999999999999" customHeight="1">
      <c r="A153" s="145">
        <v>165</v>
      </c>
      <c r="B153" s="146" t="s">
        <v>619</v>
      </c>
      <c r="C153" s="335">
        <v>115.4367911572072</v>
      </c>
      <c r="D153" s="335">
        <v>115.43679115720722</v>
      </c>
      <c r="E153" s="335">
        <v>0</v>
      </c>
      <c r="F153" s="335">
        <f t="shared" si="8"/>
        <v>115.43679115720722</v>
      </c>
      <c r="G153" s="335"/>
      <c r="H153" s="335">
        <v>0</v>
      </c>
      <c r="I153" s="335">
        <v>0</v>
      </c>
      <c r="J153" s="335">
        <f t="shared" si="9"/>
        <v>0</v>
      </c>
      <c r="K153" s="335"/>
      <c r="L153" s="335">
        <f t="shared" si="10"/>
        <v>-2.8421709430404007E-14</v>
      </c>
      <c r="M153" s="335">
        <f t="shared" si="11"/>
        <v>-2.8421709430404007E-14</v>
      </c>
    </row>
    <row r="154" spans="1:14" s="28" customFormat="1" ht="17.649999999999999" customHeight="1">
      <c r="A154" s="145">
        <v>166</v>
      </c>
      <c r="B154" s="146" t="s">
        <v>620</v>
      </c>
      <c r="C154" s="335">
        <v>1201.317661961845</v>
      </c>
      <c r="D154" s="335">
        <v>1180.8639537641159</v>
      </c>
      <c r="E154" s="335">
        <v>0.50402788816699851</v>
      </c>
      <c r="F154" s="335">
        <f t="shared" si="8"/>
        <v>1181.3679816522829</v>
      </c>
      <c r="G154" s="335"/>
      <c r="H154" s="335">
        <v>0.61508487173705972</v>
      </c>
      <c r="I154" s="335">
        <v>1.674397708080092</v>
      </c>
      <c r="J154" s="335">
        <f t="shared" si="9"/>
        <v>2.2894825798171516</v>
      </c>
      <c r="K154" s="335"/>
      <c r="L154" s="335">
        <f t="shared" si="10"/>
        <v>17.660197729745004</v>
      </c>
      <c r="M154" s="335">
        <f t="shared" si="11"/>
        <v>19.949680309562154</v>
      </c>
    </row>
    <row r="155" spans="1:14" s="28" customFormat="1" ht="17.649999999999999" customHeight="1">
      <c r="A155" s="145">
        <v>167</v>
      </c>
      <c r="B155" s="139" t="s">
        <v>621</v>
      </c>
      <c r="C155" s="335">
        <v>2854.5591059864973</v>
      </c>
      <c r="D155" s="335">
        <v>2093.3433446877721</v>
      </c>
      <c r="E155" s="335">
        <v>95.151970213080673</v>
      </c>
      <c r="F155" s="335">
        <f t="shared" si="8"/>
        <v>2188.4953149008529</v>
      </c>
      <c r="G155" s="335"/>
      <c r="H155" s="335">
        <v>95.151970213080673</v>
      </c>
      <c r="I155" s="335">
        <v>190.30394042616135</v>
      </c>
      <c r="J155" s="335">
        <f t="shared" si="9"/>
        <v>285.45591063924201</v>
      </c>
      <c r="K155" s="335"/>
      <c r="L155" s="335">
        <f t="shared" si="10"/>
        <v>380.60788044640242</v>
      </c>
      <c r="M155" s="335">
        <f t="shared" si="11"/>
        <v>666.06379108564443</v>
      </c>
    </row>
    <row r="156" spans="1:14" s="28" customFormat="1" ht="17.649999999999999" customHeight="1">
      <c r="A156" s="145">
        <v>168</v>
      </c>
      <c r="B156" s="146" t="s">
        <v>622</v>
      </c>
      <c r="C156" s="335">
        <v>648.7809580171587</v>
      </c>
      <c r="D156" s="335">
        <v>648.78095801715892</v>
      </c>
      <c r="E156" s="335">
        <v>0</v>
      </c>
      <c r="F156" s="335">
        <f t="shared" si="8"/>
        <v>648.78095801715892</v>
      </c>
      <c r="G156" s="335"/>
      <c r="H156" s="335">
        <v>0</v>
      </c>
      <c r="I156" s="335">
        <v>0</v>
      </c>
      <c r="J156" s="335">
        <f t="shared" si="9"/>
        <v>0</v>
      </c>
      <c r="K156" s="335"/>
      <c r="L156" s="335">
        <f t="shared" si="10"/>
        <v>-2.2737367544323206E-13</v>
      </c>
      <c r="M156" s="335">
        <f t="shared" si="11"/>
        <v>-2.2737367544323206E-13</v>
      </c>
    </row>
    <row r="157" spans="1:14" s="18" customFormat="1" ht="17.649999999999999" customHeight="1">
      <c r="A157" s="145">
        <v>170</v>
      </c>
      <c r="B157" s="146" t="s">
        <v>623</v>
      </c>
      <c r="C157" s="335">
        <v>1581.6476169327798</v>
      </c>
      <c r="D157" s="335">
        <v>1230.2116396400829</v>
      </c>
      <c r="E157" s="335">
        <v>22.770078798621864</v>
      </c>
      <c r="F157" s="335">
        <f t="shared" si="8"/>
        <v>1252.9817184387048</v>
      </c>
      <c r="G157" s="335"/>
      <c r="H157" s="335">
        <v>24.430078620075161</v>
      </c>
      <c r="I157" s="335">
        <v>40.263923258245605</v>
      </c>
      <c r="J157" s="335">
        <f t="shared" si="9"/>
        <v>64.694001878320762</v>
      </c>
      <c r="K157" s="335"/>
      <c r="L157" s="335">
        <f t="shared" si="10"/>
        <v>263.97189661575425</v>
      </c>
      <c r="M157" s="335">
        <f t="shared" si="11"/>
        <v>328.66589849407501</v>
      </c>
    </row>
    <row r="158" spans="1:14" s="28" customFormat="1" ht="17.649999999999999" customHeight="1">
      <c r="A158" s="145">
        <v>176</v>
      </c>
      <c r="B158" s="146" t="s">
        <v>624</v>
      </c>
      <c r="C158" s="335">
        <v>712.62176764777575</v>
      </c>
      <c r="D158" s="335">
        <v>600.91716102250098</v>
      </c>
      <c r="E158" s="335">
        <v>37.234868905334707</v>
      </c>
      <c r="F158" s="335">
        <f t="shared" si="8"/>
        <v>638.15202992783566</v>
      </c>
      <c r="G158" s="335"/>
      <c r="H158" s="335">
        <v>37.234868905334707</v>
      </c>
      <c r="I158" s="335">
        <v>37.234868814605385</v>
      </c>
      <c r="J158" s="335">
        <f t="shared" si="9"/>
        <v>74.469737719940099</v>
      </c>
      <c r="K158" s="335"/>
      <c r="L158" s="335">
        <f t="shared" si="10"/>
        <v>0</v>
      </c>
      <c r="M158" s="335">
        <f t="shared" si="11"/>
        <v>74.469737719940099</v>
      </c>
    </row>
    <row r="159" spans="1:14" s="28" customFormat="1" ht="17.649999999999999" customHeight="1">
      <c r="A159" s="145">
        <v>177</v>
      </c>
      <c r="B159" s="146" t="s">
        <v>625</v>
      </c>
      <c r="C159" s="335">
        <v>24.462457344472018</v>
      </c>
      <c r="D159" s="335">
        <v>23.291072780640938</v>
      </c>
      <c r="E159" s="335">
        <v>2.8865668798986489E-2</v>
      </c>
      <c r="F159" s="335">
        <f t="shared" si="8"/>
        <v>23.319938449439924</v>
      </c>
      <c r="G159" s="335"/>
      <c r="H159" s="335">
        <v>3.522594815371622E-2</v>
      </c>
      <c r="I159" s="335">
        <v>9.5892854438223943E-2</v>
      </c>
      <c r="J159" s="335">
        <f t="shared" si="9"/>
        <v>0.13111880259194017</v>
      </c>
      <c r="K159" s="335"/>
      <c r="L159" s="335">
        <f t="shared" si="10"/>
        <v>1.0114000924401536</v>
      </c>
      <c r="M159" s="335">
        <f t="shared" si="11"/>
        <v>1.1425188950320937</v>
      </c>
    </row>
    <row r="160" spans="1:14" s="28" customFormat="1" ht="17.649999999999999" customHeight="1">
      <c r="A160" s="145">
        <v>181</v>
      </c>
      <c r="B160" s="146" t="s">
        <v>626</v>
      </c>
      <c r="C160" s="335">
        <v>12763.978929016876</v>
      </c>
      <c r="D160" s="335">
        <v>8040.8402982771222</v>
      </c>
      <c r="E160" s="335">
        <v>270.43736073381007</v>
      </c>
      <c r="F160" s="335">
        <f t="shared" si="8"/>
        <v>8311.2776590109315</v>
      </c>
      <c r="G160" s="335"/>
      <c r="H160" s="335">
        <v>270.43736073381007</v>
      </c>
      <c r="I160" s="335">
        <v>540.87472146762013</v>
      </c>
      <c r="J160" s="335">
        <f t="shared" si="9"/>
        <v>811.31208220143026</v>
      </c>
      <c r="K160" s="335"/>
      <c r="L160" s="335">
        <f t="shared" si="10"/>
        <v>3641.3891878045138</v>
      </c>
      <c r="M160" s="335">
        <f t="shared" si="11"/>
        <v>4452.701270005944</v>
      </c>
    </row>
    <row r="161" spans="1:14" s="28" customFormat="1" ht="17.649999999999999" customHeight="1">
      <c r="A161" s="145">
        <v>182</v>
      </c>
      <c r="B161" s="146" t="s">
        <v>627</v>
      </c>
      <c r="C161" s="335">
        <v>632.69626499999993</v>
      </c>
      <c r="D161" s="335">
        <v>632.69626500000015</v>
      </c>
      <c r="E161" s="335">
        <v>0</v>
      </c>
      <c r="F161" s="335">
        <f t="shared" si="8"/>
        <v>632.69626500000015</v>
      </c>
      <c r="G161" s="335"/>
      <c r="H161" s="335">
        <v>0</v>
      </c>
      <c r="I161" s="335">
        <v>0</v>
      </c>
      <c r="J161" s="335">
        <f t="shared" si="9"/>
        <v>0</v>
      </c>
      <c r="K161" s="335"/>
      <c r="L161" s="335">
        <f t="shared" si="10"/>
        <v>-2.2737367544323206E-13</v>
      </c>
      <c r="M161" s="335">
        <f t="shared" si="11"/>
        <v>-2.2737367544323206E-13</v>
      </c>
    </row>
    <row r="162" spans="1:14" s="28" customFormat="1" ht="17.649999999999999" customHeight="1">
      <c r="A162" s="145">
        <v>183</v>
      </c>
      <c r="B162" s="146" t="s">
        <v>628</v>
      </c>
      <c r="C162" s="335">
        <v>113.9645385</v>
      </c>
      <c r="D162" s="335">
        <v>113.9645385</v>
      </c>
      <c r="E162" s="335">
        <v>0</v>
      </c>
      <c r="F162" s="335">
        <f t="shared" si="8"/>
        <v>113.9645385</v>
      </c>
      <c r="G162" s="335"/>
      <c r="H162" s="335">
        <v>0</v>
      </c>
      <c r="I162" s="335">
        <v>0</v>
      </c>
      <c r="J162" s="335">
        <f t="shared" si="9"/>
        <v>0</v>
      </c>
      <c r="K162" s="335"/>
      <c r="L162" s="335">
        <f t="shared" si="10"/>
        <v>0</v>
      </c>
      <c r="M162" s="335">
        <f t="shared" si="11"/>
        <v>0</v>
      </c>
    </row>
    <row r="163" spans="1:14" s="28" customFormat="1" ht="17.649999999999999" customHeight="1">
      <c r="A163" s="145">
        <v>185</v>
      </c>
      <c r="B163" s="146" t="s">
        <v>629</v>
      </c>
      <c r="C163" s="335">
        <v>459.43425070870779</v>
      </c>
      <c r="D163" s="335">
        <v>406.01054237735968</v>
      </c>
      <c r="E163" s="335">
        <v>18.434454304876471</v>
      </c>
      <c r="F163" s="335">
        <f t="shared" si="8"/>
        <v>424.44499668223614</v>
      </c>
      <c r="G163" s="335"/>
      <c r="H163" s="335">
        <v>17.494626929223866</v>
      </c>
      <c r="I163" s="335">
        <v>17.494627097247879</v>
      </c>
      <c r="J163" s="335">
        <f t="shared" si="9"/>
        <v>34.989254026471741</v>
      </c>
      <c r="K163" s="335"/>
      <c r="L163" s="335">
        <f t="shared" si="10"/>
        <v>-8.5265128291212022E-14</v>
      </c>
      <c r="M163" s="335">
        <f t="shared" si="11"/>
        <v>34.989254026471656</v>
      </c>
    </row>
    <row r="164" spans="1:14" s="28" customFormat="1" ht="17.649999999999999" customHeight="1">
      <c r="A164" s="145">
        <v>189</v>
      </c>
      <c r="B164" s="146" t="s">
        <v>630</v>
      </c>
      <c r="C164" s="335">
        <v>317.73418996665788</v>
      </c>
      <c r="D164" s="335">
        <v>256.19718087139586</v>
      </c>
      <c r="E164" s="335">
        <v>1.5164178851633074</v>
      </c>
      <c r="F164" s="335">
        <f t="shared" si="8"/>
        <v>257.71359875655918</v>
      </c>
      <c r="G164" s="335"/>
      <c r="H164" s="335">
        <v>1.8505438575022246</v>
      </c>
      <c r="I164" s="335">
        <v>5.037591681652823</v>
      </c>
      <c r="J164" s="335">
        <f t="shared" si="9"/>
        <v>6.8881355391550478</v>
      </c>
      <c r="K164" s="335"/>
      <c r="L164" s="335">
        <f t="shared" si="10"/>
        <v>53.132455670943656</v>
      </c>
      <c r="M164" s="335">
        <f t="shared" si="11"/>
        <v>60.020591210098701</v>
      </c>
    </row>
    <row r="165" spans="1:14" s="28" customFormat="1" ht="17.649999999999999" customHeight="1">
      <c r="A165" s="145">
        <v>190</v>
      </c>
      <c r="B165" s="146" t="s">
        <v>631</v>
      </c>
      <c r="C165" s="335">
        <v>975.91159580066835</v>
      </c>
      <c r="D165" s="335">
        <v>784.81415138629893</v>
      </c>
      <c r="E165" s="335">
        <v>8.7597112899248994</v>
      </c>
      <c r="F165" s="335">
        <f t="shared" si="8"/>
        <v>793.57386267622383</v>
      </c>
      <c r="G165" s="335"/>
      <c r="H165" s="335">
        <v>14.691833325434274</v>
      </c>
      <c r="I165" s="335">
        <v>19.850437368553269</v>
      </c>
      <c r="J165" s="335">
        <f t="shared" si="9"/>
        <v>34.542270693987547</v>
      </c>
      <c r="K165" s="335"/>
      <c r="L165" s="335">
        <f t="shared" si="10"/>
        <v>147.79546243045698</v>
      </c>
      <c r="M165" s="335">
        <f t="shared" si="11"/>
        <v>182.33773312444453</v>
      </c>
    </row>
    <row r="166" spans="1:14" s="28" customFormat="1" ht="17.649999999999999" customHeight="1">
      <c r="A166" s="145">
        <v>191</v>
      </c>
      <c r="B166" s="146" t="s">
        <v>632</v>
      </c>
      <c r="C166" s="335">
        <v>108.39994573935601</v>
      </c>
      <c r="D166" s="335">
        <v>92.668684835854151</v>
      </c>
      <c r="E166" s="335">
        <v>1.9664067425388247</v>
      </c>
      <c r="F166" s="335">
        <f t="shared" si="8"/>
        <v>94.635091578392974</v>
      </c>
      <c r="G166" s="335"/>
      <c r="H166" s="335">
        <v>1.9664067425388247</v>
      </c>
      <c r="I166" s="335">
        <v>3.9328134850776495</v>
      </c>
      <c r="J166" s="335">
        <f t="shared" si="9"/>
        <v>5.8992202276164747</v>
      </c>
      <c r="K166" s="335"/>
      <c r="L166" s="335">
        <f t="shared" si="10"/>
        <v>7.8656339333465652</v>
      </c>
      <c r="M166" s="335">
        <f t="shared" si="11"/>
        <v>13.76485416096304</v>
      </c>
    </row>
    <row r="167" spans="1:14" s="28" customFormat="1" ht="17.649999999999999" customHeight="1">
      <c r="A167" s="145">
        <v>192</v>
      </c>
      <c r="B167" s="146" t="s">
        <v>633</v>
      </c>
      <c r="C167" s="335">
        <v>765.51845094586599</v>
      </c>
      <c r="D167" s="335">
        <v>680.1265573362075</v>
      </c>
      <c r="E167" s="335">
        <v>10.600041453636063</v>
      </c>
      <c r="F167" s="335">
        <f t="shared" si="8"/>
        <v>690.72659878984359</v>
      </c>
      <c r="G167" s="335"/>
      <c r="H167" s="335">
        <v>10.604042119673325</v>
      </c>
      <c r="I167" s="335">
        <v>21.224087011319966</v>
      </c>
      <c r="J167" s="335">
        <f t="shared" si="9"/>
        <v>31.82812913099329</v>
      </c>
      <c r="K167" s="335"/>
      <c r="L167" s="335">
        <f t="shared" si="10"/>
        <v>42.963723025029111</v>
      </c>
      <c r="M167" s="335">
        <f t="shared" si="11"/>
        <v>74.791852156022401</v>
      </c>
    </row>
    <row r="168" spans="1:14" s="28" customFormat="1" ht="17.649999999999999" customHeight="1">
      <c r="A168" s="145">
        <v>193</v>
      </c>
      <c r="B168" s="146" t="s">
        <v>634</v>
      </c>
      <c r="C168" s="335">
        <v>75.381192571675086</v>
      </c>
      <c r="D168" s="335">
        <v>75.381192571675086</v>
      </c>
      <c r="E168" s="335">
        <v>0</v>
      </c>
      <c r="F168" s="335">
        <f t="shared" si="8"/>
        <v>75.381192571675086</v>
      </c>
      <c r="G168" s="335"/>
      <c r="H168" s="335">
        <v>0</v>
      </c>
      <c r="I168" s="335">
        <v>0</v>
      </c>
      <c r="J168" s="335">
        <f t="shared" si="9"/>
        <v>0</v>
      </c>
      <c r="K168" s="335"/>
      <c r="L168" s="335">
        <f t="shared" si="10"/>
        <v>0</v>
      </c>
      <c r="M168" s="335">
        <f t="shared" si="11"/>
        <v>0</v>
      </c>
    </row>
    <row r="169" spans="1:14" s="28" customFormat="1" ht="17.649999999999999" customHeight="1">
      <c r="A169" s="145">
        <v>194</v>
      </c>
      <c r="B169" s="146" t="s">
        <v>635</v>
      </c>
      <c r="C169" s="335">
        <v>776.54079429875333</v>
      </c>
      <c r="D169" s="335">
        <v>726.87511498861579</v>
      </c>
      <c r="E169" s="335">
        <v>10.029930041112552</v>
      </c>
      <c r="F169" s="335">
        <f t="shared" si="8"/>
        <v>736.9050450297284</v>
      </c>
      <c r="G169" s="335"/>
      <c r="H169" s="335">
        <v>10.144705737027694</v>
      </c>
      <c r="I169" s="335">
        <v>11.239490601998128</v>
      </c>
      <c r="J169" s="335">
        <f t="shared" si="9"/>
        <v>21.38419633902582</v>
      </c>
      <c r="K169" s="335"/>
      <c r="L169" s="335">
        <f t="shared" si="10"/>
        <v>18.251552929999107</v>
      </c>
      <c r="M169" s="335">
        <f t="shared" si="11"/>
        <v>39.635749269024927</v>
      </c>
    </row>
    <row r="170" spans="1:14" s="18" customFormat="1" ht="17.649999999999999" customHeight="1">
      <c r="A170" s="145">
        <v>195</v>
      </c>
      <c r="B170" s="146" t="s">
        <v>636</v>
      </c>
      <c r="C170" s="335">
        <v>1915.9411891269458</v>
      </c>
      <c r="D170" s="335">
        <v>1729.7045743109902</v>
      </c>
      <c r="E170" s="335">
        <v>20.579292661893085</v>
      </c>
      <c r="F170" s="335">
        <f t="shared" si="8"/>
        <v>1750.2838669728833</v>
      </c>
      <c r="G170" s="335"/>
      <c r="H170" s="335">
        <v>21.309243641493929</v>
      </c>
      <c r="I170" s="335">
        <v>28.271851571282944</v>
      </c>
      <c r="J170" s="335">
        <f t="shared" si="9"/>
        <v>49.581095212776873</v>
      </c>
      <c r="K170" s="335"/>
      <c r="L170" s="335">
        <f t="shared" si="10"/>
        <v>116.07622694128564</v>
      </c>
      <c r="M170" s="335">
        <f t="shared" si="11"/>
        <v>165.65732215406251</v>
      </c>
    </row>
    <row r="171" spans="1:14" s="28" customFormat="1" ht="17.649999999999999" customHeight="1">
      <c r="A171" s="145">
        <v>197</v>
      </c>
      <c r="B171" s="146" t="s">
        <v>637</v>
      </c>
      <c r="C171" s="335">
        <v>315.16976146262726</v>
      </c>
      <c r="D171" s="335">
        <v>281.42850828157168</v>
      </c>
      <c r="E171" s="335">
        <v>0.83146450898629209</v>
      </c>
      <c r="F171" s="335">
        <f t="shared" si="8"/>
        <v>282.25997279055798</v>
      </c>
      <c r="G171" s="335"/>
      <c r="H171" s="335">
        <v>1.0146686034957093</v>
      </c>
      <c r="I171" s="335">
        <v>2.7621533765311233</v>
      </c>
      <c r="J171" s="335">
        <f t="shared" si="9"/>
        <v>3.7768219800268326</v>
      </c>
      <c r="K171" s="335"/>
      <c r="L171" s="335">
        <f t="shared" si="10"/>
        <v>29.132966692042451</v>
      </c>
      <c r="M171" s="335">
        <f t="shared" si="11"/>
        <v>32.909788672069283</v>
      </c>
    </row>
    <row r="172" spans="1:14" s="18" customFormat="1" ht="17.649999999999999" customHeight="1">
      <c r="A172" s="145">
        <v>198</v>
      </c>
      <c r="B172" s="146" t="s">
        <v>638</v>
      </c>
      <c r="C172" s="335">
        <v>397.59631899285296</v>
      </c>
      <c r="D172" s="335">
        <v>312.87889266468102</v>
      </c>
      <c r="E172" s="335">
        <v>14.465364163334911</v>
      </c>
      <c r="F172" s="335">
        <f t="shared" si="8"/>
        <v>327.34425682801594</v>
      </c>
      <c r="G172" s="335"/>
      <c r="H172" s="335">
        <v>14.54209525432864</v>
      </c>
      <c r="I172" s="335">
        <v>29.39111514073138</v>
      </c>
      <c r="J172" s="335">
        <f t="shared" si="9"/>
        <v>43.933210395060016</v>
      </c>
      <c r="K172" s="335"/>
      <c r="L172" s="335">
        <f t="shared" si="10"/>
        <v>26.318851769776998</v>
      </c>
      <c r="M172" s="335">
        <f t="shared" si="11"/>
        <v>70.252062164837014</v>
      </c>
      <c r="N172" s="28"/>
    </row>
    <row r="173" spans="1:14" s="18" customFormat="1" ht="17.649999999999999" customHeight="1">
      <c r="A173" s="145">
        <v>199</v>
      </c>
      <c r="B173" s="146" t="s">
        <v>639</v>
      </c>
      <c r="C173" s="335">
        <v>306.90425147130009</v>
      </c>
      <c r="D173" s="335">
        <v>268.84816553090167</v>
      </c>
      <c r="E173" s="335">
        <v>3.491788736608517</v>
      </c>
      <c r="F173" s="335">
        <f t="shared" si="8"/>
        <v>272.33995426751017</v>
      </c>
      <c r="G173" s="335"/>
      <c r="H173" s="335">
        <v>3.5602412432724089</v>
      </c>
      <c r="I173" s="335">
        <v>7.3942930946344498</v>
      </c>
      <c r="J173" s="335">
        <f t="shared" si="9"/>
        <v>10.954534337906859</v>
      </c>
      <c r="K173" s="335"/>
      <c r="L173" s="335">
        <f t="shared" si="10"/>
        <v>23.609762865883063</v>
      </c>
      <c r="M173" s="335">
        <f t="shared" si="11"/>
        <v>34.56429720378992</v>
      </c>
    </row>
    <row r="174" spans="1:14" s="28" customFormat="1" ht="17.649999999999999" customHeight="1">
      <c r="A174" s="145">
        <v>200</v>
      </c>
      <c r="B174" s="146" t="s">
        <v>640</v>
      </c>
      <c r="C174" s="335">
        <v>1382.0898139060341</v>
      </c>
      <c r="D174" s="335">
        <v>1093.6180485829161</v>
      </c>
      <c r="E174" s="335">
        <v>64.154059779943466</v>
      </c>
      <c r="F174" s="335">
        <f t="shared" si="8"/>
        <v>1157.7721083628596</v>
      </c>
      <c r="G174" s="335"/>
      <c r="H174" s="335">
        <v>64.46274391944749</v>
      </c>
      <c r="I174" s="335">
        <v>89.087684278016425</v>
      </c>
      <c r="J174" s="335">
        <f t="shared" si="9"/>
        <v>153.55042819746393</v>
      </c>
      <c r="K174" s="335"/>
      <c r="L174" s="335">
        <f t="shared" si="10"/>
        <v>70.767277345710568</v>
      </c>
      <c r="M174" s="335">
        <f t="shared" si="11"/>
        <v>224.3177055431745</v>
      </c>
      <c r="N174" s="18"/>
    </row>
    <row r="175" spans="1:14" s="28" customFormat="1" ht="17.649999999999999" customHeight="1">
      <c r="A175" s="145">
        <v>201</v>
      </c>
      <c r="B175" s="146" t="s">
        <v>641</v>
      </c>
      <c r="C175" s="335">
        <v>1751.2302117195115</v>
      </c>
      <c r="D175" s="335">
        <v>1243.5757341770857</v>
      </c>
      <c r="E175" s="335">
        <v>12.509810720229973</v>
      </c>
      <c r="F175" s="335">
        <f t="shared" si="8"/>
        <v>1256.0855448973157</v>
      </c>
      <c r="G175" s="335"/>
      <c r="H175" s="335">
        <v>15.266209648754085</v>
      </c>
      <c r="I175" s="335">
        <v>41.558015026871303</v>
      </c>
      <c r="J175" s="335">
        <f t="shared" si="9"/>
        <v>56.824224675625388</v>
      </c>
      <c r="K175" s="335"/>
      <c r="L175" s="335">
        <f t="shared" si="10"/>
        <v>438.32044214657049</v>
      </c>
      <c r="M175" s="335">
        <f t="shared" si="11"/>
        <v>495.14466682219586</v>
      </c>
    </row>
    <row r="176" spans="1:14" s="28" customFormat="1" ht="17.649999999999999" customHeight="1">
      <c r="A176" s="145">
        <v>202</v>
      </c>
      <c r="B176" s="146" t="s">
        <v>642</v>
      </c>
      <c r="C176" s="335">
        <v>2595.4836620150959</v>
      </c>
      <c r="D176" s="335">
        <v>1982.8495668262563</v>
      </c>
      <c r="E176" s="335">
        <v>141.0691438638739</v>
      </c>
      <c r="F176" s="335">
        <f t="shared" si="8"/>
        <v>2123.91871069013</v>
      </c>
      <c r="G176" s="335"/>
      <c r="H176" s="335">
        <v>141.0691438638739</v>
      </c>
      <c r="I176" s="335">
        <v>198.0530118080612</v>
      </c>
      <c r="J176" s="335">
        <f t="shared" si="9"/>
        <v>339.1221556719351</v>
      </c>
      <c r="K176" s="335"/>
      <c r="L176" s="335">
        <f t="shared" si="10"/>
        <v>132.44279565303083</v>
      </c>
      <c r="M176" s="335">
        <f t="shared" si="11"/>
        <v>471.56495132496593</v>
      </c>
    </row>
    <row r="177" spans="1:14" s="18" customFormat="1" ht="17.649999999999999" customHeight="1">
      <c r="A177" s="145">
        <v>203</v>
      </c>
      <c r="B177" s="146" t="s">
        <v>643</v>
      </c>
      <c r="C177" s="335">
        <v>730.12393035479499</v>
      </c>
      <c r="D177" s="335">
        <v>658.33937401419917</v>
      </c>
      <c r="E177" s="335">
        <v>8.9730694923665233</v>
      </c>
      <c r="F177" s="335">
        <f t="shared" si="8"/>
        <v>667.31244350656573</v>
      </c>
      <c r="G177" s="335"/>
      <c r="H177" s="335">
        <v>8.9730694923665233</v>
      </c>
      <c r="I177" s="335">
        <v>17.946138984733047</v>
      </c>
      <c r="J177" s="335">
        <f t="shared" si="9"/>
        <v>26.91920847709957</v>
      </c>
      <c r="K177" s="335"/>
      <c r="L177" s="335">
        <f t="shared" si="10"/>
        <v>35.892278371129692</v>
      </c>
      <c r="M177" s="335">
        <f t="shared" si="11"/>
        <v>62.811486848229265</v>
      </c>
    </row>
    <row r="178" spans="1:14" s="18" customFormat="1" ht="17.649999999999999" customHeight="1">
      <c r="A178" s="145">
        <v>204</v>
      </c>
      <c r="B178" s="146" t="s">
        <v>644</v>
      </c>
      <c r="C178" s="335">
        <v>2108.5610993011433</v>
      </c>
      <c r="D178" s="335">
        <v>2067.4501740359278</v>
      </c>
      <c r="E178" s="335">
        <v>1.0130707651899327</v>
      </c>
      <c r="F178" s="335">
        <f t="shared" si="8"/>
        <v>2068.463244801118</v>
      </c>
      <c r="G178" s="335"/>
      <c r="H178" s="335">
        <v>1.2362896752317476</v>
      </c>
      <c r="I178" s="335">
        <v>3.3654553306964137</v>
      </c>
      <c r="J178" s="335">
        <f t="shared" si="9"/>
        <v>4.6017450059281613</v>
      </c>
      <c r="K178" s="335"/>
      <c r="L178" s="335">
        <f t="shared" si="10"/>
        <v>35.496109494097119</v>
      </c>
      <c r="M178" s="335">
        <f t="shared" si="11"/>
        <v>40.097854500025278</v>
      </c>
      <c r="N178" s="28"/>
    </row>
    <row r="179" spans="1:14" s="28" customFormat="1" ht="17.649999999999999" customHeight="1">
      <c r="A179" s="145">
        <v>205</v>
      </c>
      <c r="B179" s="146" t="s">
        <v>645</v>
      </c>
      <c r="C179" s="335">
        <v>2307.0944713202707</v>
      </c>
      <c r="D179" s="335">
        <v>2238.1271806448776</v>
      </c>
      <c r="E179" s="335">
        <v>1.6995176377225591</v>
      </c>
      <c r="F179" s="335">
        <f t="shared" si="8"/>
        <v>2239.8266982826003</v>
      </c>
      <c r="G179" s="335"/>
      <c r="H179" s="335">
        <v>2.0739876728543631</v>
      </c>
      <c r="I179" s="335">
        <v>5.6458553791480766</v>
      </c>
      <c r="J179" s="335">
        <f t="shared" si="9"/>
        <v>7.7198430520024397</v>
      </c>
      <c r="K179" s="335"/>
      <c r="L179" s="335">
        <f t="shared" si="10"/>
        <v>59.547929985667956</v>
      </c>
      <c r="M179" s="335">
        <f t="shared" si="11"/>
        <v>67.267773037670395</v>
      </c>
      <c r="N179" s="18"/>
    </row>
    <row r="180" spans="1:14" s="28" customFormat="1" ht="17.649999999999999" customHeight="1">
      <c r="A180" s="145">
        <v>206</v>
      </c>
      <c r="B180" s="146" t="s">
        <v>646</v>
      </c>
      <c r="C180" s="335">
        <v>834.44555501032289</v>
      </c>
      <c r="D180" s="335">
        <v>834.44555501032312</v>
      </c>
      <c r="E180" s="335">
        <v>0</v>
      </c>
      <c r="F180" s="335">
        <f t="shared" si="8"/>
        <v>834.44555501032312</v>
      </c>
      <c r="G180" s="335"/>
      <c r="H180" s="335">
        <v>0</v>
      </c>
      <c r="I180" s="335">
        <v>0</v>
      </c>
      <c r="J180" s="335">
        <f t="shared" si="9"/>
        <v>0</v>
      </c>
      <c r="K180" s="335"/>
      <c r="L180" s="335">
        <f t="shared" si="10"/>
        <v>-2.2737367544323206E-13</v>
      </c>
      <c r="M180" s="335">
        <f t="shared" si="11"/>
        <v>-2.2737367544323206E-13</v>
      </c>
    </row>
    <row r="181" spans="1:14" s="18" customFormat="1" ht="17.649999999999999" customHeight="1">
      <c r="A181" s="145">
        <v>207</v>
      </c>
      <c r="B181" s="146" t="s">
        <v>647</v>
      </c>
      <c r="C181" s="335">
        <v>949.2870554641645</v>
      </c>
      <c r="D181" s="335">
        <v>908.14805663664993</v>
      </c>
      <c r="E181" s="335">
        <v>2.2087381296334074</v>
      </c>
      <c r="F181" s="335">
        <f t="shared" si="8"/>
        <v>910.35679476628331</v>
      </c>
      <c r="G181" s="335"/>
      <c r="H181" s="335">
        <v>2.3674574791900547</v>
      </c>
      <c r="I181" s="335">
        <v>5.3697920727254953</v>
      </c>
      <c r="J181" s="335">
        <f t="shared" si="9"/>
        <v>7.73724955191555</v>
      </c>
      <c r="K181" s="335"/>
      <c r="L181" s="335">
        <f t="shared" si="10"/>
        <v>31.193011145965631</v>
      </c>
      <c r="M181" s="335">
        <f t="shared" si="11"/>
        <v>38.930260697881181</v>
      </c>
    </row>
    <row r="182" spans="1:14" s="28" customFormat="1" ht="17.649999999999999" customHeight="1">
      <c r="A182" s="145">
        <v>208</v>
      </c>
      <c r="B182" s="146" t="s">
        <v>648</v>
      </c>
      <c r="C182" s="335">
        <v>185.96290742676902</v>
      </c>
      <c r="D182" s="335">
        <v>136.37280125629508</v>
      </c>
      <c r="E182" s="335">
        <v>6.1987636514023308</v>
      </c>
      <c r="F182" s="335">
        <f t="shared" si="8"/>
        <v>142.57156490769739</v>
      </c>
      <c r="G182" s="335"/>
      <c r="H182" s="335">
        <v>6.1987636514023308</v>
      </c>
      <c r="I182" s="335">
        <v>12.397527302804662</v>
      </c>
      <c r="J182" s="335">
        <f t="shared" si="9"/>
        <v>18.596290954206992</v>
      </c>
      <c r="K182" s="335"/>
      <c r="L182" s="335">
        <f t="shared" si="10"/>
        <v>24.795051564864636</v>
      </c>
      <c r="M182" s="335">
        <f t="shared" si="11"/>
        <v>43.391342519071628</v>
      </c>
    </row>
    <row r="183" spans="1:14" s="28" customFormat="1" ht="17.649999999999999" customHeight="1">
      <c r="A183" s="145">
        <v>210</v>
      </c>
      <c r="B183" s="146" t="s">
        <v>649</v>
      </c>
      <c r="C183" s="335">
        <v>2736.9605406897376</v>
      </c>
      <c r="D183" s="335">
        <v>2631.0655029956561</v>
      </c>
      <c r="E183" s="335">
        <v>2.6095049469405236</v>
      </c>
      <c r="F183" s="335">
        <f t="shared" si="8"/>
        <v>2633.6750079425965</v>
      </c>
      <c r="G183" s="335"/>
      <c r="H183" s="335">
        <v>3.184480622135804</v>
      </c>
      <c r="I183" s="335">
        <v>8.6688639131102647</v>
      </c>
      <c r="J183" s="335">
        <f t="shared" si="9"/>
        <v>11.85334453524607</v>
      </c>
      <c r="K183" s="335"/>
      <c r="L183" s="335">
        <f t="shared" si="10"/>
        <v>91.432188211895067</v>
      </c>
      <c r="M183" s="335">
        <f t="shared" si="11"/>
        <v>103.28553274714113</v>
      </c>
    </row>
    <row r="184" spans="1:14" s="28" customFormat="1" ht="17.649999999999999" customHeight="1">
      <c r="A184" s="145">
        <v>211</v>
      </c>
      <c r="B184" s="146" t="s">
        <v>650</v>
      </c>
      <c r="C184" s="335">
        <v>3611.6499777762319</v>
      </c>
      <c r="D184" s="335">
        <v>3327.9326347902647</v>
      </c>
      <c r="E184" s="335">
        <v>33.482985609293351</v>
      </c>
      <c r="F184" s="335">
        <f t="shared" si="8"/>
        <v>3361.4156203995581</v>
      </c>
      <c r="G184" s="335"/>
      <c r="H184" s="335">
        <v>34.290498219971965</v>
      </c>
      <c r="I184" s="335">
        <v>51.101103971634444</v>
      </c>
      <c r="J184" s="335">
        <f t="shared" si="9"/>
        <v>85.39160219160641</v>
      </c>
      <c r="K184" s="335"/>
      <c r="L184" s="335">
        <f t="shared" si="10"/>
        <v>164.84275518506746</v>
      </c>
      <c r="M184" s="335">
        <f t="shared" si="11"/>
        <v>250.23435737667387</v>
      </c>
    </row>
    <row r="185" spans="1:14" s="18" customFormat="1" ht="17.649999999999999" customHeight="1">
      <c r="A185" s="145">
        <v>212</v>
      </c>
      <c r="B185" s="141" t="s">
        <v>712</v>
      </c>
      <c r="C185" s="335">
        <v>726.67062028015391</v>
      </c>
      <c r="D185" s="335">
        <v>726.67062028015403</v>
      </c>
      <c r="E185" s="335">
        <v>0</v>
      </c>
      <c r="F185" s="336">
        <f t="shared" si="8"/>
        <v>726.67062028015403</v>
      </c>
      <c r="G185" s="335"/>
      <c r="H185" s="335">
        <v>0</v>
      </c>
      <c r="I185" s="335">
        <v>0</v>
      </c>
      <c r="J185" s="335">
        <f t="shared" si="9"/>
        <v>0</v>
      </c>
      <c r="K185" s="335"/>
      <c r="L185" s="337">
        <f t="shared" si="10"/>
        <v>-1.1368683772161603E-13</v>
      </c>
      <c r="M185" s="337">
        <f t="shared" si="11"/>
        <v>-1.1368683772161603E-13</v>
      </c>
    </row>
    <row r="186" spans="1:14" s="28" customFormat="1" ht="17.649999999999999" customHeight="1">
      <c r="A186" s="145">
        <v>213</v>
      </c>
      <c r="B186" s="140" t="s">
        <v>651</v>
      </c>
      <c r="C186" s="335">
        <v>1202.9222519611328</v>
      </c>
      <c r="D186" s="335">
        <v>613.31441509617537</v>
      </c>
      <c r="E186" s="335">
        <v>40.145869565380629</v>
      </c>
      <c r="F186" s="335">
        <f t="shared" si="8"/>
        <v>653.46028466155599</v>
      </c>
      <c r="G186" s="335"/>
      <c r="H186" s="335">
        <v>49.41187946627857</v>
      </c>
      <c r="I186" s="335">
        <v>90.190051324242063</v>
      </c>
      <c r="J186" s="335">
        <f t="shared" si="9"/>
        <v>139.60193079052064</v>
      </c>
      <c r="K186" s="335"/>
      <c r="L186" s="335">
        <f t="shared" si="10"/>
        <v>409.86003650905616</v>
      </c>
      <c r="M186" s="335">
        <f t="shared" si="11"/>
        <v>549.46196729957683</v>
      </c>
    </row>
    <row r="187" spans="1:14" s="28" customFormat="1" ht="17.649999999999999" customHeight="1">
      <c r="A187" s="145">
        <v>215</v>
      </c>
      <c r="B187" s="146" t="s">
        <v>652</v>
      </c>
      <c r="C187" s="335">
        <v>1229.9487627232497</v>
      </c>
      <c r="D187" s="335">
        <v>872.69947990894525</v>
      </c>
      <c r="E187" s="335">
        <v>33.650528325794788</v>
      </c>
      <c r="F187" s="335">
        <f t="shared" si="8"/>
        <v>906.35000823474002</v>
      </c>
      <c r="G187" s="335"/>
      <c r="H187" s="335">
        <v>29.635851315317932</v>
      </c>
      <c r="I187" s="335">
        <v>37.808403286819683</v>
      </c>
      <c r="J187" s="335">
        <f t="shared" si="9"/>
        <v>67.444254602137619</v>
      </c>
      <c r="K187" s="335"/>
      <c r="L187" s="335">
        <f t="shared" si="10"/>
        <v>256.15449988637209</v>
      </c>
      <c r="M187" s="335">
        <f t="shared" si="11"/>
        <v>323.59875448850971</v>
      </c>
    </row>
    <row r="188" spans="1:14" s="28" customFormat="1" ht="17.649999999999999" customHeight="1">
      <c r="A188" s="145">
        <v>216</v>
      </c>
      <c r="B188" s="141" t="s">
        <v>653</v>
      </c>
      <c r="C188" s="335">
        <v>2981.4920168611966</v>
      </c>
      <c r="D188" s="335">
        <v>1448.3314179949366</v>
      </c>
      <c r="E188" s="335">
        <v>149.79043984628007</v>
      </c>
      <c r="F188" s="335">
        <f t="shared" si="8"/>
        <v>1598.1218578412168</v>
      </c>
      <c r="G188" s="335"/>
      <c r="H188" s="335">
        <v>149.79043984628007</v>
      </c>
      <c r="I188" s="335">
        <v>285.26409968987349</v>
      </c>
      <c r="J188" s="335">
        <f t="shared" si="9"/>
        <v>435.05453953615358</v>
      </c>
      <c r="K188" s="335"/>
      <c r="L188" s="335">
        <f t="shared" si="10"/>
        <v>948.31561948382625</v>
      </c>
      <c r="M188" s="335">
        <f t="shared" si="11"/>
        <v>1383.3701590199798</v>
      </c>
    </row>
    <row r="189" spans="1:14" s="28" customFormat="1" ht="17.649999999999999" customHeight="1">
      <c r="A189" s="145">
        <v>217</v>
      </c>
      <c r="B189" s="146" t="s">
        <v>654</v>
      </c>
      <c r="C189" s="335">
        <v>3141.5937709907093</v>
      </c>
      <c r="D189" s="335">
        <v>1646.1965742785871</v>
      </c>
      <c r="E189" s="335">
        <v>96.304075999940821</v>
      </c>
      <c r="F189" s="335">
        <f t="shared" si="8"/>
        <v>1742.5006502785279</v>
      </c>
      <c r="G189" s="335"/>
      <c r="H189" s="335">
        <v>98.20804531171143</v>
      </c>
      <c r="I189" s="335">
        <v>160.45640119053797</v>
      </c>
      <c r="J189" s="335">
        <f t="shared" si="9"/>
        <v>258.6644465022494</v>
      </c>
      <c r="K189" s="335"/>
      <c r="L189" s="335">
        <f t="shared" si="10"/>
        <v>1140.4286742099321</v>
      </c>
      <c r="M189" s="335">
        <f t="shared" si="11"/>
        <v>1399.0931207121814</v>
      </c>
    </row>
    <row r="190" spans="1:14" s="28" customFormat="1" ht="17.649999999999999" customHeight="1">
      <c r="A190" s="149">
        <v>218</v>
      </c>
      <c r="B190" s="146" t="s">
        <v>655</v>
      </c>
      <c r="C190" s="335">
        <v>775.61490455608021</v>
      </c>
      <c r="D190" s="335">
        <v>766.49280229787064</v>
      </c>
      <c r="E190" s="335">
        <v>0.22479024482526316</v>
      </c>
      <c r="F190" s="335">
        <f t="shared" si="8"/>
        <v>766.71759254269591</v>
      </c>
      <c r="G190" s="335"/>
      <c r="H190" s="335">
        <v>0.27432029306259109</v>
      </c>
      <c r="I190" s="335">
        <v>0.74676082717821868</v>
      </c>
      <c r="J190" s="335">
        <f t="shared" si="9"/>
        <v>1.0210811202408099</v>
      </c>
      <c r="K190" s="335"/>
      <c r="L190" s="335">
        <f t="shared" si="10"/>
        <v>7.8762308931434841</v>
      </c>
      <c r="M190" s="335">
        <f t="shared" si="11"/>
        <v>8.897312013384294</v>
      </c>
    </row>
    <row r="191" spans="1:14" s="18" customFormat="1" ht="17.649999999999999" customHeight="1">
      <c r="A191" s="145">
        <v>219</v>
      </c>
      <c r="B191" s="146" t="s">
        <v>656</v>
      </c>
      <c r="C191" s="335">
        <v>842.44346952982187</v>
      </c>
      <c r="D191" s="335">
        <v>640.74144181876341</v>
      </c>
      <c r="E191" s="335">
        <v>4.9704164395579271</v>
      </c>
      <c r="F191" s="335">
        <f t="shared" si="8"/>
        <v>645.71185825832129</v>
      </c>
      <c r="G191" s="335"/>
      <c r="H191" s="335">
        <v>6.0655929717423458</v>
      </c>
      <c r="I191" s="335">
        <v>16.511892025427148</v>
      </c>
      <c r="J191" s="335">
        <f t="shared" si="9"/>
        <v>22.577484997169492</v>
      </c>
      <c r="K191" s="335"/>
      <c r="L191" s="337">
        <f t="shared" si="10"/>
        <v>174.15412627433108</v>
      </c>
      <c r="M191" s="337">
        <f t="shared" si="11"/>
        <v>196.73161127150058</v>
      </c>
    </row>
    <row r="192" spans="1:14" s="28" customFormat="1" ht="17.649999999999999" customHeight="1">
      <c r="A192" s="145">
        <v>222</v>
      </c>
      <c r="B192" s="141" t="s">
        <v>657</v>
      </c>
      <c r="C192" s="335">
        <v>20778.338783306666</v>
      </c>
      <c r="D192" s="335">
        <v>13787.405673954405</v>
      </c>
      <c r="E192" s="335">
        <v>606.42674082477401</v>
      </c>
      <c r="F192" s="335">
        <f t="shared" si="8"/>
        <v>14393.832414779179</v>
      </c>
      <c r="G192" s="335"/>
      <c r="H192" s="335">
        <v>616.04266366170157</v>
      </c>
      <c r="I192" s="335">
        <v>1268.9896949859265</v>
      </c>
      <c r="J192" s="335">
        <f t="shared" si="9"/>
        <v>1885.0323586476279</v>
      </c>
      <c r="K192" s="335"/>
      <c r="L192" s="335">
        <f t="shared" si="10"/>
        <v>4499.4740098798593</v>
      </c>
      <c r="M192" s="335">
        <f t="shared" si="11"/>
        <v>6384.5063685274872</v>
      </c>
    </row>
    <row r="193" spans="1:15" s="28" customFormat="1" ht="17.649999999999999" customHeight="1">
      <c r="A193" s="149">
        <v>223</v>
      </c>
      <c r="B193" s="146" t="s">
        <v>658</v>
      </c>
      <c r="C193" s="335">
        <v>85.76464386719006</v>
      </c>
      <c r="D193" s="335">
        <v>85.764643867190074</v>
      </c>
      <c r="E193" s="335">
        <v>0</v>
      </c>
      <c r="F193" s="335">
        <f t="shared" si="8"/>
        <v>85.764643867190074</v>
      </c>
      <c r="G193" s="335"/>
      <c r="H193" s="335">
        <v>0</v>
      </c>
      <c r="I193" s="335">
        <v>0</v>
      </c>
      <c r="J193" s="335">
        <f t="shared" si="9"/>
        <v>0</v>
      </c>
      <c r="K193" s="335"/>
      <c r="L193" s="335">
        <f t="shared" si="10"/>
        <v>-1.4210854715202004E-14</v>
      </c>
      <c r="M193" s="335">
        <f t="shared" si="11"/>
        <v>-1.4210854715202004E-14</v>
      </c>
    </row>
    <row r="194" spans="1:15" s="28" customFormat="1" ht="17.649999999999999" customHeight="1">
      <c r="A194" s="149">
        <v>225</v>
      </c>
      <c r="B194" s="146" t="s">
        <v>659</v>
      </c>
      <c r="C194" s="335">
        <v>24.534775974597753</v>
      </c>
      <c r="D194" s="335">
        <v>23.308036862194424</v>
      </c>
      <c r="E194" s="335">
        <v>1.2267391124033349</v>
      </c>
      <c r="F194" s="335">
        <f t="shared" si="8"/>
        <v>24.534775974597757</v>
      </c>
      <c r="G194" s="335"/>
      <c r="H194" s="335">
        <v>0</v>
      </c>
      <c r="I194" s="335">
        <v>0</v>
      </c>
      <c r="J194" s="335">
        <f t="shared" si="9"/>
        <v>0</v>
      </c>
      <c r="K194" s="335"/>
      <c r="L194" s="335">
        <f t="shared" si="10"/>
        <v>-3.5527136788005009E-15</v>
      </c>
      <c r="M194" s="335">
        <f t="shared" si="11"/>
        <v>-3.5527136788005009E-15</v>
      </c>
    </row>
    <row r="195" spans="1:15" s="28" customFormat="1" ht="17.649999999999999" customHeight="1">
      <c r="A195" s="149">
        <v>226</v>
      </c>
      <c r="B195" s="146" t="s">
        <v>660</v>
      </c>
      <c r="C195" s="335">
        <v>500.81028300000003</v>
      </c>
      <c r="D195" s="335">
        <v>225.36462735000001</v>
      </c>
      <c r="E195" s="335">
        <v>25.04051415</v>
      </c>
      <c r="F195" s="335">
        <f t="shared" si="8"/>
        <v>250.40514150000001</v>
      </c>
      <c r="G195" s="335"/>
      <c r="H195" s="335">
        <v>25.04051415</v>
      </c>
      <c r="I195" s="335">
        <v>50.0810283</v>
      </c>
      <c r="J195" s="335">
        <f t="shared" si="9"/>
        <v>75.121542449999993</v>
      </c>
      <c r="K195" s="335"/>
      <c r="L195" s="335">
        <f t="shared" si="10"/>
        <v>175.28359905000002</v>
      </c>
      <c r="M195" s="335">
        <f t="shared" si="11"/>
        <v>250.40514150000001</v>
      </c>
    </row>
    <row r="196" spans="1:15" s="28" customFormat="1" ht="17.649999999999999" customHeight="1">
      <c r="A196" s="149">
        <v>227</v>
      </c>
      <c r="B196" s="146" t="s">
        <v>661</v>
      </c>
      <c r="C196" s="335">
        <v>2100.286115496529</v>
      </c>
      <c r="D196" s="335">
        <v>1768.6619916960426</v>
      </c>
      <c r="E196" s="335">
        <v>110.54137447797153</v>
      </c>
      <c r="F196" s="335">
        <f t="shared" si="8"/>
        <v>1879.203366174014</v>
      </c>
      <c r="G196" s="335"/>
      <c r="H196" s="335">
        <v>110.54137447797153</v>
      </c>
      <c r="I196" s="335">
        <v>110.54137484454307</v>
      </c>
      <c r="J196" s="335">
        <f t="shared" si="9"/>
        <v>221.08274932251459</v>
      </c>
      <c r="K196" s="335"/>
      <c r="L196" s="335">
        <f t="shared" si="10"/>
        <v>3.4106051316484809E-13</v>
      </c>
      <c r="M196" s="335">
        <f t="shared" si="11"/>
        <v>221.08274932251493</v>
      </c>
    </row>
    <row r="197" spans="1:15" ht="17.649999999999999" customHeight="1">
      <c r="A197" s="149">
        <v>228</v>
      </c>
      <c r="B197" s="146" t="s">
        <v>662</v>
      </c>
      <c r="C197" s="335">
        <v>386.24594409591094</v>
      </c>
      <c r="D197" s="335">
        <v>324.85648339012903</v>
      </c>
      <c r="E197" s="335">
        <v>20.31721222199182</v>
      </c>
      <c r="F197" s="335">
        <f t="shared" si="8"/>
        <v>345.17369561212087</v>
      </c>
      <c r="G197" s="335"/>
      <c r="H197" s="335">
        <v>20.31721222199182</v>
      </c>
      <c r="I197" s="335">
        <v>20.536124204643823</v>
      </c>
      <c r="J197" s="335">
        <f t="shared" si="9"/>
        <v>40.853336426635643</v>
      </c>
      <c r="K197" s="335"/>
      <c r="L197" s="335">
        <f t="shared" si="10"/>
        <v>0.21891205715443363</v>
      </c>
      <c r="M197" s="335">
        <f t="shared" si="11"/>
        <v>41.072248483790077</v>
      </c>
      <c r="N197" s="18"/>
    </row>
    <row r="198" spans="1:15" s="28" customFormat="1" ht="17.649999999999999" customHeight="1">
      <c r="A198" s="145">
        <v>229</v>
      </c>
      <c r="B198" s="141" t="s">
        <v>663</v>
      </c>
      <c r="C198" s="335">
        <v>2056.8238915442962</v>
      </c>
      <c r="D198" s="335">
        <v>1441.8711450434325</v>
      </c>
      <c r="E198" s="335">
        <v>73.261639078823833</v>
      </c>
      <c r="F198" s="335">
        <f t="shared" si="8"/>
        <v>1515.1327841222565</v>
      </c>
      <c r="G198" s="335"/>
      <c r="H198" s="335">
        <v>75.578554978823831</v>
      </c>
      <c r="I198" s="335">
        <v>97.678368283114452</v>
      </c>
      <c r="J198" s="335">
        <f t="shared" si="9"/>
        <v>173.25692326193828</v>
      </c>
      <c r="K198" s="335"/>
      <c r="L198" s="335">
        <f t="shared" si="10"/>
        <v>368.43418416010149</v>
      </c>
      <c r="M198" s="335">
        <f t="shared" si="11"/>
        <v>541.69110742203975</v>
      </c>
    </row>
    <row r="199" spans="1:15" s="28" customFormat="1" ht="17.649999999999999" customHeight="1">
      <c r="A199" s="145">
        <v>231</v>
      </c>
      <c r="B199" s="141" t="s">
        <v>664</v>
      </c>
      <c r="C199" s="335">
        <v>127.11317170811427</v>
      </c>
      <c r="D199" s="335">
        <v>114.9395427598557</v>
      </c>
      <c r="E199" s="335">
        <v>0.29998711032714287</v>
      </c>
      <c r="F199" s="335">
        <f t="shared" si="8"/>
        <v>115.23952987018284</v>
      </c>
      <c r="G199" s="335"/>
      <c r="H199" s="335">
        <v>0.36608594543285711</v>
      </c>
      <c r="I199" s="335">
        <v>0.9965673413035715</v>
      </c>
      <c r="J199" s="335">
        <f t="shared" si="9"/>
        <v>1.3626532867364287</v>
      </c>
      <c r="K199" s="335"/>
      <c r="L199" s="335">
        <f t="shared" si="10"/>
        <v>10.510988551195002</v>
      </c>
      <c r="M199" s="335">
        <f t="shared" si="11"/>
        <v>11.87364183793143</v>
      </c>
    </row>
    <row r="200" spans="1:15" s="28" customFormat="1" ht="17.649999999999999" customHeight="1">
      <c r="A200" s="145">
        <v>233</v>
      </c>
      <c r="B200" s="146" t="s">
        <v>665</v>
      </c>
      <c r="C200" s="335">
        <v>169.83729944975642</v>
      </c>
      <c r="D200" s="335">
        <v>153.5719811956543</v>
      </c>
      <c r="E200" s="335">
        <v>0.40081603070785704</v>
      </c>
      <c r="F200" s="335">
        <f t="shared" si="8"/>
        <v>153.97279722636216</v>
      </c>
      <c r="G200" s="335"/>
      <c r="H200" s="335">
        <v>0.48913142064500004</v>
      </c>
      <c r="I200" s="335">
        <v>1.331524448187857</v>
      </c>
      <c r="J200" s="335">
        <f t="shared" si="9"/>
        <v>1.8206558688328571</v>
      </c>
      <c r="K200" s="335"/>
      <c r="L200" s="335">
        <f t="shared" si="10"/>
        <v>14.043846354561397</v>
      </c>
      <c r="M200" s="335">
        <f t="shared" si="11"/>
        <v>15.864502223394254</v>
      </c>
    </row>
    <row r="201" spans="1:15" s="28" customFormat="1" ht="17.649999999999999" customHeight="1">
      <c r="A201" s="145">
        <v>234</v>
      </c>
      <c r="B201" s="146" t="s">
        <v>666</v>
      </c>
      <c r="C201" s="335">
        <v>709.04851699419885</v>
      </c>
      <c r="D201" s="335">
        <v>86.919004777040698</v>
      </c>
      <c r="E201" s="335">
        <v>2.2642100160771061</v>
      </c>
      <c r="F201" s="335">
        <f t="shared" si="8"/>
        <v>89.183214793117799</v>
      </c>
      <c r="G201" s="335"/>
      <c r="H201" s="335">
        <v>22.417376107827454</v>
      </c>
      <c r="I201" s="335">
        <v>27.13717704021014</v>
      </c>
      <c r="J201" s="335">
        <f t="shared" si="9"/>
        <v>49.554553148037598</v>
      </c>
      <c r="K201" s="335"/>
      <c r="L201" s="335">
        <f t="shared" si="10"/>
        <v>570.31074905304342</v>
      </c>
      <c r="M201" s="335">
        <f t="shared" si="11"/>
        <v>619.86530220108102</v>
      </c>
    </row>
    <row r="202" spans="1:15" ht="17.649999999999999" customHeight="1">
      <c r="A202" s="145">
        <v>235</v>
      </c>
      <c r="B202" s="146" t="s">
        <v>667</v>
      </c>
      <c r="C202" s="335">
        <v>1937.8903898532592</v>
      </c>
      <c r="D202" s="335">
        <v>1006.592015218725</v>
      </c>
      <c r="E202" s="335">
        <v>22.949401299529985</v>
      </c>
      <c r="F202" s="335">
        <f t="shared" si="8"/>
        <v>1029.5414165182549</v>
      </c>
      <c r="G202" s="335"/>
      <c r="H202" s="335">
        <v>28.006049062354503</v>
      </c>
      <c r="I202" s="335">
        <v>76.238689130510849</v>
      </c>
      <c r="J202" s="335">
        <f t="shared" si="9"/>
        <v>104.24473819286536</v>
      </c>
      <c r="K202" s="335"/>
      <c r="L202" s="335">
        <f t="shared" si="10"/>
        <v>804.10423514213892</v>
      </c>
      <c r="M202" s="335">
        <f t="shared" si="11"/>
        <v>908.3489733350043</v>
      </c>
      <c r="N202" s="28"/>
      <c r="O202" s="28"/>
    </row>
    <row r="203" spans="1:15" s="18" customFormat="1" ht="17.649999999999999" customHeight="1">
      <c r="A203" s="145">
        <v>236</v>
      </c>
      <c r="B203" s="146" t="s">
        <v>668</v>
      </c>
      <c r="C203" s="335">
        <v>1819.857623677515</v>
      </c>
      <c r="D203" s="335">
        <v>1546.8789801258883</v>
      </c>
      <c r="E203" s="335">
        <v>90.992881183875781</v>
      </c>
      <c r="F203" s="335">
        <f t="shared" si="8"/>
        <v>1637.8718613097642</v>
      </c>
      <c r="G203" s="335"/>
      <c r="H203" s="335">
        <v>90.992881183875781</v>
      </c>
      <c r="I203" s="335">
        <v>90.992881183875781</v>
      </c>
      <c r="J203" s="335">
        <f t="shared" si="9"/>
        <v>181.98576236775156</v>
      </c>
      <c r="K203" s="335"/>
      <c r="L203" s="335">
        <f t="shared" si="10"/>
        <v>-7.673861546209082E-13</v>
      </c>
      <c r="M203" s="335">
        <f t="shared" si="11"/>
        <v>181.98576236775079</v>
      </c>
      <c r="N203" s="28"/>
      <c r="O203" s="25"/>
    </row>
    <row r="204" spans="1:15" s="18" customFormat="1" ht="17.649999999999999" customHeight="1">
      <c r="A204" s="145">
        <v>237</v>
      </c>
      <c r="B204" s="141" t="s">
        <v>669</v>
      </c>
      <c r="C204" s="335">
        <v>228.36038456744504</v>
      </c>
      <c r="D204" s="335">
        <v>107.41017766393614</v>
      </c>
      <c r="E204" s="335">
        <v>11.418019234583481</v>
      </c>
      <c r="F204" s="335">
        <f t="shared" si="8"/>
        <v>118.82819689851962</v>
      </c>
      <c r="G204" s="335"/>
      <c r="H204" s="335">
        <v>11.418019234583481</v>
      </c>
      <c r="I204" s="335">
        <v>19.451031128217622</v>
      </c>
      <c r="J204" s="335">
        <f t="shared" si="9"/>
        <v>30.869050362801104</v>
      </c>
      <c r="K204" s="335"/>
      <c r="L204" s="335">
        <f t="shared" si="10"/>
        <v>78.663137306124312</v>
      </c>
      <c r="M204" s="335">
        <f t="shared" si="11"/>
        <v>109.53218766892542</v>
      </c>
      <c r="N204" s="25"/>
      <c r="O204" s="25"/>
    </row>
    <row r="205" spans="1:15" s="18" customFormat="1" ht="17.649999999999999" customHeight="1">
      <c r="A205" s="145">
        <v>242</v>
      </c>
      <c r="B205" s="141" t="s">
        <v>670</v>
      </c>
      <c r="C205" s="335">
        <v>480.33283287910325</v>
      </c>
      <c r="D205" s="335">
        <v>298.7316711405789</v>
      </c>
      <c r="E205" s="335">
        <v>6.5179274065307462</v>
      </c>
      <c r="F205" s="335">
        <f t="shared" si="8"/>
        <v>305.24959854710966</v>
      </c>
      <c r="G205" s="335"/>
      <c r="H205" s="335">
        <v>6.9292809163745528E-2</v>
      </c>
      <c r="I205" s="335">
        <v>6.5872202156944919</v>
      </c>
      <c r="J205" s="335">
        <f t="shared" si="9"/>
        <v>6.6565130248582376</v>
      </c>
      <c r="K205" s="335"/>
      <c r="L205" s="335">
        <f t="shared" si="10"/>
        <v>168.42672130713535</v>
      </c>
      <c r="M205" s="335">
        <f t="shared" si="11"/>
        <v>175.08323433199359</v>
      </c>
      <c r="N205" s="25"/>
    </row>
    <row r="206" spans="1:15" s="18" customFormat="1" ht="17.649999999999999" customHeight="1">
      <c r="A206" s="145">
        <v>243</v>
      </c>
      <c r="B206" s="141" t="s">
        <v>671</v>
      </c>
      <c r="C206" s="335">
        <v>1685.274310270893</v>
      </c>
      <c r="D206" s="335">
        <v>944.21761765775568</v>
      </c>
      <c r="E206" s="335">
        <v>82.989011809015523</v>
      </c>
      <c r="F206" s="335">
        <f t="shared" si="8"/>
        <v>1027.2066294667711</v>
      </c>
      <c r="G206" s="335"/>
      <c r="H206" s="335">
        <v>82.989011809015508</v>
      </c>
      <c r="I206" s="335">
        <v>161.493564076057</v>
      </c>
      <c r="J206" s="335">
        <f t="shared" si="9"/>
        <v>244.48257588507249</v>
      </c>
      <c r="K206" s="335"/>
      <c r="L206" s="335">
        <f t="shared" si="10"/>
        <v>413.5851049190494</v>
      </c>
      <c r="M206" s="335">
        <f t="shared" si="11"/>
        <v>658.06768080412189</v>
      </c>
      <c r="N206" s="25"/>
    </row>
    <row r="207" spans="1:15" s="18" customFormat="1" ht="17.649999999999999" customHeight="1">
      <c r="A207" s="145">
        <v>244</v>
      </c>
      <c r="B207" s="140" t="s">
        <v>672</v>
      </c>
      <c r="C207" s="335">
        <v>1353.5675754949439</v>
      </c>
      <c r="D207" s="335">
        <v>962.31773000369685</v>
      </c>
      <c r="E207" s="335">
        <v>28.705415470031234</v>
      </c>
      <c r="F207" s="335">
        <f t="shared" ref="F207:F243" si="12">+D207+E207</f>
        <v>991.02314547372805</v>
      </c>
      <c r="G207" s="335"/>
      <c r="H207" s="335">
        <v>29.799779349416877</v>
      </c>
      <c r="I207" s="335">
        <v>63.557613381858069</v>
      </c>
      <c r="J207" s="335">
        <f t="shared" ref="J207:J243" si="13">+H207+I207</f>
        <v>93.357392731274942</v>
      </c>
      <c r="K207" s="335"/>
      <c r="L207" s="335">
        <f t="shared" ref="L207:L243" si="14">SUM(C207-F207-J207)</f>
        <v>269.18703728994086</v>
      </c>
      <c r="M207" s="335">
        <f t="shared" ref="M207:M243" si="15">J207+L207</f>
        <v>362.54443002121582</v>
      </c>
    </row>
    <row r="208" spans="1:15" s="18" customFormat="1" ht="17.649999999999999" customHeight="1">
      <c r="A208" s="145">
        <v>247</v>
      </c>
      <c r="B208" s="146" t="s">
        <v>673</v>
      </c>
      <c r="C208" s="335">
        <v>375.16781142323043</v>
      </c>
      <c r="D208" s="335">
        <v>276.53106174030529</v>
      </c>
      <c r="E208" s="335">
        <v>15.732458682811808</v>
      </c>
      <c r="F208" s="335">
        <f t="shared" si="12"/>
        <v>292.26352042311709</v>
      </c>
      <c r="G208" s="335"/>
      <c r="H208" s="335">
        <v>16.034053858558249</v>
      </c>
      <c r="I208" s="335">
        <v>18.910807857644823</v>
      </c>
      <c r="J208" s="335">
        <f t="shared" si="13"/>
        <v>34.944861716203071</v>
      </c>
      <c r="K208" s="335"/>
      <c r="L208" s="335">
        <f t="shared" si="14"/>
        <v>47.959429283910275</v>
      </c>
      <c r="M208" s="335">
        <f t="shared" si="15"/>
        <v>82.904291000113346</v>
      </c>
    </row>
    <row r="209" spans="1:19" s="18" customFormat="1" ht="17.649999999999999" customHeight="1">
      <c r="A209" s="145">
        <v>248</v>
      </c>
      <c r="B209" s="146" t="s">
        <v>674</v>
      </c>
      <c r="C209" s="335">
        <v>1230.0854382287002</v>
      </c>
      <c r="D209" s="335">
        <v>1024.8638655773345</v>
      </c>
      <c r="E209" s="335">
        <v>35.624347718964628</v>
      </c>
      <c r="F209" s="335">
        <f t="shared" si="12"/>
        <v>1060.4882132962991</v>
      </c>
      <c r="G209" s="335"/>
      <c r="H209" s="335">
        <v>36.20097692223387</v>
      </c>
      <c r="I209" s="335">
        <v>41.701131184753706</v>
      </c>
      <c r="J209" s="335">
        <f t="shared" si="13"/>
        <v>77.902108106987583</v>
      </c>
      <c r="K209" s="335"/>
      <c r="L209" s="335">
        <f t="shared" si="14"/>
        <v>91.695116825413521</v>
      </c>
      <c r="M209" s="335">
        <f t="shared" si="15"/>
        <v>169.5972249324011</v>
      </c>
      <c r="N209" s="25"/>
      <c r="O209" s="25"/>
    </row>
    <row r="210" spans="1:19" s="31" customFormat="1" ht="17.649999999999999" customHeight="1">
      <c r="A210" s="145">
        <v>250</v>
      </c>
      <c r="B210" s="146" t="s">
        <v>675</v>
      </c>
      <c r="C210" s="335">
        <v>887.38768302302242</v>
      </c>
      <c r="D210" s="335">
        <v>822.11270784815224</v>
      </c>
      <c r="E210" s="335">
        <v>1.6085302170192566</v>
      </c>
      <c r="F210" s="335">
        <f t="shared" si="12"/>
        <v>823.72123806517152</v>
      </c>
      <c r="G210" s="335"/>
      <c r="H210" s="335">
        <v>1.9629521686724194</v>
      </c>
      <c r="I210" s="335">
        <v>5.343592000359572</v>
      </c>
      <c r="J210" s="335">
        <f t="shared" si="13"/>
        <v>7.3065441690319917</v>
      </c>
      <c r="K210" s="335"/>
      <c r="L210" s="335">
        <f t="shared" si="14"/>
        <v>56.359900788818905</v>
      </c>
      <c r="M210" s="335">
        <f t="shared" si="15"/>
        <v>63.666444957850899</v>
      </c>
      <c r="N210" s="18"/>
      <c r="O210" s="18"/>
      <c r="P210" s="30"/>
      <c r="Q210" s="30"/>
      <c r="R210" s="30"/>
      <c r="S210" s="30"/>
    </row>
    <row r="211" spans="1:19" s="18" customFormat="1" ht="17.649999999999999" customHeight="1">
      <c r="A211" s="145">
        <v>251</v>
      </c>
      <c r="B211" s="140" t="s">
        <v>676</v>
      </c>
      <c r="C211" s="335">
        <v>508.05580160571049</v>
      </c>
      <c r="D211" s="335">
        <v>266.09987899447532</v>
      </c>
      <c r="E211" s="335">
        <v>17.226317543271513</v>
      </c>
      <c r="F211" s="335">
        <f t="shared" si="12"/>
        <v>283.32619653774685</v>
      </c>
      <c r="G211" s="335"/>
      <c r="H211" s="335">
        <v>21.977631789290967</v>
      </c>
      <c r="I211" s="335">
        <v>40.322413508440583</v>
      </c>
      <c r="J211" s="335">
        <f t="shared" si="13"/>
        <v>62.30004529773155</v>
      </c>
      <c r="K211" s="335"/>
      <c r="L211" s="335">
        <f t="shared" si="14"/>
        <v>162.42955977023209</v>
      </c>
      <c r="M211" s="335">
        <f t="shared" si="15"/>
        <v>224.72960506796363</v>
      </c>
      <c r="O211" s="30"/>
    </row>
    <row r="212" spans="1:19" s="18" customFormat="1" ht="17.649999999999999" customHeight="1">
      <c r="A212" s="145">
        <v>252</v>
      </c>
      <c r="B212" s="146" t="s">
        <v>677</v>
      </c>
      <c r="C212" s="335">
        <v>156.79014996601035</v>
      </c>
      <c r="D212" s="335">
        <v>156.79014996601038</v>
      </c>
      <c r="E212" s="335">
        <v>0</v>
      </c>
      <c r="F212" s="335">
        <f t="shared" si="12"/>
        <v>156.79014996601038</v>
      </c>
      <c r="G212" s="335"/>
      <c r="H212" s="335">
        <v>0</v>
      </c>
      <c r="I212" s="335">
        <v>0</v>
      </c>
      <c r="J212" s="335">
        <f t="shared" si="13"/>
        <v>0</v>
      </c>
      <c r="K212" s="335"/>
      <c r="L212" s="335">
        <f t="shared" si="14"/>
        <v>-2.8421709430404007E-14</v>
      </c>
      <c r="M212" s="335">
        <f t="shared" si="15"/>
        <v>-2.8421709430404007E-14</v>
      </c>
    </row>
    <row r="213" spans="1:19" s="18" customFormat="1" ht="17.649999999999999" customHeight="1">
      <c r="A213" s="145">
        <v>253</v>
      </c>
      <c r="B213" s="146" t="s">
        <v>678</v>
      </c>
      <c r="C213" s="335">
        <v>653.33923048477016</v>
      </c>
      <c r="D213" s="335">
        <v>306.4409873552259</v>
      </c>
      <c r="E213" s="335">
        <v>29.055945411314067</v>
      </c>
      <c r="F213" s="335">
        <f t="shared" si="12"/>
        <v>335.49693276653994</v>
      </c>
      <c r="G213" s="335"/>
      <c r="H213" s="335">
        <v>27.444670026889355</v>
      </c>
      <c r="I213" s="335">
        <v>53.098052257696956</v>
      </c>
      <c r="J213" s="335">
        <f t="shared" si="13"/>
        <v>80.542722284586318</v>
      </c>
      <c r="K213" s="335"/>
      <c r="L213" s="335">
        <f t="shared" si="14"/>
        <v>237.29957543364389</v>
      </c>
      <c r="M213" s="335">
        <f t="shared" si="15"/>
        <v>317.84229771823021</v>
      </c>
    </row>
    <row r="214" spans="1:19" s="18" customFormat="1" ht="17.649999999999999" customHeight="1">
      <c r="A214" s="145">
        <v>259</v>
      </c>
      <c r="B214" s="140" t="s">
        <v>679</v>
      </c>
      <c r="C214" s="335">
        <v>663.26416502275492</v>
      </c>
      <c r="D214" s="335">
        <v>233.07248380462832</v>
      </c>
      <c r="E214" s="335">
        <v>21.212012026541533</v>
      </c>
      <c r="F214" s="335">
        <f t="shared" si="12"/>
        <v>254.28449583116986</v>
      </c>
      <c r="G214" s="335"/>
      <c r="H214" s="335">
        <v>24.335969960422794</v>
      </c>
      <c r="I214" s="335">
        <v>44.570520709198959</v>
      </c>
      <c r="J214" s="335">
        <f t="shared" si="13"/>
        <v>68.906490669621746</v>
      </c>
      <c r="K214" s="335"/>
      <c r="L214" s="335">
        <f t="shared" si="14"/>
        <v>340.07317852196331</v>
      </c>
      <c r="M214" s="335">
        <f t="shared" si="15"/>
        <v>408.97966919158506</v>
      </c>
    </row>
    <row r="215" spans="1:19" s="18" customFormat="1" ht="17.649999999999999" customHeight="1">
      <c r="A215" s="145">
        <v>260</v>
      </c>
      <c r="B215" s="140" t="s">
        <v>680</v>
      </c>
      <c r="C215" s="335">
        <v>207.78084855629794</v>
      </c>
      <c r="D215" s="335">
        <v>29.061134847456174</v>
      </c>
      <c r="E215" s="335">
        <v>0.65078505630509009</v>
      </c>
      <c r="F215" s="335">
        <f t="shared" si="12"/>
        <v>29.711919903761263</v>
      </c>
      <c r="G215" s="335"/>
      <c r="H215" s="335">
        <v>7.1166266711708621</v>
      </c>
      <c r="I215" s="335">
        <v>7.8004299432742759</v>
      </c>
      <c r="J215" s="335">
        <f t="shared" si="13"/>
        <v>14.917056614445137</v>
      </c>
      <c r="K215" s="335"/>
      <c r="L215" s="335">
        <f t="shared" si="14"/>
        <v>163.15187203809154</v>
      </c>
      <c r="M215" s="335">
        <f t="shared" si="15"/>
        <v>178.06892865253667</v>
      </c>
    </row>
    <row r="216" spans="1:19" s="18" customFormat="1" ht="17.649999999999999" customHeight="1">
      <c r="A216" s="145">
        <v>262</v>
      </c>
      <c r="B216" s="146" t="s">
        <v>681</v>
      </c>
      <c r="C216" s="335">
        <v>745.24517146913081</v>
      </c>
      <c r="D216" s="335">
        <v>524.55265996255264</v>
      </c>
      <c r="E216" s="335">
        <v>25.114535921889903</v>
      </c>
      <c r="F216" s="335">
        <f t="shared" si="12"/>
        <v>549.66719588444255</v>
      </c>
      <c r="G216" s="335"/>
      <c r="H216" s="335">
        <v>25.966733808913087</v>
      </c>
      <c r="I216" s="335">
        <v>34.095389304990078</v>
      </c>
      <c r="J216" s="335">
        <f t="shared" si="13"/>
        <v>60.062123113903169</v>
      </c>
      <c r="K216" s="335"/>
      <c r="L216" s="335">
        <f t="shared" si="14"/>
        <v>135.51585247078509</v>
      </c>
      <c r="M216" s="335">
        <f t="shared" si="15"/>
        <v>195.57797558468826</v>
      </c>
    </row>
    <row r="217" spans="1:19" s="18" customFormat="1" ht="17.649999999999999" customHeight="1">
      <c r="A217" s="145">
        <v>267</v>
      </c>
      <c r="B217" s="146" t="s">
        <v>682</v>
      </c>
      <c r="C217" s="335">
        <v>472.2825630379736</v>
      </c>
      <c r="D217" s="335">
        <v>273.75319891418752</v>
      </c>
      <c r="E217" s="335">
        <v>24.816170521632877</v>
      </c>
      <c r="F217" s="335">
        <f t="shared" si="12"/>
        <v>298.56936943582042</v>
      </c>
      <c r="G217" s="335"/>
      <c r="H217" s="335">
        <v>24.816170521632877</v>
      </c>
      <c r="I217" s="335">
        <v>49.632341043265754</v>
      </c>
      <c r="J217" s="335">
        <f t="shared" si="13"/>
        <v>74.448511564898638</v>
      </c>
      <c r="K217" s="335"/>
      <c r="L217" s="335">
        <f t="shared" si="14"/>
        <v>99.264682037254545</v>
      </c>
      <c r="M217" s="335">
        <f t="shared" si="15"/>
        <v>173.71319360215318</v>
      </c>
    </row>
    <row r="218" spans="1:19" s="18" customFormat="1" ht="17.649999999999999" customHeight="1">
      <c r="A218" s="145">
        <v>269</v>
      </c>
      <c r="B218" s="146" t="s">
        <v>683</v>
      </c>
      <c r="C218" s="335">
        <v>57.089559059294565</v>
      </c>
      <c r="D218" s="335">
        <v>33.051849981696861</v>
      </c>
      <c r="E218" s="335">
        <v>3.0047136346997143</v>
      </c>
      <c r="F218" s="335">
        <f t="shared" si="12"/>
        <v>36.056563616396573</v>
      </c>
      <c r="G218" s="335"/>
      <c r="H218" s="335">
        <v>3.0047136346997143</v>
      </c>
      <c r="I218" s="335">
        <v>6.0094272693994286</v>
      </c>
      <c r="J218" s="335">
        <f t="shared" si="13"/>
        <v>9.0141409040991434</v>
      </c>
      <c r="K218" s="335"/>
      <c r="L218" s="337">
        <f t="shared" si="14"/>
        <v>12.018854538798848</v>
      </c>
      <c r="M218" s="337">
        <f t="shared" si="15"/>
        <v>21.032995442897992</v>
      </c>
    </row>
    <row r="219" spans="1:19" s="18" customFormat="1" ht="17.649999999999999" customHeight="1">
      <c r="A219" s="150">
        <v>275</v>
      </c>
      <c r="B219" s="146" t="s">
        <v>684</v>
      </c>
      <c r="C219" s="335">
        <v>1382.22846</v>
      </c>
      <c r="D219" s="335">
        <v>800.23752942187195</v>
      </c>
      <c r="E219" s="335">
        <v>72.748866311079254</v>
      </c>
      <c r="F219" s="335">
        <f t="shared" si="12"/>
        <v>872.98639573295122</v>
      </c>
      <c r="G219" s="335"/>
      <c r="H219" s="335">
        <v>72.748866311079254</v>
      </c>
      <c r="I219" s="335">
        <v>145.49773262215851</v>
      </c>
      <c r="J219" s="335">
        <f t="shared" si="13"/>
        <v>218.24659893323775</v>
      </c>
      <c r="K219" s="335"/>
      <c r="L219" s="337">
        <f t="shared" si="14"/>
        <v>290.99546533381107</v>
      </c>
      <c r="M219" s="337">
        <f t="shared" si="15"/>
        <v>509.24206426704882</v>
      </c>
    </row>
    <row r="220" spans="1:19" s="18" customFormat="1" ht="17.649999999999999" customHeight="1">
      <c r="A220" s="150">
        <v>283</v>
      </c>
      <c r="B220" s="146" t="s">
        <v>685</v>
      </c>
      <c r="C220" s="335">
        <v>411.62134589648724</v>
      </c>
      <c r="D220" s="335">
        <v>61.743201879860678</v>
      </c>
      <c r="E220" s="335">
        <v>20.581067293286889</v>
      </c>
      <c r="F220" s="335">
        <f t="shared" si="12"/>
        <v>82.32426917314757</v>
      </c>
      <c r="G220" s="335"/>
      <c r="H220" s="335">
        <v>20.581067293286889</v>
      </c>
      <c r="I220" s="335">
        <v>41.162134586573778</v>
      </c>
      <c r="J220" s="335">
        <f t="shared" si="13"/>
        <v>61.743201879860663</v>
      </c>
      <c r="K220" s="335"/>
      <c r="L220" s="335">
        <f t="shared" si="14"/>
        <v>267.55387484347898</v>
      </c>
      <c r="M220" s="335">
        <f t="shared" si="15"/>
        <v>329.29707672333961</v>
      </c>
    </row>
    <row r="221" spans="1:19" s="18" customFormat="1" ht="17.649999999999999" customHeight="1">
      <c r="A221" s="145">
        <v>286</v>
      </c>
      <c r="B221" s="141" t="s">
        <v>686</v>
      </c>
      <c r="C221" s="335">
        <v>2116.9358785115273</v>
      </c>
      <c r="D221" s="335">
        <v>952.62114531641282</v>
      </c>
      <c r="E221" s="335">
        <v>105.84679392404587</v>
      </c>
      <c r="F221" s="335">
        <f t="shared" si="12"/>
        <v>1058.4679392404587</v>
      </c>
      <c r="G221" s="335"/>
      <c r="H221" s="335">
        <v>105.84679392404587</v>
      </c>
      <c r="I221" s="335">
        <v>211.69358784809174</v>
      </c>
      <c r="J221" s="335">
        <f t="shared" si="13"/>
        <v>317.54038177213761</v>
      </c>
      <c r="K221" s="335"/>
      <c r="L221" s="335">
        <f t="shared" si="14"/>
        <v>740.92755749893104</v>
      </c>
      <c r="M221" s="335">
        <f t="shared" si="15"/>
        <v>1058.4679392710686</v>
      </c>
    </row>
    <row r="222" spans="1:19" s="18" customFormat="1" ht="17.649999999999999" customHeight="1">
      <c r="A222" s="145">
        <v>288</v>
      </c>
      <c r="B222" s="141" t="s">
        <v>687</v>
      </c>
      <c r="C222" s="335">
        <v>498.4686380532923</v>
      </c>
      <c r="D222" s="335">
        <v>123.18315624965864</v>
      </c>
      <c r="E222" s="335">
        <v>22.326908415092447</v>
      </c>
      <c r="F222" s="335">
        <f t="shared" si="12"/>
        <v>145.5100646647511</v>
      </c>
      <c r="G222" s="335"/>
      <c r="H222" s="335">
        <v>18.925082253187739</v>
      </c>
      <c r="I222" s="335">
        <v>41.280774213936624</v>
      </c>
      <c r="J222" s="335">
        <f t="shared" si="13"/>
        <v>60.205856467124363</v>
      </c>
      <c r="K222" s="335"/>
      <c r="L222" s="335">
        <f t="shared" si="14"/>
        <v>292.75271692141683</v>
      </c>
      <c r="M222" s="335">
        <f t="shared" si="15"/>
        <v>352.9585733885412</v>
      </c>
    </row>
    <row r="223" spans="1:19" s="18" customFormat="1" ht="17.649999999999999" customHeight="1">
      <c r="A223" s="145">
        <v>292</v>
      </c>
      <c r="B223" s="141" t="s">
        <v>688</v>
      </c>
      <c r="C223" s="335">
        <v>1214.3816816846768</v>
      </c>
      <c r="D223" s="335">
        <v>333.83331189616922</v>
      </c>
      <c r="E223" s="335">
        <v>27.941125087252654</v>
      </c>
      <c r="F223" s="335">
        <f t="shared" si="12"/>
        <v>361.77443698342188</v>
      </c>
      <c r="G223" s="335"/>
      <c r="H223" s="335">
        <v>55.517202886789669</v>
      </c>
      <c r="I223" s="335">
        <v>56.531297335352278</v>
      </c>
      <c r="J223" s="335">
        <f t="shared" si="13"/>
        <v>112.04850022214194</v>
      </c>
      <c r="K223" s="335"/>
      <c r="L223" s="335">
        <f t="shared" si="14"/>
        <v>740.55874447911299</v>
      </c>
      <c r="M223" s="335">
        <f t="shared" si="15"/>
        <v>852.6072447012549</v>
      </c>
    </row>
    <row r="224" spans="1:19" s="18" customFormat="1" ht="17.649999999999999" customHeight="1">
      <c r="A224" s="150">
        <v>293</v>
      </c>
      <c r="B224" s="146" t="s">
        <v>689</v>
      </c>
      <c r="C224" s="335">
        <v>1389.2725166946791</v>
      </c>
      <c r="D224" s="335">
        <v>804.31566793982608</v>
      </c>
      <c r="E224" s="335">
        <v>73.119606176347844</v>
      </c>
      <c r="F224" s="335">
        <f t="shared" si="12"/>
        <v>877.4352741161739</v>
      </c>
      <c r="G224" s="335"/>
      <c r="H224" s="335">
        <v>73.119606176347844</v>
      </c>
      <c r="I224" s="335">
        <v>146.23921235269569</v>
      </c>
      <c r="J224" s="335">
        <f t="shared" si="13"/>
        <v>219.35881852904353</v>
      </c>
      <c r="K224" s="335"/>
      <c r="L224" s="335">
        <f t="shared" si="14"/>
        <v>292.47842404946164</v>
      </c>
      <c r="M224" s="335">
        <f t="shared" si="15"/>
        <v>511.8372425785052</v>
      </c>
    </row>
    <row r="225" spans="1:15" ht="17.649999999999999" customHeight="1">
      <c r="A225" s="145">
        <v>294</v>
      </c>
      <c r="B225" s="141" t="s">
        <v>690</v>
      </c>
      <c r="C225" s="335">
        <v>1035.0647931672352</v>
      </c>
      <c r="D225" s="335">
        <v>629.11305646808353</v>
      </c>
      <c r="E225" s="335">
        <v>51.680066102933161</v>
      </c>
      <c r="F225" s="335">
        <f t="shared" si="12"/>
        <v>680.79312257101674</v>
      </c>
      <c r="G225" s="335"/>
      <c r="H225" s="335">
        <v>51.893555467728618</v>
      </c>
      <c r="I225" s="335">
        <v>98.933746370653438</v>
      </c>
      <c r="J225" s="335">
        <f t="shared" si="13"/>
        <v>150.82730183838206</v>
      </c>
      <c r="K225" s="335"/>
      <c r="L225" s="335">
        <f t="shared" si="14"/>
        <v>203.44436875783637</v>
      </c>
      <c r="M225" s="335">
        <f t="shared" si="15"/>
        <v>354.27167059621843</v>
      </c>
    </row>
    <row r="226" spans="1:15" ht="17.649999999999999" customHeight="1">
      <c r="A226" s="150">
        <v>295</v>
      </c>
      <c r="B226" s="146" t="s">
        <v>691</v>
      </c>
      <c r="C226" s="335">
        <v>397.20947090080142</v>
      </c>
      <c r="D226" s="335">
        <v>228.07282743008204</v>
      </c>
      <c r="E226" s="335">
        <v>18.402558512937564</v>
      </c>
      <c r="F226" s="335">
        <f t="shared" si="12"/>
        <v>246.4753859430196</v>
      </c>
      <c r="G226" s="335"/>
      <c r="H226" s="335">
        <v>18.573608260825225</v>
      </c>
      <c r="I226" s="335">
        <v>37.156183584213544</v>
      </c>
      <c r="J226" s="335">
        <f t="shared" si="13"/>
        <v>55.729791845038768</v>
      </c>
      <c r="K226" s="335"/>
      <c r="L226" s="335">
        <f t="shared" si="14"/>
        <v>95.004293112743056</v>
      </c>
      <c r="M226" s="335">
        <f t="shared" si="15"/>
        <v>150.73408495778182</v>
      </c>
    </row>
    <row r="227" spans="1:15" s="18" customFormat="1" ht="17.649999999999999" customHeight="1">
      <c r="A227" s="150">
        <v>300</v>
      </c>
      <c r="B227" s="146" t="s">
        <v>692</v>
      </c>
      <c r="C227" s="335">
        <v>509.21639017933444</v>
      </c>
      <c r="D227" s="335">
        <v>76.382458537747553</v>
      </c>
      <c r="E227" s="335">
        <v>25.460819512582518</v>
      </c>
      <c r="F227" s="335">
        <f t="shared" si="12"/>
        <v>101.84327805033007</v>
      </c>
      <c r="G227" s="335"/>
      <c r="H227" s="335">
        <v>25.460819512582518</v>
      </c>
      <c r="I227" s="335">
        <v>50.921639025165035</v>
      </c>
      <c r="J227" s="335">
        <f t="shared" si="13"/>
        <v>76.382458537747553</v>
      </c>
      <c r="K227" s="335"/>
      <c r="L227" s="335">
        <f t="shared" si="14"/>
        <v>330.99065359125683</v>
      </c>
      <c r="M227" s="335">
        <f t="shared" si="15"/>
        <v>407.37311212900437</v>
      </c>
    </row>
    <row r="228" spans="1:15" s="18" customFormat="1" ht="17.649999999999999" customHeight="1">
      <c r="A228" s="145">
        <v>305</v>
      </c>
      <c r="B228" s="140" t="s">
        <v>693</v>
      </c>
      <c r="C228" s="335">
        <v>159.75302582149502</v>
      </c>
      <c r="D228" s="335">
        <v>93.848925546297593</v>
      </c>
      <c r="E228" s="335">
        <v>8.2380122194390406</v>
      </c>
      <c r="F228" s="335">
        <f t="shared" si="12"/>
        <v>102.08693776573664</v>
      </c>
      <c r="G228" s="335"/>
      <c r="H228" s="335">
        <v>8.2380122194390406</v>
      </c>
      <c r="I228" s="335">
        <v>16.476024438878081</v>
      </c>
      <c r="J228" s="335">
        <f t="shared" si="13"/>
        <v>24.71403665831712</v>
      </c>
      <c r="K228" s="335"/>
      <c r="L228" s="335">
        <f t="shared" si="14"/>
        <v>32.952051397441259</v>
      </c>
      <c r="M228" s="335">
        <f t="shared" si="15"/>
        <v>57.666088055758379</v>
      </c>
    </row>
    <row r="229" spans="1:15" s="18" customFormat="1" ht="18.75" customHeight="1">
      <c r="A229" s="145">
        <v>306</v>
      </c>
      <c r="B229" s="140" t="s">
        <v>694</v>
      </c>
      <c r="C229" s="335">
        <v>1401.7725244640146</v>
      </c>
      <c r="D229" s="335">
        <v>448.38231795461979</v>
      </c>
      <c r="E229" s="335">
        <v>36.829980483481656</v>
      </c>
      <c r="F229" s="335">
        <f t="shared" si="12"/>
        <v>485.21229843810147</v>
      </c>
      <c r="G229" s="335"/>
      <c r="H229" s="335">
        <v>66.24176382037065</v>
      </c>
      <c r="I229" s="335">
        <v>103.07174430385234</v>
      </c>
      <c r="J229" s="335">
        <f t="shared" si="13"/>
        <v>169.31350812422301</v>
      </c>
      <c r="K229" s="335"/>
      <c r="L229" s="335">
        <f t="shared" si="14"/>
        <v>747.24671790169009</v>
      </c>
      <c r="M229" s="335">
        <f t="shared" si="15"/>
        <v>916.56022602591315</v>
      </c>
    </row>
    <row r="230" spans="1:15" s="18" customFormat="1" ht="17.649999999999999" customHeight="1">
      <c r="A230" s="145">
        <v>307</v>
      </c>
      <c r="B230" s="140" t="s">
        <v>695</v>
      </c>
      <c r="C230" s="335">
        <v>1570.1838637067183</v>
      </c>
      <c r="D230" s="335">
        <v>418.52817831288201</v>
      </c>
      <c r="E230" s="335">
        <v>37.897551323072442</v>
      </c>
      <c r="F230" s="335">
        <f t="shared" si="12"/>
        <v>456.42572963595444</v>
      </c>
      <c r="G230" s="335"/>
      <c r="H230" s="335">
        <v>61.893310479625818</v>
      </c>
      <c r="I230" s="335">
        <v>92.651280586075444</v>
      </c>
      <c r="J230" s="335">
        <f t="shared" si="13"/>
        <v>154.54459106570127</v>
      </c>
      <c r="K230" s="335"/>
      <c r="L230" s="335">
        <f t="shared" si="14"/>
        <v>959.21354300506255</v>
      </c>
      <c r="M230" s="335">
        <f t="shared" si="15"/>
        <v>1113.7581340707638</v>
      </c>
    </row>
    <row r="231" spans="1:15" ht="17.649999999999999" customHeight="1">
      <c r="A231" s="145">
        <v>308</v>
      </c>
      <c r="B231" s="140" t="s">
        <v>696</v>
      </c>
      <c r="C231" s="335">
        <v>1026.8193153893742</v>
      </c>
      <c r="D231" s="335">
        <v>478.85486827230517</v>
      </c>
      <c r="E231" s="335">
        <v>52.799490040735627</v>
      </c>
      <c r="F231" s="335">
        <f t="shared" si="12"/>
        <v>531.6543583130408</v>
      </c>
      <c r="G231" s="335"/>
      <c r="H231" s="335">
        <v>52.79949004073562</v>
      </c>
      <c r="I231" s="335">
        <v>98.764507646751795</v>
      </c>
      <c r="J231" s="335">
        <f t="shared" si="13"/>
        <v>151.56399768748742</v>
      </c>
      <c r="K231" s="335"/>
      <c r="L231" s="335">
        <f t="shared" si="14"/>
        <v>343.60095938884598</v>
      </c>
      <c r="M231" s="335">
        <f t="shared" si="15"/>
        <v>495.16495707633339</v>
      </c>
    </row>
    <row r="232" spans="1:15" ht="17.649999999999999" customHeight="1">
      <c r="A232" s="145">
        <v>309</v>
      </c>
      <c r="B232" s="141" t="s">
        <v>697</v>
      </c>
      <c r="C232" s="335">
        <v>960.75326566032231</v>
      </c>
      <c r="D232" s="335">
        <v>101.0317928234843</v>
      </c>
      <c r="E232" s="335">
        <v>31.390713537371401</v>
      </c>
      <c r="F232" s="335">
        <f t="shared" si="12"/>
        <v>132.42250636085569</v>
      </c>
      <c r="G232" s="335"/>
      <c r="H232" s="335">
        <v>11.201874686809143</v>
      </c>
      <c r="I232" s="335">
        <v>47.032035418584279</v>
      </c>
      <c r="J232" s="335">
        <f t="shared" si="13"/>
        <v>58.23391010539342</v>
      </c>
      <c r="K232" s="335"/>
      <c r="L232" s="337">
        <f t="shared" si="14"/>
        <v>770.09684919407323</v>
      </c>
      <c r="M232" s="337">
        <f t="shared" si="15"/>
        <v>828.33075929946665</v>
      </c>
      <c r="N232" s="18"/>
    </row>
    <row r="233" spans="1:15" ht="21.75" customHeight="1">
      <c r="A233" s="145">
        <v>312</v>
      </c>
      <c r="B233" s="140" t="s">
        <v>698</v>
      </c>
      <c r="C233" s="335">
        <v>524.16489428444743</v>
      </c>
      <c r="D233" s="335">
        <v>85.40669206416483</v>
      </c>
      <c r="E233" s="335">
        <v>22.185049184104553</v>
      </c>
      <c r="F233" s="335">
        <f t="shared" si="12"/>
        <v>107.59174124826939</v>
      </c>
      <c r="G233" s="335"/>
      <c r="H233" s="335">
        <v>13.448967678688554</v>
      </c>
      <c r="I233" s="335">
        <v>28.737110358476322</v>
      </c>
      <c r="J233" s="335">
        <f t="shared" si="13"/>
        <v>42.186078037164876</v>
      </c>
      <c r="K233" s="335"/>
      <c r="L233" s="335">
        <f t="shared" si="14"/>
        <v>374.38707499901318</v>
      </c>
      <c r="M233" s="335">
        <f t="shared" si="15"/>
        <v>416.57315303617804</v>
      </c>
    </row>
    <row r="234" spans="1:15" ht="17.649999999999999" customHeight="1">
      <c r="A234" s="145">
        <v>314</v>
      </c>
      <c r="B234" s="140" t="s">
        <v>699</v>
      </c>
      <c r="C234" s="335">
        <v>1896.2060202134971</v>
      </c>
      <c r="D234" s="335">
        <v>203.13850564075355</v>
      </c>
      <c r="E234" s="335">
        <v>2.3431318561687524</v>
      </c>
      <c r="F234" s="335">
        <f t="shared" si="12"/>
        <v>205.4816374969223</v>
      </c>
      <c r="G234" s="335"/>
      <c r="H234" s="335">
        <v>61.755541044718058</v>
      </c>
      <c r="I234" s="335">
        <v>66.258927948158373</v>
      </c>
      <c r="J234" s="335">
        <f t="shared" si="13"/>
        <v>128.01446899287643</v>
      </c>
      <c r="K234" s="335"/>
      <c r="L234" s="337">
        <f t="shared" si="14"/>
        <v>1562.7099137236985</v>
      </c>
      <c r="M234" s="337">
        <f t="shared" si="15"/>
        <v>1690.7243827165748</v>
      </c>
      <c r="N234" s="18"/>
      <c r="O234" s="18"/>
    </row>
    <row r="235" spans="1:15" ht="17.649999999999999" customHeight="1">
      <c r="A235" s="145">
        <v>316</v>
      </c>
      <c r="B235" s="140" t="s">
        <v>700</v>
      </c>
      <c r="C235" s="335">
        <v>353.75881153058521</v>
      </c>
      <c r="D235" s="335">
        <v>90.106332111973785</v>
      </c>
      <c r="E235" s="335">
        <v>7.7183492297653986</v>
      </c>
      <c r="F235" s="335">
        <f t="shared" si="12"/>
        <v>97.824681341739179</v>
      </c>
      <c r="G235" s="335"/>
      <c r="H235" s="335">
        <v>16.386422322571399</v>
      </c>
      <c r="I235" s="335">
        <v>17.064555319927667</v>
      </c>
      <c r="J235" s="335">
        <f t="shared" si="13"/>
        <v>33.450977642499069</v>
      </c>
      <c r="K235" s="335"/>
      <c r="L235" s="335">
        <f t="shared" si="14"/>
        <v>222.48315254634696</v>
      </c>
      <c r="M235" s="335">
        <f t="shared" si="15"/>
        <v>255.93413018884604</v>
      </c>
    </row>
    <row r="236" spans="1:15" ht="17.649999999999999" customHeight="1">
      <c r="A236" s="145">
        <v>317</v>
      </c>
      <c r="B236" s="140" t="s">
        <v>701</v>
      </c>
      <c r="C236" s="335">
        <v>1329.2979227340611</v>
      </c>
      <c r="D236" s="335">
        <v>399.93351918758827</v>
      </c>
      <c r="E236" s="335">
        <v>32.563956933353069</v>
      </c>
      <c r="F236" s="335">
        <f t="shared" si="12"/>
        <v>432.49747612094131</v>
      </c>
      <c r="G236" s="335"/>
      <c r="H236" s="335">
        <v>61.040800741871067</v>
      </c>
      <c r="I236" s="335">
        <v>86.556594214267918</v>
      </c>
      <c r="J236" s="335">
        <f t="shared" si="13"/>
        <v>147.597394956139</v>
      </c>
      <c r="K236" s="335"/>
      <c r="L236" s="335">
        <f t="shared" si="14"/>
        <v>749.20305165698073</v>
      </c>
      <c r="M236" s="335">
        <f t="shared" si="15"/>
        <v>896.80044661311968</v>
      </c>
    </row>
    <row r="237" spans="1:15" ht="17.649999999999999" customHeight="1">
      <c r="A237" s="145">
        <v>318</v>
      </c>
      <c r="B237" s="140" t="s">
        <v>702</v>
      </c>
      <c r="C237" s="335">
        <v>297.93834722494273</v>
      </c>
      <c r="D237" s="335">
        <v>138.8060449593485</v>
      </c>
      <c r="E237" s="335">
        <v>15.422893884372053</v>
      </c>
      <c r="F237" s="335">
        <f t="shared" si="12"/>
        <v>154.22893884372056</v>
      </c>
      <c r="G237" s="335"/>
      <c r="H237" s="335">
        <v>15.422893884372053</v>
      </c>
      <c r="I237" s="335">
        <v>30.845787768744113</v>
      </c>
      <c r="J237" s="335">
        <f t="shared" si="13"/>
        <v>46.268681653116168</v>
      </c>
      <c r="K237" s="335"/>
      <c r="L237" s="335">
        <f t="shared" si="14"/>
        <v>97.440726728106</v>
      </c>
      <c r="M237" s="335">
        <f t="shared" si="15"/>
        <v>143.70940838122218</v>
      </c>
    </row>
    <row r="238" spans="1:15" ht="17.649999999999999" customHeight="1">
      <c r="A238" s="145">
        <v>319</v>
      </c>
      <c r="B238" s="140" t="s">
        <v>703</v>
      </c>
      <c r="C238" s="335">
        <v>892.17560693765506</v>
      </c>
      <c r="D238" s="335">
        <v>356.87024277925542</v>
      </c>
      <c r="E238" s="335">
        <v>44.60878034740692</v>
      </c>
      <c r="F238" s="335">
        <f t="shared" si="12"/>
        <v>401.47902312666236</v>
      </c>
      <c r="G238" s="335"/>
      <c r="H238" s="335">
        <v>44.60878034740692</v>
      </c>
      <c r="I238" s="335">
        <v>44.60878034740692</v>
      </c>
      <c r="J238" s="335">
        <f t="shared" si="13"/>
        <v>89.217560694813841</v>
      </c>
      <c r="K238" s="335"/>
      <c r="L238" s="335">
        <f t="shared" si="14"/>
        <v>401.47902311617884</v>
      </c>
      <c r="M238" s="335">
        <f t="shared" si="15"/>
        <v>490.69658381099271</v>
      </c>
    </row>
    <row r="239" spans="1:15" ht="17.649999999999999" customHeight="1">
      <c r="A239" s="145">
        <v>320</v>
      </c>
      <c r="B239" s="140" t="s">
        <v>704</v>
      </c>
      <c r="C239" s="335">
        <v>1199.2757280338783</v>
      </c>
      <c r="D239" s="335">
        <v>305.40331084082624</v>
      </c>
      <c r="E239" s="335">
        <v>21.110471705298473</v>
      </c>
      <c r="F239" s="335">
        <f t="shared" si="12"/>
        <v>326.51378254612473</v>
      </c>
      <c r="G239" s="335"/>
      <c r="H239" s="335">
        <v>53.180569671559688</v>
      </c>
      <c r="I239" s="335">
        <v>60.971485116294787</v>
      </c>
      <c r="J239" s="335">
        <f t="shared" si="13"/>
        <v>114.15205478785447</v>
      </c>
      <c r="K239" s="335"/>
      <c r="L239" s="335">
        <f t="shared" si="14"/>
        <v>758.6098906998991</v>
      </c>
      <c r="M239" s="335">
        <f t="shared" si="15"/>
        <v>872.76194548775356</v>
      </c>
    </row>
    <row r="240" spans="1:15" ht="30.75" customHeight="1">
      <c r="A240" s="145">
        <v>322</v>
      </c>
      <c r="B240" s="140" t="s">
        <v>705</v>
      </c>
      <c r="C240" s="335">
        <v>8766.0295292185274</v>
      </c>
      <c r="D240" s="335">
        <v>1495.0983684159653</v>
      </c>
      <c r="E240" s="335">
        <v>157.2610047966499</v>
      </c>
      <c r="F240" s="335">
        <f t="shared" si="12"/>
        <v>1652.3593732126151</v>
      </c>
      <c r="G240" s="335"/>
      <c r="H240" s="335">
        <v>258.51373846706298</v>
      </c>
      <c r="I240" s="335">
        <v>414.14258623873377</v>
      </c>
      <c r="J240" s="335">
        <f t="shared" si="13"/>
        <v>672.65632470579681</v>
      </c>
      <c r="K240" s="335"/>
      <c r="L240" s="335">
        <f t="shared" si="14"/>
        <v>6441.0138313001153</v>
      </c>
      <c r="M240" s="335">
        <f t="shared" si="15"/>
        <v>7113.6701560059118</v>
      </c>
    </row>
    <row r="241" spans="1:15" ht="30.75" customHeight="1">
      <c r="A241" s="145">
        <v>328</v>
      </c>
      <c r="B241" s="141" t="s">
        <v>706</v>
      </c>
      <c r="C241" s="335">
        <v>89.754148000747122</v>
      </c>
      <c r="D241" s="335">
        <v>6.1116352122004169</v>
      </c>
      <c r="E241" s="335">
        <v>2.9782205316987227</v>
      </c>
      <c r="F241" s="335">
        <f t="shared" si="12"/>
        <v>9.0898557438991396</v>
      </c>
      <c r="G241" s="335"/>
      <c r="H241" s="335">
        <v>2.4477497277532723E-2</v>
      </c>
      <c r="I241" s="335">
        <v>3.0247957721522774</v>
      </c>
      <c r="J241" s="335">
        <f t="shared" si="13"/>
        <v>3.0492732694298099</v>
      </c>
      <c r="K241" s="335"/>
      <c r="L241" s="335">
        <f t="shared" si="14"/>
        <v>77.615018987418182</v>
      </c>
      <c r="M241" s="335">
        <f t="shared" si="15"/>
        <v>80.664292256847986</v>
      </c>
    </row>
    <row r="242" spans="1:15" ht="14.25" customHeight="1">
      <c r="A242" s="145">
        <v>336</v>
      </c>
      <c r="B242" s="141" t="s">
        <v>707</v>
      </c>
      <c r="C242" s="335">
        <v>1264.2213334235132</v>
      </c>
      <c r="D242" s="335">
        <v>137.82215514490497</v>
      </c>
      <c r="E242" s="335">
        <v>28.048325126904611</v>
      </c>
      <c r="F242" s="335">
        <f t="shared" si="12"/>
        <v>165.87048027180958</v>
      </c>
      <c r="G242" s="335"/>
      <c r="H242" s="335">
        <v>39.295672340298445</v>
      </c>
      <c r="I242" s="335">
        <v>72.044999892471409</v>
      </c>
      <c r="J242" s="335">
        <f t="shared" si="13"/>
        <v>111.34067223276986</v>
      </c>
      <c r="K242" s="335"/>
      <c r="L242" s="335">
        <f t="shared" si="14"/>
        <v>987.01018091893377</v>
      </c>
      <c r="M242" s="335">
        <f t="shared" si="15"/>
        <v>1098.3508531517036</v>
      </c>
    </row>
    <row r="243" spans="1:15" ht="25.15" customHeight="1">
      <c r="A243" s="145">
        <v>339</v>
      </c>
      <c r="B243" s="140" t="s">
        <v>708</v>
      </c>
      <c r="C243" s="335">
        <v>10824.9112885007</v>
      </c>
      <c r="D243" s="335">
        <v>1319.5502419137058</v>
      </c>
      <c r="E243" s="335">
        <v>311.92045918453169</v>
      </c>
      <c r="F243" s="335">
        <f t="shared" si="12"/>
        <v>1631.4707010982374</v>
      </c>
      <c r="G243" s="335"/>
      <c r="H243" s="335">
        <v>210.38118186112288</v>
      </c>
      <c r="I243" s="335">
        <v>541.50719732958567</v>
      </c>
      <c r="J243" s="335">
        <f t="shared" si="13"/>
        <v>751.88837919070852</v>
      </c>
      <c r="K243" s="335"/>
      <c r="L243" s="335">
        <f t="shared" si="14"/>
        <v>8441.552208211755</v>
      </c>
      <c r="M243" s="335">
        <f t="shared" si="15"/>
        <v>9193.4405874024633</v>
      </c>
    </row>
    <row r="244" spans="1:15" s="18" customFormat="1" ht="17.649999999999999" customHeight="1">
      <c r="A244" s="143">
        <v>28</v>
      </c>
      <c r="B244" s="205" t="s">
        <v>709</v>
      </c>
      <c r="C244" s="338">
        <f>'[15]COMP MILLDDLLS'!D243*'Comp Inv Dir Oper'!$N$9</f>
        <v>80152.302234721326</v>
      </c>
      <c r="D244" s="334">
        <f>SUM(D245:D272)</f>
        <v>20949.748352847077</v>
      </c>
      <c r="E244" s="334">
        <f>SUM(E245:E272)</f>
        <v>2187.6859714388065</v>
      </c>
      <c r="F244" s="334">
        <f>SUM(F245:F272)</f>
        <v>23137.434324285889</v>
      </c>
      <c r="G244" s="334"/>
      <c r="H244" s="334">
        <f t="shared" ref="H244:M244" si="16">SUM(H245:H272)</f>
        <v>2793.2342937391281</v>
      </c>
      <c r="I244" s="334">
        <f t="shared" si="16"/>
        <v>4822.5829910283501</v>
      </c>
      <c r="J244" s="334">
        <f t="shared" si="16"/>
        <v>7615.8172847674814</v>
      </c>
      <c r="K244" s="334">
        <f t="shared" si="16"/>
        <v>0</v>
      </c>
      <c r="L244" s="334">
        <f t="shared" si="16"/>
        <v>49399.050625667987</v>
      </c>
      <c r="M244" s="334">
        <f t="shared" si="16"/>
        <v>57014.867910435467</v>
      </c>
      <c r="N244" s="32"/>
    </row>
    <row r="245" spans="1:15" s="18" customFormat="1" ht="17.649999999999999" customHeight="1">
      <c r="A245" s="145">
        <v>171</v>
      </c>
      <c r="B245" s="146" t="s">
        <v>710</v>
      </c>
      <c r="C245" s="335">
        <v>9300.9010815772526</v>
      </c>
      <c r="D245" s="335">
        <v>2420.4841012772131</v>
      </c>
      <c r="E245" s="335">
        <v>125.11058749154341</v>
      </c>
      <c r="F245" s="336">
        <f t="shared" ref="F245:F272" si="17">+D245+E245</f>
        <v>2545.5946887687564</v>
      </c>
      <c r="G245" s="335"/>
      <c r="H245" s="335">
        <v>448.40912494454636</v>
      </c>
      <c r="I245" s="335">
        <v>583.62947915291852</v>
      </c>
      <c r="J245" s="335">
        <f t="shared" ref="J245:J272" si="18">+H245+I245</f>
        <v>1032.0386040974649</v>
      </c>
      <c r="K245" s="335"/>
      <c r="L245" s="337">
        <f t="shared" ref="L245:L272" si="19">SUM(C245-F245-J245)</f>
        <v>5723.2677887110312</v>
      </c>
      <c r="M245" s="337">
        <f t="shared" ref="M245:M272" si="20">J245+L245</f>
        <v>6755.3063928084957</v>
      </c>
    </row>
    <row r="246" spans="1:15" s="18" customFormat="1" ht="17.649999999999999" customHeight="1">
      <c r="A246" s="145">
        <v>188</v>
      </c>
      <c r="B246" s="146" t="s">
        <v>29</v>
      </c>
      <c r="C246" s="335">
        <v>3480.2676477124078</v>
      </c>
      <c r="D246" s="335">
        <v>3186.3873528378549</v>
      </c>
      <c r="E246" s="335">
        <v>110.9303520961665</v>
      </c>
      <c r="F246" s="336">
        <f t="shared" si="17"/>
        <v>3297.3177049340215</v>
      </c>
      <c r="G246" s="335"/>
      <c r="H246" s="335">
        <v>50.1486751441902</v>
      </c>
      <c r="I246" s="335">
        <v>54.82587854595576</v>
      </c>
      <c r="J246" s="335">
        <f t="shared" si="18"/>
        <v>104.97455369014597</v>
      </c>
      <c r="K246" s="335"/>
      <c r="L246" s="337">
        <f t="shared" si="19"/>
        <v>77.975389088240263</v>
      </c>
      <c r="M246" s="337">
        <f t="shared" si="20"/>
        <v>182.94994277838623</v>
      </c>
    </row>
    <row r="247" spans="1:15" s="18" customFormat="1" ht="17.649999999999999" customHeight="1">
      <c r="A247" s="145">
        <v>209</v>
      </c>
      <c r="B247" s="140" t="s">
        <v>711</v>
      </c>
      <c r="C247" s="335">
        <v>1046.912687488478</v>
      </c>
      <c r="D247" s="335">
        <v>755.72451509964844</v>
      </c>
      <c r="E247" s="335">
        <v>29.075211365947151</v>
      </c>
      <c r="F247" s="336">
        <f t="shared" si="17"/>
        <v>784.79972646559554</v>
      </c>
      <c r="G247" s="335"/>
      <c r="H247" s="335">
        <v>26.483893582989189</v>
      </c>
      <c r="I247" s="335">
        <v>52.005707660629575</v>
      </c>
      <c r="J247" s="335">
        <f t="shared" si="18"/>
        <v>78.489601243618765</v>
      </c>
      <c r="K247" s="335"/>
      <c r="L247" s="337">
        <f t="shared" si="19"/>
        <v>183.62335977926369</v>
      </c>
      <c r="M247" s="337">
        <f t="shared" si="20"/>
        <v>262.11296102288247</v>
      </c>
    </row>
    <row r="248" spans="1:15" s="18" customFormat="1" ht="17.649999999999999" customHeight="1">
      <c r="A248" s="145">
        <v>214</v>
      </c>
      <c r="B248" s="140" t="s">
        <v>713</v>
      </c>
      <c r="C248" s="335">
        <v>2191.147710839693</v>
      </c>
      <c r="D248" s="335">
        <v>1869.2270197639859</v>
      </c>
      <c r="E248" s="335">
        <v>47.633732437903262</v>
      </c>
      <c r="F248" s="336">
        <f t="shared" si="17"/>
        <v>1916.8607522018892</v>
      </c>
      <c r="G248" s="335"/>
      <c r="H248" s="335">
        <v>33.075187090489528</v>
      </c>
      <c r="I248" s="335">
        <v>45.099307030682198</v>
      </c>
      <c r="J248" s="335">
        <f t="shared" si="18"/>
        <v>78.174494121171733</v>
      </c>
      <c r="K248" s="335"/>
      <c r="L248" s="337">
        <f t="shared" si="19"/>
        <v>196.11246451663203</v>
      </c>
      <c r="M248" s="337">
        <f t="shared" si="20"/>
        <v>274.28695863780376</v>
      </c>
    </row>
    <row r="249" spans="1:15" s="18" customFormat="1" ht="17.649999999999999" customHeight="1">
      <c r="A249" s="145">
        <v>245</v>
      </c>
      <c r="B249" s="140" t="s">
        <v>714</v>
      </c>
      <c r="C249" s="335">
        <v>792.97213649971286</v>
      </c>
      <c r="D249" s="335">
        <v>582.97607042066841</v>
      </c>
      <c r="E249" s="335">
        <v>28.643244989957587</v>
      </c>
      <c r="F249" s="336">
        <f t="shared" si="17"/>
        <v>611.61931541062597</v>
      </c>
      <c r="G249" s="335"/>
      <c r="H249" s="335">
        <v>28.838616081911606</v>
      </c>
      <c r="I249" s="335">
        <v>35.120229608313288</v>
      </c>
      <c r="J249" s="335">
        <f t="shared" si="18"/>
        <v>63.958845690224891</v>
      </c>
      <c r="K249" s="335"/>
      <c r="L249" s="337">
        <f t="shared" si="19"/>
        <v>117.393975398862</v>
      </c>
      <c r="M249" s="337">
        <f t="shared" si="20"/>
        <v>181.35282108908689</v>
      </c>
      <c r="N249" s="25"/>
    </row>
    <row r="250" spans="1:15" s="18" customFormat="1" ht="17.649999999999999" customHeight="1">
      <c r="A250" s="145">
        <v>249</v>
      </c>
      <c r="B250" s="140" t="s">
        <v>715</v>
      </c>
      <c r="C250" s="335">
        <v>879.43407175904781</v>
      </c>
      <c r="D250" s="335">
        <v>484.92677666724438</v>
      </c>
      <c r="E250" s="335">
        <v>29.567994915801055</v>
      </c>
      <c r="F250" s="336">
        <f t="shared" si="17"/>
        <v>514.49477158304546</v>
      </c>
      <c r="G250" s="335"/>
      <c r="H250" s="335">
        <v>30.631374925986144</v>
      </c>
      <c r="I250" s="335">
        <v>64.106866758677555</v>
      </c>
      <c r="J250" s="335">
        <f t="shared" si="18"/>
        <v>94.738241684663706</v>
      </c>
      <c r="K250" s="335"/>
      <c r="L250" s="337">
        <f t="shared" si="19"/>
        <v>270.20105849133864</v>
      </c>
      <c r="M250" s="337">
        <f t="shared" si="20"/>
        <v>364.93930017600235</v>
      </c>
    </row>
    <row r="251" spans="1:15" s="18" customFormat="1" ht="17.649999999999999" customHeight="1">
      <c r="A251" s="145">
        <v>261</v>
      </c>
      <c r="B251" s="141" t="s">
        <v>716</v>
      </c>
      <c r="C251" s="335">
        <v>7464.1931105750627</v>
      </c>
      <c r="D251" s="335">
        <v>3845.5821423842972</v>
      </c>
      <c r="E251" s="335">
        <v>315.48297362574823</v>
      </c>
      <c r="F251" s="336">
        <f t="shared" si="17"/>
        <v>4161.0651160100451</v>
      </c>
      <c r="G251" s="335"/>
      <c r="H251" s="335">
        <v>336.18055364738615</v>
      </c>
      <c r="I251" s="335">
        <v>627.33669737210698</v>
      </c>
      <c r="J251" s="335">
        <f t="shared" si="18"/>
        <v>963.51725101949319</v>
      </c>
      <c r="K251" s="335"/>
      <c r="L251" s="337">
        <f t="shared" si="19"/>
        <v>2339.6107435455242</v>
      </c>
      <c r="M251" s="337">
        <f t="shared" si="20"/>
        <v>3303.1279945650176</v>
      </c>
    </row>
    <row r="252" spans="1:15" s="18" customFormat="1" ht="17.649999999999999" customHeight="1">
      <c r="A252" s="145">
        <v>264</v>
      </c>
      <c r="B252" s="141" t="s">
        <v>38</v>
      </c>
      <c r="C252" s="335">
        <v>11972.853055335016</v>
      </c>
      <c r="D252" s="335">
        <v>3075.5459832574925</v>
      </c>
      <c r="E252" s="335">
        <v>375.4070022347575</v>
      </c>
      <c r="F252" s="336">
        <f t="shared" si="17"/>
        <v>3450.9529854922498</v>
      </c>
      <c r="G252" s="335"/>
      <c r="H252" s="335">
        <v>526.02628685844468</v>
      </c>
      <c r="I252" s="335">
        <v>914.80112820040461</v>
      </c>
      <c r="J252" s="335">
        <f t="shared" si="18"/>
        <v>1440.8274150588493</v>
      </c>
      <c r="K252" s="335"/>
      <c r="L252" s="337">
        <f t="shared" si="19"/>
        <v>7081.0726547839167</v>
      </c>
      <c r="M252" s="337">
        <f t="shared" si="20"/>
        <v>8521.9000698427662</v>
      </c>
    </row>
    <row r="253" spans="1:15" ht="17.649999999999999" customHeight="1">
      <c r="A253" s="145">
        <v>266</v>
      </c>
      <c r="B253" s="141" t="s">
        <v>39</v>
      </c>
      <c r="C253" s="335">
        <v>624.10390320606564</v>
      </c>
      <c r="D253" s="335">
        <v>82.587566632833827</v>
      </c>
      <c r="E253" s="335">
        <v>28.16110940484328</v>
      </c>
      <c r="F253" s="336">
        <f t="shared" si="17"/>
        <v>110.74867603767711</v>
      </c>
      <c r="G253" s="335"/>
      <c r="H253" s="335">
        <v>26.265347823147277</v>
      </c>
      <c r="I253" s="335">
        <v>54.426457227990554</v>
      </c>
      <c r="J253" s="335">
        <f t="shared" si="18"/>
        <v>80.691805051137834</v>
      </c>
      <c r="K253" s="335"/>
      <c r="L253" s="337">
        <f t="shared" si="19"/>
        <v>432.66342211725066</v>
      </c>
      <c r="M253" s="337">
        <f t="shared" si="20"/>
        <v>513.35522716838852</v>
      </c>
      <c r="N253" s="18"/>
      <c r="O253" s="18"/>
    </row>
    <row r="254" spans="1:15" ht="17.649999999999999" customHeight="1">
      <c r="A254" s="145">
        <v>273</v>
      </c>
      <c r="B254" s="141" t="s">
        <v>717</v>
      </c>
      <c r="C254" s="335">
        <v>892.18566186722012</v>
      </c>
      <c r="D254" s="335">
        <v>238.94611934406822</v>
      </c>
      <c r="E254" s="335">
        <v>25.741599986527227</v>
      </c>
      <c r="F254" s="336">
        <f t="shared" si="17"/>
        <v>264.68771933059543</v>
      </c>
      <c r="G254" s="335"/>
      <c r="H254" s="335">
        <v>35.07058938509563</v>
      </c>
      <c r="I254" s="335">
        <v>62.985752121774027</v>
      </c>
      <c r="J254" s="335">
        <f t="shared" si="18"/>
        <v>98.056341506869657</v>
      </c>
      <c r="K254" s="335"/>
      <c r="L254" s="337">
        <f t="shared" si="19"/>
        <v>529.44160102975502</v>
      </c>
      <c r="M254" s="337">
        <f t="shared" si="20"/>
        <v>627.49794253662469</v>
      </c>
      <c r="N254" s="18"/>
      <c r="O254" s="18"/>
    </row>
    <row r="255" spans="1:15" ht="17.649999999999999" customHeight="1">
      <c r="A255" s="145">
        <v>274</v>
      </c>
      <c r="B255" s="141" t="s">
        <v>718</v>
      </c>
      <c r="C255" s="335">
        <v>1987.9935059818233</v>
      </c>
      <c r="D255" s="335">
        <v>879.55374434260546</v>
      </c>
      <c r="E255" s="335">
        <v>82.744819522930257</v>
      </c>
      <c r="F255" s="336">
        <f t="shared" si="17"/>
        <v>962.2985638655357</v>
      </c>
      <c r="G255" s="335"/>
      <c r="H255" s="335">
        <v>89.506682681278789</v>
      </c>
      <c r="I255" s="335">
        <v>174.0844536428373</v>
      </c>
      <c r="J255" s="335">
        <f t="shared" si="18"/>
        <v>263.59113632411606</v>
      </c>
      <c r="K255" s="335"/>
      <c r="L255" s="337">
        <f t="shared" si="19"/>
        <v>762.10380579217156</v>
      </c>
      <c r="M255" s="337">
        <f t="shared" si="20"/>
        <v>1025.6949421162876</v>
      </c>
      <c r="N255" s="18"/>
      <c r="O255" s="18"/>
    </row>
    <row r="256" spans="1:15" ht="17.649999999999999" customHeight="1">
      <c r="A256" s="145">
        <v>278</v>
      </c>
      <c r="B256" s="141" t="s">
        <v>43</v>
      </c>
      <c r="C256" s="335">
        <v>4237.7778000000008</v>
      </c>
      <c r="D256" s="335">
        <v>406.12037203793705</v>
      </c>
      <c r="E256" s="335">
        <v>123.601852367982</v>
      </c>
      <c r="F256" s="336">
        <f t="shared" si="17"/>
        <v>529.72222440591906</v>
      </c>
      <c r="G256" s="335"/>
      <c r="H256" s="335">
        <v>88.287037433991017</v>
      </c>
      <c r="I256" s="335">
        <v>211.88888980197302</v>
      </c>
      <c r="J256" s="335">
        <f t="shared" si="18"/>
        <v>300.17592723596402</v>
      </c>
      <c r="K256" s="335"/>
      <c r="L256" s="337">
        <f t="shared" si="19"/>
        <v>3407.8796483581177</v>
      </c>
      <c r="M256" s="337">
        <f t="shared" si="20"/>
        <v>3708.0555755940818</v>
      </c>
      <c r="N256" s="18"/>
      <c r="O256" s="18"/>
    </row>
    <row r="257" spans="1:15" ht="17.649999999999999" customHeight="1">
      <c r="A257" s="145">
        <v>280</v>
      </c>
      <c r="B257" s="141" t="s">
        <v>719</v>
      </c>
      <c r="C257" s="335">
        <v>489.01532884389678</v>
      </c>
      <c r="D257" s="335">
        <v>121.88584578967213</v>
      </c>
      <c r="E257" s="335">
        <v>16.706737913097324</v>
      </c>
      <c r="F257" s="336">
        <f t="shared" si="17"/>
        <v>138.59258370276945</v>
      </c>
      <c r="G257" s="335"/>
      <c r="H257" s="335">
        <v>16.569455166861204</v>
      </c>
      <c r="I257" s="335">
        <v>33.086439237927209</v>
      </c>
      <c r="J257" s="335">
        <f t="shared" si="18"/>
        <v>49.655894404788413</v>
      </c>
      <c r="K257" s="335"/>
      <c r="L257" s="337">
        <f t="shared" si="19"/>
        <v>300.76685073633894</v>
      </c>
      <c r="M257" s="337">
        <f t="shared" si="20"/>
        <v>350.42274514112734</v>
      </c>
      <c r="N257" s="18"/>
      <c r="O257" s="18"/>
    </row>
    <row r="258" spans="1:15" ht="17.649999999999999" customHeight="1">
      <c r="A258" s="145">
        <v>281</v>
      </c>
      <c r="B258" s="141" t="s">
        <v>720</v>
      </c>
      <c r="C258" s="335">
        <v>1708.5177908945166</v>
      </c>
      <c r="D258" s="335">
        <v>282.22149742948085</v>
      </c>
      <c r="E258" s="335">
        <v>50.949843522005587</v>
      </c>
      <c r="F258" s="336">
        <f t="shared" si="17"/>
        <v>333.17134095148646</v>
      </c>
      <c r="G258" s="335"/>
      <c r="H258" s="335">
        <v>54.072091623729229</v>
      </c>
      <c r="I258" s="335">
        <v>120.63317535899307</v>
      </c>
      <c r="J258" s="335">
        <f t="shared" si="18"/>
        <v>174.70526698272229</v>
      </c>
      <c r="K258" s="335"/>
      <c r="L258" s="337">
        <f t="shared" si="19"/>
        <v>1200.6411829603078</v>
      </c>
      <c r="M258" s="337">
        <f t="shared" si="20"/>
        <v>1375.3464499430302</v>
      </c>
      <c r="N258" s="18"/>
      <c r="O258" s="18"/>
    </row>
    <row r="259" spans="1:15" ht="17.649999999999999" customHeight="1">
      <c r="A259" s="145">
        <v>282</v>
      </c>
      <c r="B259" s="141" t="s">
        <v>721</v>
      </c>
      <c r="C259" s="335">
        <v>316.21499727865603</v>
      </c>
      <c r="D259" s="335">
        <v>32.98132175001669</v>
      </c>
      <c r="E259" s="335">
        <v>11.622347397916938</v>
      </c>
      <c r="F259" s="336">
        <f t="shared" si="17"/>
        <v>44.60366914793363</v>
      </c>
      <c r="G259" s="335"/>
      <c r="H259" s="335">
        <v>3.2455423180609371</v>
      </c>
      <c r="I259" s="335">
        <v>14.867889715977876</v>
      </c>
      <c r="J259" s="335">
        <f t="shared" si="18"/>
        <v>18.113432034038812</v>
      </c>
      <c r="K259" s="335"/>
      <c r="L259" s="337">
        <f t="shared" si="19"/>
        <v>253.4978960966836</v>
      </c>
      <c r="M259" s="337">
        <f t="shared" si="20"/>
        <v>271.61132813072243</v>
      </c>
      <c r="N259" s="18"/>
      <c r="O259" s="18"/>
    </row>
    <row r="260" spans="1:15" ht="17.649999999999999" customHeight="1">
      <c r="A260" s="145">
        <v>284</v>
      </c>
      <c r="B260" s="141" t="s">
        <v>46</v>
      </c>
      <c r="C260" s="335">
        <v>851.31807300000014</v>
      </c>
      <c r="D260" s="335">
        <v>313.64350072486201</v>
      </c>
      <c r="E260" s="335">
        <v>44.806214389266003</v>
      </c>
      <c r="F260" s="336">
        <f t="shared" si="17"/>
        <v>358.44971511412803</v>
      </c>
      <c r="G260" s="335"/>
      <c r="H260" s="335">
        <v>44.806214191239</v>
      </c>
      <c r="I260" s="335">
        <v>89.612428778532006</v>
      </c>
      <c r="J260" s="335">
        <f t="shared" si="18"/>
        <v>134.41864296977101</v>
      </c>
      <c r="K260" s="335"/>
      <c r="L260" s="337">
        <f t="shared" si="19"/>
        <v>358.44971491610113</v>
      </c>
      <c r="M260" s="337">
        <f t="shared" si="20"/>
        <v>492.86835788587211</v>
      </c>
      <c r="N260" s="18"/>
      <c r="O260" s="18"/>
    </row>
    <row r="261" spans="1:15" ht="17.649999999999999" customHeight="1">
      <c r="A261" s="145">
        <v>296</v>
      </c>
      <c r="B261" s="141" t="s">
        <v>51</v>
      </c>
      <c r="C261" s="335">
        <v>9609.452242967398</v>
      </c>
      <c r="D261" s="335">
        <v>1127.5873424310187</v>
      </c>
      <c r="E261" s="335">
        <v>373.93453496469806</v>
      </c>
      <c r="F261" s="336">
        <f t="shared" si="17"/>
        <v>1501.5218773957167</v>
      </c>
      <c r="G261" s="335"/>
      <c r="H261" s="335">
        <v>379.71827251213585</v>
      </c>
      <c r="I261" s="335">
        <v>753.65280746632061</v>
      </c>
      <c r="J261" s="335">
        <f t="shared" si="18"/>
        <v>1133.3710799784565</v>
      </c>
      <c r="K261" s="335"/>
      <c r="L261" s="337">
        <f t="shared" si="19"/>
        <v>6974.5592855932246</v>
      </c>
      <c r="M261" s="337">
        <f t="shared" si="20"/>
        <v>8107.9303655716813</v>
      </c>
      <c r="N261" s="18"/>
      <c r="O261" s="18"/>
    </row>
    <row r="262" spans="1:15" ht="17.649999999999999" customHeight="1">
      <c r="A262" s="145">
        <v>297</v>
      </c>
      <c r="B262" s="141" t="s">
        <v>722</v>
      </c>
      <c r="C262" s="335">
        <v>1875.0682825887541</v>
      </c>
      <c r="D262" s="335">
        <v>226.8375703596306</v>
      </c>
      <c r="E262" s="335">
        <v>12.043459959321869</v>
      </c>
      <c r="F262" s="336">
        <f t="shared" si="17"/>
        <v>238.88103031895247</v>
      </c>
      <c r="G262" s="335"/>
      <c r="H262" s="335">
        <v>64.352137948239303</v>
      </c>
      <c r="I262" s="335">
        <v>79.495872725446986</v>
      </c>
      <c r="J262" s="335">
        <f t="shared" si="18"/>
        <v>143.8480106736863</v>
      </c>
      <c r="K262" s="335"/>
      <c r="L262" s="337">
        <f t="shared" si="19"/>
        <v>1492.3392415961152</v>
      </c>
      <c r="M262" s="337">
        <f t="shared" si="20"/>
        <v>1636.1872522698015</v>
      </c>
      <c r="N262" s="18"/>
      <c r="O262" s="18"/>
    </row>
    <row r="263" spans="1:15" ht="17.649999999999999" customHeight="1">
      <c r="A263" s="145">
        <v>310</v>
      </c>
      <c r="B263" s="140" t="s">
        <v>55</v>
      </c>
      <c r="C263" s="335">
        <v>682.56674809356775</v>
      </c>
      <c r="D263" s="335">
        <v>72.356339980717479</v>
      </c>
      <c r="E263" s="335">
        <v>10.91934511828816</v>
      </c>
      <c r="F263" s="336">
        <f t="shared" si="17"/>
        <v>83.275685099005642</v>
      </c>
      <c r="G263" s="335"/>
      <c r="H263" s="335">
        <v>28.257981909256319</v>
      </c>
      <c r="I263" s="335">
        <v>33.601329390521364</v>
      </c>
      <c r="J263" s="335">
        <f t="shared" si="18"/>
        <v>61.859311299777687</v>
      </c>
      <c r="K263" s="335"/>
      <c r="L263" s="337">
        <f t="shared" si="19"/>
        <v>537.43175169478445</v>
      </c>
      <c r="M263" s="337">
        <f t="shared" si="20"/>
        <v>599.29106299456214</v>
      </c>
      <c r="N263" s="18"/>
      <c r="O263" s="18"/>
    </row>
    <row r="264" spans="1:15" ht="17.649999999999999" customHeight="1">
      <c r="A264" s="145">
        <v>311</v>
      </c>
      <c r="B264" s="140" t="s">
        <v>723</v>
      </c>
      <c r="C264" s="335">
        <v>6380.4769573518361</v>
      </c>
      <c r="D264" s="335">
        <v>311.30475591259801</v>
      </c>
      <c r="E264" s="335">
        <v>194.39498048685212</v>
      </c>
      <c r="F264" s="336">
        <f t="shared" si="17"/>
        <v>505.6997363994501</v>
      </c>
      <c r="G264" s="335"/>
      <c r="H264" s="335">
        <v>136.14097351971728</v>
      </c>
      <c r="I264" s="335">
        <v>320.28349390244693</v>
      </c>
      <c r="J264" s="335">
        <f t="shared" si="18"/>
        <v>456.42446742216418</v>
      </c>
      <c r="K264" s="335"/>
      <c r="L264" s="337">
        <f t="shared" si="19"/>
        <v>5418.3527535302219</v>
      </c>
      <c r="M264" s="337">
        <f t="shared" si="20"/>
        <v>5874.7772209523864</v>
      </c>
      <c r="N264" s="18"/>
      <c r="O264" s="18"/>
    </row>
    <row r="265" spans="1:15" ht="17.649999999999999" customHeight="1">
      <c r="A265" s="145">
        <v>313</v>
      </c>
      <c r="B265" s="151" t="s">
        <v>724</v>
      </c>
      <c r="C265" s="335">
        <v>7913.272373232785</v>
      </c>
      <c r="D265" s="335">
        <v>263.77574572161893</v>
      </c>
      <c r="E265" s="335">
        <v>0</v>
      </c>
      <c r="F265" s="336">
        <f t="shared" si="17"/>
        <v>263.77574572161893</v>
      </c>
      <c r="G265" s="335"/>
      <c r="H265" s="335">
        <v>263.77574572161893</v>
      </c>
      <c r="I265" s="335">
        <v>263.77574572161893</v>
      </c>
      <c r="J265" s="335">
        <f t="shared" si="18"/>
        <v>527.55149144323786</v>
      </c>
      <c r="K265" s="335"/>
      <c r="L265" s="337">
        <f t="shared" si="19"/>
        <v>7121.9451360679277</v>
      </c>
      <c r="M265" s="337">
        <f t="shared" si="20"/>
        <v>7649.4966275111656</v>
      </c>
    </row>
    <row r="266" spans="1:15" ht="17.649999999999999" customHeight="1">
      <c r="A266" s="145">
        <v>321</v>
      </c>
      <c r="B266" s="140" t="s">
        <v>725</v>
      </c>
      <c r="C266" s="335">
        <v>603.34630980377881</v>
      </c>
      <c r="D266" s="335">
        <v>85.284901216672026</v>
      </c>
      <c r="E266" s="335">
        <v>20.799699206891155</v>
      </c>
      <c r="F266" s="336">
        <f t="shared" si="17"/>
        <v>106.08460042356319</v>
      </c>
      <c r="G266" s="335"/>
      <c r="H266" s="335">
        <v>20.377350988458314</v>
      </c>
      <c r="I266" s="335">
        <v>41.47429660298166</v>
      </c>
      <c r="J266" s="335">
        <f t="shared" si="18"/>
        <v>61.851647591439971</v>
      </c>
      <c r="K266" s="335"/>
      <c r="L266" s="337">
        <f t="shared" si="19"/>
        <v>435.41006178877564</v>
      </c>
      <c r="M266" s="337">
        <f t="shared" si="20"/>
        <v>497.26170938021562</v>
      </c>
    </row>
    <row r="267" spans="1:15" ht="17.649999999999999" customHeight="1">
      <c r="A267" s="145">
        <v>327</v>
      </c>
      <c r="B267" s="140" t="s">
        <v>63</v>
      </c>
      <c r="C267" s="335">
        <v>1015.5814695</v>
      </c>
      <c r="D267" s="335">
        <v>0</v>
      </c>
      <c r="E267" s="335">
        <v>0</v>
      </c>
      <c r="F267" s="336">
        <f t="shared" si="17"/>
        <v>0</v>
      </c>
      <c r="G267" s="335"/>
      <c r="H267" s="335">
        <v>0</v>
      </c>
      <c r="I267" s="335">
        <v>0</v>
      </c>
      <c r="J267" s="335">
        <f t="shared" si="18"/>
        <v>0</v>
      </c>
      <c r="K267" s="335"/>
      <c r="L267" s="337">
        <f t="shared" si="19"/>
        <v>1015.5814695</v>
      </c>
      <c r="M267" s="337">
        <f t="shared" si="20"/>
        <v>1015.5814695</v>
      </c>
    </row>
    <row r="268" spans="1:15" ht="17.649999999999999" customHeight="1">
      <c r="A268" s="145">
        <v>337</v>
      </c>
      <c r="B268" s="140" t="s">
        <v>726</v>
      </c>
      <c r="C268" s="335">
        <v>1494.16312037273</v>
      </c>
      <c r="D268" s="335">
        <v>132.14680384091832</v>
      </c>
      <c r="E268" s="335">
        <v>58.676001132053734</v>
      </c>
      <c r="F268" s="336">
        <f t="shared" si="17"/>
        <v>190.82280497297205</v>
      </c>
      <c r="G268" s="335"/>
      <c r="H268" s="335">
        <v>42.608350559531715</v>
      </c>
      <c r="I268" s="335">
        <v>101.28435169158546</v>
      </c>
      <c r="J268" s="335">
        <f t="shared" si="18"/>
        <v>143.89270225111716</v>
      </c>
      <c r="K268" s="335"/>
      <c r="L268" s="337">
        <f t="shared" si="19"/>
        <v>1159.4476131486408</v>
      </c>
      <c r="M268" s="337">
        <f t="shared" si="20"/>
        <v>1303.3403153997579</v>
      </c>
    </row>
    <row r="269" spans="1:15" ht="17.649999999999999" customHeight="1">
      <c r="A269" s="145">
        <v>338</v>
      </c>
      <c r="B269" s="140" t="s">
        <v>727</v>
      </c>
      <c r="C269" s="335">
        <v>640.20337250973967</v>
      </c>
      <c r="D269" s="335">
        <v>43.766047245024382</v>
      </c>
      <c r="E269" s="335">
        <v>17.611812843952151</v>
      </c>
      <c r="F269" s="336">
        <f t="shared" si="17"/>
        <v>61.377860088976533</v>
      </c>
      <c r="G269" s="335"/>
      <c r="H269" s="335">
        <v>15.893756756269527</v>
      </c>
      <c r="I269" s="335">
        <v>32.890748322825139</v>
      </c>
      <c r="J269" s="335">
        <f t="shared" si="18"/>
        <v>48.784505079094664</v>
      </c>
      <c r="K269" s="335"/>
      <c r="L269" s="337">
        <f t="shared" si="19"/>
        <v>530.04100734166855</v>
      </c>
      <c r="M269" s="337">
        <f t="shared" si="20"/>
        <v>578.82551242076318</v>
      </c>
    </row>
    <row r="270" spans="1:15" ht="17.649999999999999" customHeight="1">
      <c r="A270" s="145">
        <v>348</v>
      </c>
      <c r="B270" s="140" t="s">
        <v>75</v>
      </c>
      <c r="C270" s="335">
        <v>114.262246945071</v>
      </c>
      <c r="D270" s="335">
        <v>0</v>
      </c>
      <c r="E270" s="335">
        <v>0</v>
      </c>
      <c r="F270" s="336">
        <f t="shared" si="17"/>
        <v>0</v>
      </c>
      <c r="G270" s="335"/>
      <c r="H270" s="335">
        <v>3.9400773238086226</v>
      </c>
      <c r="I270" s="335">
        <v>3.9400773238086226</v>
      </c>
      <c r="J270" s="335">
        <f t="shared" si="18"/>
        <v>7.8801546476172453</v>
      </c>
      <c r="K270" s="335"/>
      <c r="L270" s="337">
        <f t="shared" si="19"/>
        <v>106.38209229745375</v>
      </c>
      <c r="M270" s="337">
        <f t="shared" si="20"/>
        <v>114.262246945071</v>
      </c>
    </row>
    <row r="271" spans="1:15" ht="17.649999999999999" customHeight="1">
      <c r="A271" s="145">
        <v>349</v>
      </c>
      <c r="B271" s="140" t="s">
        <v>405</v>
      </c>
      <c r="C271" s="335">
        <v>118.35236336873467</v>
      </c>
      <c r="D271" s="335">
        <v>7.899614519225163</v>
      </c>
      <c r="E271" s="335">
        <v>3.9462608305902904</v>
      </c>
      <c r="F271" s="336">
        <f t="shared" si="17"/>
        <v>11.845875349815454</v>
      </c>
      <c r="G271" s="335"/>
      <c r="H271" s="335">
        <v>3.5464290222904579E-3</v>
      </c>
      <c r="I271" s="335">
        <v>3.9498072596125815</v>
      </c>
      <c r="J271" s="335">
        <f t="shared" si="18"/>
        <v>3.9533536886348721</v>
      </c>
      <c r="K271" s="335"/>
      <c r="L271" s="337">
        <f t="shared" si="19"/>
        <v>102.55313433028434</v>
      </c>
      <c r="M271" s="337">
        <f t="shared" si="20"/>
        <v>106.50648801891921</v>
      </c>
    </row>
    <row r="272" spans="1:15" ht="16.5" customHeight="1" thickBot="1">
      <c r="A272" s="152">
        <v>350</v>
      </c>
      <c r="B272" s="153" t="s">
        <v>406</v>
      </c>
      <c r="C272" s="339">
        <v>1469.7481851281007</v>
      </c>
      <c r="D272" s="339">
        <v>99.995301859770393</v>
      </c>
      <c r="E272" s="339">
        <v>49.17425323376569</v>
      </c>
      <c r="F272" s="340">
        <f t="shared" si="17"/>
        <v>149.16955509353608</v>
      </c>
      <c r="G272" s="339"/>
      <c r="H272" s="339">
        <v>0.54942717172368871</v>
      </c>
      <c r="I272" s="339">
        <v>49.723680405489382</v>
      </c>
      <c r="J272" s="339">
        <f t="shared" si="18"/>
        <v>50.273107577213068</v>
      </c>
      <c r="K272" s="339"/>
      <c r="L272" s="341">
        <f t="shared" si="19"/>
        <v>1270.3055224573516</v>
      </c>
      <c r="M272" s="341">
        <f t="shared" si="20"/>
        <v>1320.5786300345646</v>
      </c>
    </row>
    <row r="273" spans="1:25" ht="15" customHeight="1">
      <c r="A273" s="115" t="s">
        <v>900</v>
      </c>
      <c r="B273" s="133"/>
      <c r="C273" s="330"/>
      <c r="D273" s="330"/>
      <c r="E273" s="330"/>
      <c r="F273" s="331"/>
      <c r="G273" s="330"/>
      <c r="H273" s="330"/>
      <c r="I273" s="330"/>
      <c r="J273" s="330"/>
      <c r="K273" s="330"/>
      <c r="L273" s="332"/>
      <c r="M273" s="332"/>
    </row>
    <row r="274" spans="1:25" s="26" customFormat="1" ht="13.9" customHeight="1">
      <c r="A274" s="115" t="s">
        <v>927</v>
      </c>
      <c r="B274" s="115"/>
      <c r="C274" s="115"/>
      <c r="D274" s="115"/>
      <c r="E274" s="115"/>
      <c r="F274" s="115"/>
      <c r="G274" s="330"/>
      <c r="H274" s="115"/>
      <c r="I274" s="115"/>
      <c r="J274" s="330"/>
      <c r="K274" s="115"/>
      <c r="L274" s="115"/>
      <c r="M274" s="115"/>
      <c r="N274" s="25"/>
      <c r="O274" s="25"/>
    </row>
    <row r="275" spans="1:25" s="26" customFormat="1" ht="13.9" customHeight="1">
      <c r="A275" s="115" t="s">
        <v>926</v>
      </c>
      <c r="B275" s="115"/>
      <c r="C275" s="115"/>
      <c r="D275" s="115"/>
      <c r="E275" s="115"/>
      <c r="F275" s="115"/>
      <c r="G275" s="330"/>
      <c r="H275" s="115"/>
      <c r="I275" s="330"/>
      <c r="J275" s="330"/>
      <c r="K275" s="115"/>
      <c r="L275" s="115"/>
      <c r="M275" s="115"/>
      <c r="N275" s="25"/>
      <c r="O275" s="25"/>
      <c r="P275" s="25"/>
      <c r="Q275" s="25"/>
      <c r="R275" s="25"/>
      <c r="S275" s="25"/>
      <c r="T275" s="25"/>
      <c r="U275" s="25"/>
      <c r="V275" s="25"/>
      <c r="W275" s="25"/>
      <c r="X275" s="25"/>
      <c r="Y275" s="25"/>
    </row>
    <row r="276" spans="1:25" ht="13.9" customHeight="1">
      <c r="A276" s="210" t="s">
        <v>408</v>
      </c>
      <c r="B276" s="209"/>
      <c r="C276" s="209"/>
      <c r="D276" s="209"/>
      <c r="E276" s="209"/>
      <c r="F276" s="209"/>
      <c r="G276" s="330"/>
      <c r="H276" s="209"/>
      <c r="I276" s="209"/>
      <c r="J276" s="209"/>
      <c r="K276" s="209"/>
      <c r="L276" s="209"/>
      <c r="M276" s="209"/>
      <c r="O276" s="26"/>
      <c r="P276" s="26"/>
      <c r="Q276" s="26"/>
      <c r="R276" s="26"/>
      <c r="S276" s="26"/>
      <c r="T276" s="26"/>
      <c r="U276" s="26"/>
      <c r="V276" s="26"/>
      <c r="W276" s="26"/>
      <c r="X276" s="26"/>
      <c r="Y276" s="26"/>
    </row>
    <row r="277" spans="1:25" ht="13.9" customHeight="1">
      <c r="A277" s="115"/>
      <c r="B277" s="115"/>
      <c r="C277" s="115"/>
      <c r="D277" s="115"/>
      <c r="E277" s="115"/>
      <c r="F277" s="115"/>
      <c r="G277" s="115"/>
      <c r="H277" s="115"/>
      <c r="I277" s="115"/>
      <c r="J277" s="115"/>
      <c r="K277" s="115"/>
      <c r="L277" s="115"/>
      <c r="M277" s="115"/>
      <c r="N277" s="26"/>
      <c r="O277" s="26"/>
    </row>
    <row r="278" spans="1:25" ht="13.9" customHeight="1">
      <c r="C278" s="26"/>
      <c r="D278" s="26"/>
      <c r="E278" s="26"/>
      <c r="F278" s="26"/>
      <c r="G278" s="26"/>
      <c r="H278" s="26"/>
      <c r="I278" s="26"/>
      <c r="J278" s="26"/>
      <c r="K278" s="26"/>
      <c r="L278" s="26"/>
      <c r="M278" s="26"/>
    </row>
    <row r="279" spans="1:25" ht="15" customHeight="1">
      <c r="C279" s="196"/>
      <c r="D279" s="196"/>
      <c r="E279" s="196"/>
      <c r="F279" s="196"/>
      <c r="G279" s="196"/>
      <c r="H279" s="196"/>
      <c r="I279" s="196"/>
      <c r="J279" s="196"/>
      <c r="K279" s="196"/>
      <c r="L279" s="196"/>
      <c r="M279" s="196"/>
    </row>
    <row r="280" spans="1:25" ht="15" customHeight="1"/>
    <row r="281" spans="1:25" ht="15" customHeight="1">
      <c r="C281" s="26"/>
      <c r="D281" s="26"/>
      <c r="E281" s="26"/>
      <c r="F281" s="26"/>
      <c r="G281" s="26"/>
      <c r="H281" s="26"/>
      <c r="I281" s="26"/>
      <c r="J281" s="26"/>
      <c r="K281" s="26"/>
      <c r="L281" s="26"/>
      <c r="M281" s="26"/>
    </row>
    <row r="282" spans="1:25" ht="15" customHeight="1">
      <c r="C282" s="26"/>
      <c r="D282" s="26"/>
      <c r="E282" s="26"/>
      <c r="F282" s="26"/>
      <c r="G282" s="26"/>
      <c r="H282" s="26"/>
      <c r="I282" s="26"/>
      <c r="J282" s="26"/>
      <c r="K282" s="26"/>
      <c r="L282" s="26"/>
      <c r="M282" s="26"/>
    </row>
    <row r="283" spans="1:25" ht="15" customHeight="1">
      <c r="C283" s="195"/>
      <c r="D283" s="195"/>
      <c r="E283" s="195"/>
      <c r="F283" s="195"/>
      <c r="G283" s="195"/>
      <c r="H283" s="195"/>
      <c r="I283" s="195"/>
      <c r="J283" s="195"/>
      <c r="K283" s="195"/>
      <c r="L283" s="195"/>
      <c r="M283" s="195"/>
    </row>
    <row r="284" spans="1:25" ht="15" customHeight="1"/>
    <row r="285" spans="1:25" ht="15" customHeight="1"/>
    <row r="286" spans="1:25" ht="15" customHeight="1">
      <c r="A286" s="26"/>
      <c r="B286" s="26"/>
      <c r="C286" s="26"/>
      <c r="D286" s="26"/>
      <c r="E286" s="26"/>
      <c r="F286" s="26"/>
      <c r="G286" s="26"/>
      <c r="H286" s="26"/>
      <c r="I286" s="26"/>
      <c r="J286" s="26"/>
      <c r="K286" s="26"/>
      <c r="L286" s="26"/>
      <c r="M286" s="26"/>
    </row>
    <row r="287" spans="1:25" ht="15" customHeight="1">
      <c r="A287" s="26"/>
      <c r="B287" s="26"/>
      <c r="C287" s="26"/>
      <c r="D287" s="26"/>
      <c r="E287" s="26"/>
      <c r="F287" s="26"/>
      <c r="G287" s="26"/>
      <c r="H287" s="26"/>
      <c r="I287" s="26"/>
      <c r="J287" s="26"/>
      <c r="K287" s="26"/>
      <c r="L287" s="26"/>
      <c r="M287" s="26"/>
    </row>
    <row r="288" spans="1:25">
      <c r="A288" s="26"/>
      <c r="B288" s="26"/>
      <c r="C288" s="26"/>
      <c r="D288" s="26"/>
      <c r="E288" s="26"/>
      <c r="F288" s="26"/>
      <c r="G288" s="26"/>
      <c r="H288" s="26"/>
      <c r="I288" s="26"/>
      <c r="J288" s="26"/>
      <c r="K288" s="26"/>
      <c r="L288" s="26"/>
      <c r="M288" s="26"/>
    </row>
    <row r="295" spans="2:2">
      <c r="B295" s="33"/>
    </row>
    <row r="358" spans="1:1">
      <c r="A358" s="33"/>
    </row>
  </sheetData>
  <mergeCells count="11">
    <mergeCell ref="A1:B1"/>
    <mergeCell ref="A2:M2"/>
    <mergeCell ref="A3:F3"/>
    <mergeCell ref="G3:L3"/>
    <mergeCell ref="L9:M9"/>
    <mergeCell ref="A9:A11"/>
    <mergeCell ref="B9:B11"/>
    <mergeCell ref="C9:C10"/>
    <mergeCell ref="D9:F9"/>
    <mergeCell ref="H9:J9"/>
    <mergeCell ref="G9:G10"/>
  </mergeCells>
  <printOptions horizontalCentered="1"/>
  <pageMargins left="0.59055118110236227" right="0.59055118110236227" top="0.59055118110236227" bottom="0.59055118110236227" header="0.19685039370078741" footer="0.19685039370078741"/>
  <pageSetup scale="62" fitToHeight="4" orientation="landscape" r:id="rId1"/>
  <headerFooter>
    <oddHeader xml:space="preserve">&amp;L
</oddHeader>
  </headerFooter>
  <rowBreaks count="2" manualBreakCount="2">
    <brk id="217" max="12" man="1"/>
    <brk id="253" max="12" man="1"/>
  </rowBreaks>
  <ignoredErrors>
    <ignoredError sqref="C11:M11" numberStoredAsText="1"/>
    <ignoredError sqref="F244:M2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8D63-3A5E-4565-818C-D9BC29C293A5}">
  <dimension ref="A1:Q346"/>
  <sheetViews>
    <sheetView showGridLines="0" zoomScale="80" zoomScaleNormal="80" zoomScaleSheetLayoutView="70" workbookViewId="0">
      <selection activeCell="C26" sqref="C26"/>
    </sheetView>
  </sheetViews>
  <sheetFormatPr baseColWidth="10" defaultColWidth="12.85546875" defaultRowHeight="11.25"/>
  <cols>
    <col min="1" max="1" width="6.140625" style="18" customWidth="1"/>
    <col min="2" max="2" width="5.28515625" style="7" customWidth="1"/>
    <col min="3" max="3" width="67.7109375" style="51" customWidth="1"/>
    <col min="4" max="8" width="15.7109375" style="18" customWidth="1"/>
    <col min="9" max="9" width="13.28515625" style="18" customWidth="1"/>
    <col min="10" max="10" width="0.85546875" style="18" customWidth="1"/>
    <col min="11" max="11" width="16.7109375" style="18" customWidth="1"/>
    <col min="12" max="12" width="15.7109375" style="18" customWidth="1"/>
    <col min="13" max="13" width="15.7109375" style="19" customWidth="1"/>
    <col min="14" max="14" width="26.5703125" style="41" customWidth="1"/>
    <col min="15" max="15" width="1.42578125" style="41" customWidth="1"/>
    <col min="16" max="17" width="11.42578125" style="41" customWidth="1"/>
    <col min="18" max="241" width="11.42578125" style="18" customWidth="1"/>
    <col min="242" max="242" width="4.28515625" style="18" customWidth="1"/>
    <col min="243" max="243" width="4.85546875" style="18" customWidth="1"/>
    <col min="244" max="244" width="46.42578125" style="18" customWidth="1"/>
    <col min="245" max="256" width="12.85546875" style="18"/>
    <col min="257" max="257" width="6.140625" style="18" customWidth="1"/>
    <col min="258" max="258" width="5.28515625" style="18" customWidth="1"/>
    <col min="259" max="259" width="67.7109375" style="18" customWidth="1"/>
    <col min="260" max="264" width="15.7109375" style="18" customWidth="1"/>
    <col min="265" max="265" width="13.28515625" style="18" customWidth="1"/>
    <col min="266" max="266" width="0.85546875" style="18" customWidth="1"/>
    <col min="267" max="267" width="16.7109375" style="18" customWidth="1"/>
    <col min="268" max="269" width="15.7109375" style="18" customWidth="1"/>
    <col min="270" max="270" width="26.5703125" style="18" customWidth="1"/>
    <col min="271" max="271" width="1.42578125" style="18" customWidth="1"/>
    <col min="272" max="497" width="11.42578125" style="18" customWidth="1"/>
    <col min="498" max="498" width="4.28515625" style="18" customWidth="1"/>
    <col min="499" max="499" width="4.85546875" style="18" customWidth="1"/>
    <col min="500" max="500" width="46.42578125" style="18" customWidth="1"/>
    <col min="501" max="512" width="12.85546875" style="18"/>
    <col min="513" max="513" width="6.140625" style="18" customWidth="1"/>
    <col min="514" max="514" width="5.28515625" style="18" customWidth="1"/>
    <col min="515" max="515" width="67.7109375" style="18" customWidth="1"/>
    <col min="516" max="520" width="15.7109375" style="18" customWidth="1"/>
    <col min="521" max="521" width="13.28515625" style="18" customWidth="1"/>
    <col min="522" max="522" width="0.85546875" style="18" customWidth="1"/>
    <col min="523" max="523" width="16.7109375" style="18" customWidth="1"/>
    <col min="524" max="525" width="15.7109375" style="18" customWidth="1"/>
    <col min="526" max="526" width="26.5703125" style="18" customWidth="1"/>
    <col min="527" max="527" width="1.42578125" style="18" customWidth="1"/>
    <col min="528" max="753" width="11.42578125" style="18" customWidth="1"/>
    <col min="754" max="754" width="4.28515625" style="18" customWidth="1"/>
    <col min="755" max="755" width="4.85546875" style="18" customWidth="1"/>
    <col min="756" max="756" width="46.42578125" style="18" customWidth="1"/>
    <col min="757" max="768" width="12.85546875" style="18"/>
    <col min="769" max="769" width="6.140625" style="18" customWidth="1"/>
    <col min="770" max="770" width="5.28515625" style="18" customWidth="1"/>
    <col min="771" max="771" width="67.7109375" style="18" customWidth="1"/>
    <col min="772" max="776" width="15.7109375" style="18" customWidth="1"/>
    <col min="777" max="777" width="13.28515625" style="18" customWidth="1"/>
    <col min="778" max="778" width="0.85546875" style="18" customWidth="1"/>
    <col min="779" max="779" width="16.7109375" style="18" customWidth="1"/>
    <col min="780" max="781" width="15.7109375" style="18" customWidth="1"/>
    <col min="782" max="782" width="26.5703125" style="18" customWidth="1"/>
    <col min="783" max="783" width="1.42578125" style="18" customWidth="1"/>
    <col min="784" max="1009" width="11.42578125" style="18" customWidth="1"/>
    <col min="1010" max="1010" width="4.28515625" style="18" customWidth="1"/>
    <col min="1011" max="1011" width="4.85546875" style="18" customWidth="1"/>
    <col min="1012" max="1012" width="46.42578125" style="18" customWidth="1"/>
    <col min="1013" max="1024" width="12.85546875" style="18"/>
    <col min="1025" max="1025" width="6.140625" style="18" customWidth="1"/>
    <col min="1026" max="1026" width="5.28515625" style="18" customWidth="1"/>
    <col min="1027" max="1027" width="67.7109375" style="18" customWidth="1"/>
    <col min="1028" max="1032" width="15.7109375" style="18" customWidth="1"/>
    <col min="1033" max="1033" width="13.28515625" style="18" customWidth="1"/>
    <col min="1034" max="1034" width="0.85546875" style="18" customWidth="1"/>
    <col min="1035" max="1035" width="16.7109375" style="18" customWidth="1"/>
    <col min="1036" max="1037" width="15.7109375" style="18" customWidth="1"/>
    <col min="1038" max="1038" width="26.5703125" style="18" customWidth="1"/>
    <col min="1039" max="1039" width="1.42578125" style="18" customWidth="1"/>
    <col min="1040" max="1265" width="11.42578125" style="18" customWidth="1"/>
    <col min="1266" max="1266" width="4.28515625" style="18" customWidth="1"/>
    <col min="1267" max="1267" width="4.85546875" style="18" customWidth="1"/>
    <col min="1268" max="1268" width="46.42578125" style="18" customWidth="1"/>
    <col min="1269" max="1280" width="12.85546875" style="18"/>
    <col min="1281" max="1281" width="6.140625" style="18" customWidth="1"/>
    <col min="1282" max="1282" width="5.28515625" style="18" customWidth="1"/>
    <col min="1283" max="1283" width="67.7109375" style="18" customWidth="1"/>
    <col min="1284" max="1288" width="15.7109375" style="18" customWidth="1"/>
    <col min="1289" max="1289" width="13.28515625" style="18" customWidth="1"/>
    <col min="1290" max="1290" width="0.85546875" style="18" customWidth="1"/>
    <col min="1291" max="1291" width="16.7109375" style="18" customWidth="1"/>
    <col min="1292" max="1293" width="15.7109375" style="18" customWidth="1"/>
    <col min="1294" max="1294" width="26.5703125" style="18" customWidth="1"/>
    <col min="1295" max="1295" width="1.42578125" style="18" customWidth="1"/>
    <col min="1296" max="1521" width="11.42578125" style="18" customWidth="1"/>
    <col min="1522" max="1522" width="4.28515625" style="18" customWidth="1"/>
    <col min="1523" max="1523" width="4.85546875" style="18" customWidth="1"/>
    <col min="1524" max="1524" width="46.42578125" style="18" customWidth="1"/>
    <col min="1525" max="1536" width="12.85546875" style="18"/>
    <col min="1537" max="1537" width="6.140625" style="18" customWidth="1"/>
    <col min="1538" max="1538" width="5.28515625" style="18" customWidth="1"/>
    <col min="1539" max="1539" width="67.7109375" style="18" customWidth="1"/>
    <col min="1540" max="1544" width="15.7109375" style="18" customWidth="1"/>
    <col min="1545" max="1545" width="13.28515625" style="18" customWidth="1"/>
    <col min="1546" max="1546" width="0.85546875" style="18" customWidth="1"/>
    <col min="1547" max="1547" width="16.7109375" style="18" customWidth="1"/>
    <col min="1548" max="1549" width="15.7109375" style="18" customWidth="1"/>
    <col min="1550" max="1550" width="26.5703125" style="18" customWidth="1"/>
    <col min="1551" max="1551" width="1.42578125" style="18" customWidth="1"/>
    <col min="1552" max="1777" width="11.42578125" style="18" customWidth="1"/>
    <col min="1778" max="1778" width="4.28515625" style="18" customWidth="1"/>
    <col min="1779" max="1779" width="4.85546875" style="18" customWidth="1"/>
    <col min="1780" max="1780" width="46.42578125" style="18" customWidth="1"/>
    <col min="1781" max="1792" width="12.85546875" style="18"/>
    <col min="1793" max="1793" width="6.140625" style="18" customWidth="1"/>
    <col min="1794" max="1794" width="5.28515625" style="18" customWidth="1"/>
    <col min="1795" max="1795" width="67.7109375" style="18" customWidth="1"/>
    <col min="1796" max="1800" width="15.7109375" style="18" customWidth="1"/>
    <col min="1801" max="1801" width="13.28515625" style="18" customWidth="1"/>
    <col min="1802" max="1802" width="0.85546875" style="18" customWidth="1"/>
    <col min="1803" max="1803" width="16.7109375" style="18" customWidth="1"/>
    <col min="1804" max="1805" width="15.7109375" style="18" customWidth="1"/>
    <col min="1806" max="1806" width="26.5703125" style="18" customWidth="1"/>
    <col min="1807" max="1807" width="1.42578125" style="18" customWidth="1"/>
    <col min="1808" max="2033" width="11.42578125" style="18" customWidth="1"/>
    <col min="2034" max="2034" width="4.28515625" style="18" customWidth="1"/>
    <col min="2035" max="2035" width="4.85546875" style="18" customWidth="1"/>
    <col min="2036" max="2036" width="46.42578125" style="18" customWidth="1"/>
    <col min="2037" max="2048" width="12.85546875" style="18"/>
    <col min="2049" max="2049" width="6.140625" style="18" customWidth="1"/>
    <col min="2050" max="2050" width="5.28515625" style="18" customWidth="1"/>
    <col min="2051" max="2051" width="67.7109375" style="18" customWidth="1"/>
    <col min="2052" max="2056" width="15.7109375" style="18" customWidth="1"/>
    <col min="2057" max="2057" width="13.28515625" style="18" customWidth="1"/>
    <col min="2058" max="2058" width="0.85546875" style="18" customWidth="1"/>
    <col min="2059" max="2059" width="16.7109375" style="18" customWidth="1"/>
    <col min="2060" max="2061" width="15.7109375" style="18" customWidth="1"/>
    <col min="2062" max="2062" width="26.5703125" style="18" customWidth="1"/>
    <col min="2063" max="2063" width="1.42578125" style="18" customWidth="1"/>
    <col min="2064" max="2289" width="11.42578125" style="18" customWidth="1"/>
    <col min="2290" max="2290" width="4.28515625" style="18" customWidth="1"/>
    <col min="2291" max="2291" width="4.85546875" style="18" customWidth="1"/>
    <col min="2292" max="2292" width="46.42578125" style="18" customWidth="1"/>
    <col min="2293" max="2304" width="12.85546875" style="18"/>
    <col min="2305" max="2305" width="6.140625" style="18" customWidth="1"/>
    <col min="2306" max="2306" width="5.28515625" style="18" customWidth="1"/>
    <col min="2307" max="2307" width="67.7109375" style="18" customWidth="1"/>
    <col min="2308" max="2312" width="15.7109375" style="18" customWidth="1"/>
    <col min="2313" max="2313" width="13.28515625" style="18" customWidth="1"/>
    <col min="2314" max="2314" width="0.85546875" style="18" customWidth="1"/>
    <col min="2315" max="2315" width="16.7109375" style="18" customWidth="1"/>
    <col min="2316" max="2317" width="15.7109375" style="18" customWidth="1"/>
    <col min="2318" max="2318" width="26.5703125" style="18" customWidth="1"/>
    <col min="2319" max="2319" width="1.42578125" style="18" customWidth="1"/>
    <col min="2320" max="2545" width="11.42578125" style="18" customWidth="1"/>
    <col min="2546" max="2546" width="4.28515625" style="18" customWidth="1"/>
    <col min="2547" max="2547" width="4.85546875" style="18" customWidth="1"/>
    <col min="2548" max="2548" width="46.42578125" style="18" customWidth="1"/>
    <col min="2549" max="2560" width="12.85546875" style="18"/>
    <col min="2561" max="2561" width="6.140625" style="18" customWidth="1"/>
    <col min="2562" max="2562" width="5.28515625" style="18" customWidth="1"/>
    <col min="2563" max="2563" width="67.7109375" style="18" customWidth="1"/>
    <col min="2564" max="2568" width="15.7109375" style="18" customWidth="1"/>
    <col min="2569" max="2569" width="13.28515625" style="18" customWidth="1"/>
    <col min="2570" max="2570" width="0.85546875" style="18" customWidth="1"/>
    <col min="2571" max="2571" width="16.7109375" style="18" customWidth="1"/>
    <col min="2572" max="2573" width="15.7109375" style="18" customWidth="1"/>
    <col min="2574" max="2574" width="26.5703125" style="18" customWidth="1"/>
    <col min="2575" max="2575" width="1.42578125" style="18" customWidth="1"/>
    <col min="2576" max="2801" width="11.42578125" style="18" customWidth="1"/>
    <col min="2802" max="2802" width="4.28515625" style="18" customWidth="1"/>
    <col min="2803" max="2803" width="4.85546875" style="18" customWidth="1"/>
    <col min="2804" max="2804" width="46.42578125" style="18" customWidth="1"/>
    <col min="2805" max="2816" width="12.85546875" style="18"/>
    <col min="2817" max="2817" width="6.140625" style="18" customWidth="1"/>
    <col min="2818" max="2818" width="5.28515625" style="18" customWidth="1"/>
    <col min="2819" max="2819" width="67.7109375" style="18" customWidth="1"/>
    <col min="2820" max="2824" width="15.7109375" style="18" customWidth="1"/>
    <col min="2825" max="2825" width="13.28515625" style="18" customWidth="1"/>
    <col min="2826" max="2826" width="0.85546875" style="18" customWidth="1"/>
    <col min="2827" max="2827" width="16.7109375" style="18" customWidth="1"/>
    <col min="2828" max="2829" width="15.7109375" style="18" customWidth="1"/>
    <col min="2830" max="2830" width="26.5703125" style="18" customWidth="1"/>
    <col min="2831" max="2831" width="1.42578125" style="18" customWidth="1"/>
    <col min="2832" max="3057" width="11.42578125" style="18" customWidth="1"/>
    <col min="3058" max="3058" width="4.28515625" style="18" customWidth="1"/>
    <col min="3059" max="3059" width="4.85546875" style="18" customWidth="1"/>
    <col min="3060" max="3060" width="46.42578125" style="18" customWidth="1"/>
    <col min="3061" max="3072" width="12.85546875" style="18"/>
    <col min="3073" max="3073" width="6.140625" style="18" customWidth="1"/>
    <col min="3074" max="3074" width="5.28515625" style="18" customWidth="1"/>
    <col min="3075" max="3075" width="67.7109375" style="18" customWidth="1"/>
    <col min="3076" max="3080" width="15.7109375" style="18" customWidth="1"/>
    <col min="3081" max="3081" width="13.28515625" style="18" customWidth="1"/>
    <col min="3082" max="3082" width="0.85546875" style="18" customWidth="1"/>
    <col min="3083" max="3083" width="16.7109375" style="18" customWidth="1"/>
    <col min="3084" max="3085" width="15.7109375" style="18" customWidth="1"/>
    <col min="3086" max="3086" width="26.5703125" style="18" customWidth="1"/>
    <col min="3087" max="3087" width="1.42578125" style="18" customWidth="1"/>
    <col min="3088" max="3313" width="11.42578125" style="18" customWidth="1"/>
    <col min="3314" max="3314" width="4.28515625" style="18" customWidth="1"/>
    <col min="3315" max="3315" width="4.85546875" style="18" customWidth="1"/>
    <col min="3316" max="3316" width="46.42578125" style="18" customWidth="1"/>
    <col min="3317" max="3328" width="12.85546875" style="18"/>
    <col min="3329" max="3329" width="6.140625" style="18" customWidth="1"/>
    <col min="3330" max="3330" width="5.28515625" style="18" customWidth="1"/>
    <col min="3331" max="3331" width="67.7109375" style="18" customWidth="1"/>
    <col min="3332" max="3336" width="15.7109375" style="18" customWidth="1"/>
    <col min="3337" max="3337" width="13.28515625" style="18" customWidth="1"/>
    <col min="3338" max="3338" width="0.85546875" style="18" customWidth="1"/>
    <col min="3339" max="3339" width="16.7109375" style="18" customWidth="1"/>
    <col min="3340" max="3341" width="15.7109375" style="18" customWidth="1"/>
    <col min="3342" max="3342" width="26.5703125" style="18" customWidth="1"/>
    <col min="3343" max="3343" width="1.42578125" style="18" customWidth="1"/>
    <col min="3344" max="3569" width="11.42578125" style="18" customWidth="1"/>
    <col min="3570" max="3570" width="4.28515625" style="18" customWidth="1"/>
    <col min="3571" max="3571" width="4.85546875" style="18" customWidth="1"/>
    <col min="3572" max="3572" width="46.42578125" style="18" customWidth="1"/>
    <col min="3573" max="3584" width="12.85546875" style="18"/>
    <col min="3585" max="3585" width="6.140625" style="18" customWidth="1"/>
    <col min="3586" max="3586" width="5.28515625" style="18" customWidth="1"/>
    <col min="3587" max="3587" width="67.7109375" style="18" customWidth="1"/>
    <col min="3588" max="3592" width="15.7109375" style="18" customWidth="1"/>
    <col min="3593" max="3593" width="13.28515625" style="18" customWidth="1"/>
    <col min="3594" max="3594" width="0.85546875" style="18" customWidth="1"/>
    <col min="3595" max="3595" width="16.7109375" style="18" customWidth="1"/>
    <col min="3596" max="3597" width="15.7109375" style="18" customWidth="1"/>
    <col min="3598" max="3598" width="26.5703125" style="18" customWidth="1"/>
    <col min="3599" max="3599" width="1.42578125" style="18" customWidth="1"/>
    <col min="3600" max="3825" width="11.42578125" style="18" customWidth="1"/>
    <col min="3826" max="3826" width="4.28515625" style="18" customWidth="1"/>
    <col min="3827" max="3827" width="4.85546875" style="18" customWidth="1"/>
    <col min="3828" max="3828" width="46.42578125" style="18" customWidth="1"/>
    <col min="3829" max="3840" width="12.85546875" style="18"/>
    <col min="3841" max="3841" width="6.140625" style="18" customWidth="1"/>
    <col min="3842" max="3842" width="5.28515625" style="18" customWidth="1"/>
    <col min="3843" max="3843" width="67.7109375" style="18" customWidth="1"/>
    <col min="3844" max="3848" width="15.7109375" style="18" customWidth="1"/>
    <col min="3849" max="3849" width="13.28515625" style="18" customWidth="1"/>
    <col min="3850" max="3850" width="0.85546875" style="18" customWidth="1"/>
    <col min="3851" max="3851" width="16.7109375" style="18" customWidth="1"/>
    <col min="3852" max="3853" width="15.7109375" style="18" customWidth="1"/>
    <col min="3854" max="3854" width="26.5703125" style="18" customWidth="1"/>
    <col min="3855" max="3855" width="1.42578125" style="18" customWidth="1"/>
    <col min="3856" max="4081" width="11.42578125" style="18" customWidth="1"/>
    <col min="4082" max="4082" width="4.28515625" style="18" customWidth="1"/>
    <col min="4083" max="4083" width="4.85546875" style="18" customWidth="1"/>
    <col min="4084" max="4084" width="46.42578125" style="18" customWidth="1"/>
    <col min="4085" max="4096" width="12.85546875" style="18"/>
    <col min="4097" max="4097" width="6.140625" style="18" customWidth="1"/>
    <col min="4098" max="4098" width="5.28515625" style="18" customWidth="1"/>
    <col min="4099" max="4099" width="67.7109375" style="18" customWidth="1"/>
    <col min="4100" max="4104" width="15.7109375" style="18" customWidth="1"/>
    <col min="4105" max="4105" width="13.28515625" style="18" customWidth="1"/>
    <col min="4106" max="4106" width="0.85546875" style="18" customWidth="1"/>
    <col min="4107" max="4107" width="16.7109375" style="18" customWidth="1"/>
    <col min="4108" max="4109" width="15.7109375" style="18" customWidth="1"/>
    <col min="4110" max="4110" width="26.5703125" style="18" customWidth="1"/>
    <col min="4111" max="4111" width="1.42578125" style="18" customWidth="1"/>
    <col min="4112" max="4337" width="11.42578125" style="18" customWidth="1"/>
    <col min="4338" max="4338" width="4.28515625" style="18" customWidth="1"/>
    <col min="4339" max="4339" width="4.85546875" style="18" customWidth="1"/>
    <col min="4340" max="4340" width="46.42578125" style="18" customWidth="1"/>
    <col min="4341" max="4352" width="12.85546875" style="18"/>
    <col min="4353" max="4353" width="6.140625" style="18" customWidth="1"/>
    <col min="4354" max="4354" width="5.28515625" style="18" customWidth="1"/>
    <col min="4355" max="4355" width="67.7109375" style="18" customWidth="1"/>
    <col min="4356" max="4360" width="15.7109375" style="18" customWidth="1"/>
    <col min="4361" max="4361" width="13.28515625" style="18" customWidth="1"/>
    <col min="4362" max="4362" width="0.85546875" style="18" customWidth="1"/>
    <col min="4363" max="4363" width="16.7109375" style="18" customWidth="1"/>
    <col min="4364" max="4365" width="15.7109375" style="18" customWidth="1"/>
    <col min="4366" max="4366" width="26.5703125" style="18" customWidth="1"/>
    <col min="4367" max="4367" width="1.42578125" style="18" customWidth="1"/>
    <col min="4368" max="4593" width="11.42578125" style="18" customWidth="1"/>
    <col min="4594" max="4594" width="4.28515625" style="18" customWidth="1"/>
    <col min="4595" max="4595" width="4.85546875" style="18" customWidth="1"/>
    <col min="4596" max="4596" width="46.42578125" style="18" customWidth="1"/>
    <col min="4597" max="4608" width="12.85546875" style="18"/>
    <col min="4609" max="4609" width="6.140625" style="18" customWidth="1"/>
    <col min="4610" max="4610" width="5.28515625" style="18" customWidth="1"/>
    <col min="4611" max="4611" width="67.7109375" style="18" customWidth="1"/>
    <col min="4612" max="4616" width="15.7109375" style="18" customWidth="1"/>
    <col min="4617" max="4617" width="13.28515625" style="18" customWidth="1"/>
    <col min="4618" max="4618" width="0.85546875" style="18" customWidth="1"/>
    <col min="4619" max="4619" width="16.7109375" style="18" customWidth="1"/>
    <col min="4620" max="4621" width="15.7109375" style="18" customWidth="1"/>
    <col min="4622" max="4622" width="26.5703125" style="18" customWidth="1"/>
    <col min="4623" max="4623" width="1.42578125" style="18" customWidth="1"/>
    <col min="4624" max="4849" width="11.42578125" style="18" customWidth="1"/>
    <col min="4850" max="4850" width="4.28515625" style="18" customWidth="1"/>
    <col min="4851" max="4851" width="4.85546875" style="18" customWidth="1"/>
    <col min="4852" max="4852" width="46.42578125" style="18" customWidth="1"/>
    <col min="4853" max="4864" width="12.85546875" style="18"/>
    <col min="4865" max="4865" width="6.140625" style="18" customWidth="1"/>
    <col min="4866" max="4866" width="5.28515625" style="18" customWidth="1"/>
    <col min="4867" max="4867" width="67.7109375" style="18" customWidth="1"/>
    <col min="4868" max="4872" width="15.7109375" style="18" customWidth="1"/>
    <col min="4873" max="4873" width="13.28515625" style="18" customWidth="1"/>
    <col min="4874" max="4874" width="0.85546875" style="18" customWidth="1"/>
    <col min="4875" max="4875" width="16.7109375" style="18" customWidth="1"/>
    <col min="4876" max="4877" width="15.7109375" style="18" customWidth="1"/>
    <col min="4878" max="4878" width="26.5703125" style="18" customWidth="1"/>
    <col min="4879" max="4879" width="1.42578125" style="18" customWidth="1"/>
    <col min="4880" max="5105" width="11.42578125" style="18" customWidth="1"/>
    <col min="5106" max="5106" width="4.28515625" style="18" customWidth="1"/>
    <col min="5107" max="5107" width="4.85546875" style="18" customWidth="1"/>
    <col min="5108" max="5108" width="46.42578125" style="18" customWidth="1"/>
    <col min="5109" max="5120" width="12.85546875" style="18"/>
    <col min="5121" max="5121" width="6.140625" style="18" customWidth="1"/>
    <col min="5122" max="5122" width="5.28515625" style="18" customWidth="1"/>
    <col min="5123" max="5123" width="67.7109375" style="18" customWidth="1"/>
    <col min="5124" max="5128" width="15.7109375" style="18" customWidth="1"/>
    <col min="5129" max="5129" width="13.28515625" style="18" customWidth="1"/>
    <col min="5130" max="5130" width="0.85546875" style="18" customWidth="1"/>
    <col min="5131" max="5131" width="16.7109375" style="18" customWidth="1"/>
    <col min="5132" max="5133" width="15.7109375" style="18" customWidth="1"/>
    <col min="5134" max="5134" width="26.5703125" style="18" customWidth="1"/>
    <col min="5135" max="5135" width="1.42578125" style="18" customWidth="1"/>
    <col min="5136" max="5361" width="11.42578125" style="18" customWidth="1"/>
    <col min="5362" max="5362" width="4.28515625" style="18" customWidth="1"/>
    <col min="5363" max="5363" width="4.85546875" style="18" customWidth="1"/>
    <col min="5364" max="5364" width="46.42578125" style="18" customWidth="1"/>
    <col min="5365" max="5376" width="12.85546875" style="18"/>
    <col min="5377" max="5377" width="6.140625" style="18" customWidth="1"/>
    <col min="5378" max="5378" width="5.28515625" style="18" customWidth="1"/>
    <col min="5379" max="5379" width="67.7109375" style="18" customWidth="1"/>
    <col min="5380" max="5384" width="15.7109375" style="18" customWidth="1"/>
    <col min="5385" max="5385" width="13.28515625" style="18" customWidth="1"/>
    <col min="5386" max="5386" width="0.85546875" style="18" customWidth="1"/>
    <col min="5387" max="5387" width="16.7109375" style="18" customWidth="1"/>
    <col min="5388" max="5389" width="15.7109375" style="18" customWidth="1"/>
    <col min="5390" max="5390" width="26.5703125" style="18" customWidth="1"/>
    <col min="5391" max="5391" width="1.42578125" style="18" customWidth="1"/>
    <col min="5392" max="5617" width="11.42578125" style="18" customWidth="1"/>
    <col min="5618" max="5618" width="4.28515625" style="18" customWidth="1"/>
    <col min="5619" max="5619" width="4.85546875" style="18" customWidth="1"/>
    <col min="5620" max="5620" width="46.42578125" style="18" customWidth="1"/>
    <col min="5621" max="5632" width="12.85546875" style="18"/>
    <col min="5633" max="5633" width="6.140625" style="18" customWidth="1"/>
    <col min="5634" max="5634" width="5.28515625" style="18" customWidth="1"/>
    <col min="5635" max="5635" width="67.7109375" style="18" customWidth="1"/>
    <col min="5636" max="5640" width="15.7109375" style="18" customWidth="1"/>
    <col min="5641" max="5641" width="13.28515625" style="18" customWidth="1"/>
    <col min="5642" max="5642" width="0.85546875" style="18" customWidth="1"/>
    <col min="5643" max="5643" width="16.7109375" style="18" customWidth="1"/>
    <col min="5644" max="5645" width="15.7109375" style="18" customWidth="1"/>
    <col min="5646" max="5646" width="26.5703125" style="18" customWidth="1"/>
    <col min="5647" max="5647" width="1.42578125" style="18" customWidth="1"/>
    <col min="5648" max="5873" width="11.42578125" style="18" customWidth="1"/>
    <col min="5874" max="5874" width="4.28515625" style="18" customWidth="1"/>
    <col min="5875" max="5875" width="4.85546875" style="18" customWidth="1"/>
    <col min="5876" max="5876" width="46.42578125" style="18" customWidth="1"/>
    <col min="5877" max="5888" width="12.85546875" style="18"/>
    <col min="5889" max="5889" width="6.140625" style="18" customWidth="1"/>
    <col min="5890" max="5890" width="5.28515625" style="18" customWidth="1"/>
    <col min="5891" max="5891" width="67.7109375" style="18" customWidth="1"/>
    <col min="5892" max="5896" width="15.7109375" style="18" customWidth="1"/>
    <col min="5897" max="5897" width="13.28515625" style="18" customWidth="1"/>
    <col min="5898" max="5898" width="0.85546875" style="18" customWidth="1"/>
    <col min="5899" max="5899" width="16.7109375" style="18" customWidth="1"/>
    <col min="5900" max="5901" width="15.7109375" style="18" customWidth="1"/>
    <col min="5902" max="5902" width="26.5703125" style="18" customWidth="1"/>
    <col min="5903" max="5903" width="1.42578125" style="18" customWidth="1"/>
    <col min="5904" max="6129" width="11.42578125" style="18" customWidth="1"/>
    <col min="6130" max="6130" width="4.28515625" style="18" customWidth="1"/>
    <col min="6131" max="6131" width="4.85546875" style="18" customWidth="1"/>
    <col min="6132" max="6132" width="46.42578125" style="18" customWidth="1"/>
    <col min="6133" max="6144" width="12.85546875" style="18"/>
    <col min="6145" max="6145" width="6.140625" style="18" customWidth="1"/>
    <col min="6146" max="6146" width="5.28515625" style="18" customWidth="1"/>
    <col min="6147" max="6147" width="67.7109375" style="18" customWidth="1"/>
    <col min="6148" max="6152" width="15.7109375" style="18" customWidth="1"/>
    <col min="6153" max="6153" width="13.28515625" style="18" customWidth="1"/>
    <col min="6154" max="6154" width="0.85546875" style="18" customWidth="1"/>
    <col min="6155" max="6155" width="16.7109375" style="18" customWidth="1"/>
    <col min="6156" max="6157" width="15.7109375" style="18" customWidth="1"/>
    <col min="6158" max="6158" width="26.5703125" style="18" customWidth="1"/>
    <col min="6159" max="6159" width="1.42578125" style="18" customWidth="1"/>
    <col min="6160" max="6385" width="11.42578125" style="18" customWidth="1"/>
    <col min="6386" max="6386" width="4.28515625" style="18" customWidth="1"/>
    <col min="6387" max="6387" width="4.85546875" style="18" customWidth="1"/>
    <col min="6388" max="6388" width="46.42578125" style="18" customWidth="1"/>
    <col min="6389" max="6400" width="12.85546875" style="18"/>
    <col min="6401" max="6401" width="6.140625" style="18" customWidth="1"/>
    <col min="6402" max="6402" width="5.28515625" style="18" customWidth="1"/>
    <col min="6403" max="6403" width="67.7109375" style="18" customWidth="1"/>
    <col min="6404" max="6408" width="15.7109375" style="18" customWidth="1"/>
    <col min="6409" max="6409" width="13.28515625" style="18" customWidth="1"/>
    <col min="6410" max="6410" width="0.85546875" style="18" customWidth="1"/>
    <col min="6411" max="6411" width="16.7109375" style="18" customWidth="1"/>
    <col min="6412" max="6413" width="15.7109375" style="18" customWidth="1"/>
    <col min="6414" max="6414" width="26.5703125" style="18" customWidth="1"/>
    <col min="6415" max="6415" width="1.42578125" style="18" customWidth="1"/>
    <col min="6416" max="6641" width="11.42578125" style="18" customWidth="1"/>
    <col min="6642" max="6642" width="4.28515625" style="18" customWidth="1"/>
    <col min="6643" max="6643" width="4.85546875" style="18" customWidth="1"/>
    <col min="6644" max="6644" width="46.42578125" style="18" customWidth="1"/>
    <col min="6645" max="6656" width="12.85546875" style="18"/>
    <col min="6657" max="6657" width="6.140625" style="18" customWidth="1"/>
    <col min="6658" max="6658" width="5.28515625" style="18" customWidth="1"/>
    <col min="6659" max="6659" width="67.7109375" style="18" customWidth="1"/>
    <col min="6660" max="6664" width="15.7109375" style="18" customWidth="1"/>
    <col min="6665" max="6665" width="13.28515625" style="18" customWidth="1"/>
    <col min="6666" max="6666" width="0.85546875" style="18" customWidth="1"/>
    <col min="6667" max="6667" width="16.7109375" style="18" customWidth="1"/>
    <col min="6668" max="6669" width="15.7109375" style="18" customWidth="1"/>
    <col min="6670" max="6670" width="26.5703125" style="18" customWidth="1"/>
    <col min="6671" max="6671" width="1.42578125" style="18" customWidth="1"/>
    <col min="6672" max="6897" width="11.42578125" style="18" customWidth="1"/>
    <col min="6898" max="6898" width="4.28515625" style="18" customWidth="1"/>
    <col min="6899" max="6899" width="4.85546875" style="18" customWidth="1"/>
    <col min="6900" max="6900" width="46.42578125" style="18" customWidth="1"/>
    <col min="6901" max="6912" width="12.85546875" style="18"/>
    <col min="6913" max="6913" width="6.140625" style="18" customWidth="1"/>
    <col min="6914" max="6914" width="5.28515625" style="18" customWidth="1"/>
    <col min="6915" max="6915" width="67.7109375" style="18" customWidth="1"/>
    <col min="6916" max="6920" width="15.7109375" style="18" customWidth="1"/>
    <col min="6921" max="6921" width="13.28515625" style="18" customWidth="1"/>
    <col min="6922" max="6922" width="0.85546875" style="18" customWidth="1"/>
    <col min="6923" max="6923" width="16.7109375" style="18" customWidth="1"/>
    <col min="6924" max="6925" width="15.7109375" style="18" customWidth="1"/>
    <col min="6926" max="6926" width="26.5703125" style="18" customWidth="1"/>
    <col min="6927" max="6927" width="1.42578125" style="18" customWidth="1"/>
    <col min="6928" max="7153" width="11.42578125" style="18" customWidth="1"/>
    <col min="7154" max="7154" width="4.28515625" style="18" customWidth="1"/>
    <col min="7155" max="7155" width="4.85546875" style="18" customWidth="1"/>
    <col min="7156" max="7156" width="46.42578125" style="18" customWidth="1"/>
    <col min="7157" max="7168" width="12.85546875" style="18"/>
    <col min="7169" max="7169" width="6.140625" style="18" customWidth="1"/>
    <col min="7170" max="7170" width="5.28515625" style="18" customWidth="1"/>
    <col min="7171" max="7171" width="67.7109375" style="18" customWidth="1"/>
    <col min="7172" max="7176" width="15.7109375" style="18" customWidth="1"/>
    <col min="7177" max="7177" width="13.28515625" style="18" customWidth="1"/>
    <col min="7178" max="7178" width="0.85546875" style="18" customWidth="1"/>
    <col min="7179" max="7179" width="16.7109375" style="18" customWidth="1"/>
    <col min="7180" max="7181" width="15.7109375" style="18" customWidth="1"/>
    <col min="7182" max="7182" width="26.5703125" style="18" customWidth="1"/>
    <col min="7183" max="7183" width="1.42578125" style="18" customWidth="1"/>
    <col min="7184" max="7409" width="11.42578125" style="18" customWidth="1"/>
    <col min="7410" max="7410" width="4.28515625" style="18" customWidth="1"/>
    <col min="7411" max="7411" width="4.85546875" style="18" customWidth="1"/>
    <col min="7412" max="7412" width="46.42578125" style="18" customWidth="1"/>
    <col min="7413" max="7424" width="12.85546875" style="18"/>
    <col min="7425" max="7425" width="6.140625" style="18" customWidth="1"/>
    <col min="7426" max="7426" width="5.28515625" style="18" customWidth="1"/>
    <col min="7427" max="7427" width="67.7109375" style="18" customWidth="1"/>
    <col min="7428" max="7432" width="15.7109375" style="18" customWidth="1"/>
    <col min="7433" max="7433" width="13.28515625" style="18" customWidth="1"/>
    <col min="7434" max="7434" width="0.85546875" style="18" customWidth="1"/>
    <col min="7435" max="7435" width="16.7109375" style="18" customWidth="1"/>
    <col min="7436" max="7437" width="15.7109375" style="18" customWidth="1"/>
    <col min="7438" max="7438" width="26.5703125" style="18" customWidth="1"/>
    <col min="7439" max="7439" width="1.42578125" style="18" customWidth="1"/>
    <col min="7440" max="7665" width="11.42578125" style="18" customWidth="1"/>
    <col min="7666" max="7666" width="4.28515625" style="18" customWidth="1"/>
    <col min="7667" max="7667" width="4.85546875" style="18" customWidth="1"/>
    <col min="7668" max="7668" width="46.42578125" style="18" customWidth="1"/>
    <col min="7669" max="7680" width="12.85546875" style="18"/>
    <col min="7681" max="7681" width="6.140625" style="18" customWidth="1"/>
    <col min="7682" max="7682" width="5.28515625" style="18" customWidth="1"/>
    <col min="7683" max="7683" width="67.7109375" style="18" customWidth="1"/>
    <col min="7684" max="7688" width="15.7109375" style="18" customWidth="1"/>
    <col min="7689" max="7689" width="13.28515625" style="18" customWidth="1"/>
    <col min="7690" max="7690" width="0.85546875" style="18" customWidth="1"/>
    <col min="7691" max="7691" width="16.7109375" style="18" customWidth="1"/>
    <col min="7692" max="7693" width="15.7109375" style="18" customWidth="1"/>
    <col min="7694" max="7694" width="26.5703125" style="18" customWidth="1"/>
    <col min="7695" max="7695" width="1.42578125" style="18" customWidth="1"/>
    <col min="7696" max="7921" width="11.42578125" style="18" customWidth="1"/>
    <col min="7922" max="7922" width="4.28515625" style="18" customWidth="1"/>
    <col min="7923" max="7923" width="4.85546875" style="18" customWidth="1"/>
    <col min="7924" max="7924" width="46.42578125" style="18" customWidth="1"/>
    <col min="7925" max="7936" width="12.85546875" style="18"/>
    <col min="7937" max="7937" width="6.140625" style="18" customWidth="1"/>
    <col min="7938" max="7938" width="5.28515625" style="18" customWidth="1"/>
    <col min="7939" max="7939" width="67.7109375" style="18" customWidth="1"/>
    <col min="7940" max="7944" width="15.7109375" style="18" customWidth="1"/>
    <col min="7945" max="7945" width="13.28515625" style="18" customWidth="1"/>
    <col min="7946" max="7946" width="0.85546875" style="18" customWidth="1"/>
    <col min="7947" max="7947" width="16.7109375" style="18" customWidth="1"/>
    <col min="7948" max="7949" width="15.7109375" style="18" customWidth="1"/>
    <col min="7950" max="7950" width="26.5703125" style="18" customWidth="1"/>
    <col min="7951" max="7951" width="1.42578125" style="18" customWidth="1"/>
    <col min="7952" max="8177" width="11.42578125" style="18" customWidth="1"/>
    <col min="8178" max="8178" width="4.28515625" style="18" customWidth="1"/>
    <col min="8179" max="8179" width="4.85546875" style="18" customWidth="1"/>
    <col min="8180" max="8180" width="46.42578125" style="18" customWidth="1"/>
    <col min="8181" max="8192" width="12.85546875" style="18"/>
    <col min="8193" max="8193" width="6.140625" style="18" customWidth="1"/>
    <col min="8194" max="8194" width="5.28515625" style="18" customWidth="1"/>
    <col min="8195" max="8195" width="67.7109375" style="18" customWidth="1"/>
    <col min="8196" max="8200" width="15.7109375" style="18" customWidth="1"/>
    <col min="8201" max="8201" width="13.28515625" style="18" customWidth="1"/>
    <col min="8202" max="8202" width="0.85546875" style="18" customWidth="1"/>
    <col min="8203" max="8203" width="16.7109375" style="18" customWidth="1"/>
    <col min="8204" max="8205" width="15.7109375" style="18" customWidth="1"/>
    <col min="8206" max="8206" width="26.5703125" style="18" customWidth="1"/>
    <col min="8207" max="8207" width="1.42578125" style="18" customWidth="1"/>
    <col min="8208" max="8433" width="11.42578125" style="18" customWidth="1"/>
    <col min="8434" max="8434" width="4.28515625" style="18" customWidth="1"/>
    <col min="8435" max="8435" width="4.85546875" style="18" customWidth="1"/>
    <col min="8436" max="8436" width="46.42578125" style="18" customWidth="1"/>
    <col min="8437" max="8448" width="12.85546875" style="18"/>
    <col min="8449" max="8449" width="6.140625" style="18" customWidth="1"/>
    <col min="8450" max="8450" width="5.28515625" style="18" customWidth="1"/>
    <col min="8451" max="8451" width="67.7109375" style="18" customWidth="1"/>
    <col min="8452" max="8456" width="15.7109375" style="18" customWidth="1"/>
    <col min="8457" max="8457" width="13.28515625" style="18" customWidth="1"/>
    <col min="8458" max="8458" width="0.85546875" style="18" customWidth="1"/>
    <col min="8459" max="8459" width="16.7109375" style="18" customWidth="1"/>
    <col min="8460" max="8461" width="15.7109375" style="18" customWidth="1"/>
    <col min="8462" max="8462" width="26.5703125" style="18" customWidth="1"/>
    <col min="8463" max="8463" width="1.42578125" style="18" customWidth="1"/>
    <col min="8464" max="8689" width="11.42578125" style="18" customWidth="1"/>
    <col min="8690" max="8690" width="4.28515625" style="18" customWidth="1"/>
    <col min="8691" max="8691" width="4.85546875" style="18" customWidth="1"/>
    <col min="8692" max="8692" width="46.42578125" style="18" customWidth="1"/>
    <col min="8693" max="8704" width="12.85546875" style="18"/>
    <col min="8705" max="8705" width="6.140625" style="18" customWidth="1"/>
    <col min="8706" max="8706" width="5.28515625" style="18" customWidth="1"/>
    <col min="8707" max="8707" width="67.7109375" style="18" customWidth="1"/>
    <col min="8708" max="8712" width="15.7109375" style="18" customWidth="1"/>
    <col min="8713" max="8713" width="13.28515625" style="18" customWidth="1"/>
    <col min="8714" max="8714" width="0.85546875" style="18" customWidth="1"/>
    <col min="8715" max="8715" width="16.7109375" style="18" customWidth="1"/>
    <col min="8716" max="8717" width="15.7109375" style="18" customWidth="1"/>
    <col min="8718" max="8718" width="26.5703125" style="18" customWidth="1"/>
    <col min="8719" max="8719" width="1.42578125" style="18" customWidth="1"/>
    <col min="8720" max="8945" width="11.42578125" style="18" customWidth="1"/>
    <col min="8946" max="8946" width="4.28515625" style="18" customWidth="1"/>
    <col min="8947" max="8947" width="4.85546875" style="18" customWidth="1"/>
    <col min="8948" max="8948" width="46.42578125" style="18" customWidth="1"/>
    <col min="8949" max="8960" width="12.85546875" style="18"/>
    <col min="8961" max="8961" width="6.140625" style="18" customWidth="1"/>
    <col min="8962" max="8962" width="5.28515625" style="18" customWidth="1"/>
    <col min="8963" max="8963" width="67.7109375" style="18" customWidth="1"/>
    <col min="8964" max="8968" width="15.7109375" style="18" customWidth="1"/>
    <col min="8969" max="8969" width="13.28515625" style="18" customWidth="1"/>
    <col min="8970" max="8970" width="0.85546875" style="18" customWidth="1"/>
    <col min="8971" max="8971" width="16.7109375" style="18" customWidth="1"/>
    <col min="8972" max="8973" width="15.7109375" style="18" customWidth="1"/>
    <col min="8974" max="8974" width="26.5703125" style="18" customWidth="1"/>
    <col min="8975" max="8975" width="1.42578125" style="18" customWidth="1"/>
    <col min="8976" max="9201" width="11.42578125" style="18" customWidth="1"/>
    <col min="9202" max="9202" width="4.28515625" style="18" customWidth="1"/>
    <col min="9203" max="9203" width="4.85546875" style="18" customWidth="1"/>
    <col min="9204" max="9204" width="46.42578125" style="18" customWidth="1"/>
    <col min="9205" max="9216" width="12.85546875" style="18"/>
    <col min="9217" max="9217" width="6.140625" style="18" customWidth="1"/>
    <col min="9218" max="9218" width="5.28515625" style="18" customWidth="1"/>
    <col min="9219" max="9219" width="67.7109375" style="18" customWidth="1"/>
    <col min="9220" max="9224" width="15.7109375" style="18" customWidth="1"/>
    <col min="9225" max="9225" width="13.28515625" style="18" customWidth="1"/>
    <col min="9226" max="9226" width="0.85546875" style="18" customWidth="1"/>
    <col min="9227" max="9227" width="16.7109375" style="18" customWidth="1"/>
    <col min="9228" max="9229" width="15.7109375" style="18" customWidth="1"/>
    <col min="9230" max="9230" width="26.5703125" style="18" customWidth="1"/>
    <col min="9231" max="9231" width="1.42578125" style="18" customWidth="1"/>
    <col min="9232" max="9457" width="11.42578125" style="18" customWidth="1"/>
    <col min="9458" max="9458" width="4.28515625" style="18" customWidth="1"/>
    <col min="9459" max="9459" width="4.85546875" style="18" customWidth="1"/>
    <col min="9460" max="9460" width="46.42578125" style="18" customWidth="1"/>
    <col min="9461" max="9472" width="12.85546875" style="18"/>
    <col min="9473" max="9473" width="6.140625" style="18" customWidth="1"/>
    <col min="9474" max="9474" width="5.28515625" style="18" customWidth="1"/>
    <col min="9475" max="9475" width="67.7109375" style="18" customWidth="1"/>
    <col min="9476" max="9480" width="15.7109375" style="18" customWidth="1"/>
    <col min="9481" max="9481" width="13.28515625" style="18" customWidth="1"/>
    <col min="9482" max="9482" width="0.85546875" style="18" customWidth="1"/>
    <col min="9483" max="9483" width="16.7109375" style="18" customWidth="1"/>
    <col min="9484" max="9485" width="15.7109375" style="18" customWidth="1"/>
    <col min="9486" max="9486" width="26.5703125" style="18" customWidth="1"/>
    <col min="9487" max="9487" width="1.42578125" style="18" customWidth="1"/>
    <col min="9488" max="9713" width="11.42578125" style="18" customWidth="1"/>
    <col min="9714" max="9714" width="4.28515625" style="18" customWidth="1"/>
    <col min="9715" max="9715" width="4.85546875" style="18" customWidth="1"/>
    <col min="9716" max="9716" width="46.42578125" style="18" customWidth="1"/>
    <col min="9717" max="9728" width="12.85546875" style="18"/>
    <col min="9729" max="9729" width="6.140625" style="18" customWidth="1"/>
    <col min="9730" max="9730" width="5.28515625" style="18" customWidth="1"/>
    <col min="9731" max="9731" width="67.7109375" style="18" customWidth="1"/>
    <col min="9732" max="9736" width="15.7109375" style="18" customWidth="1"/>
    <col min="9737" max="9737" width="13.28515625" style="18" customWidth="1"/>
    <col min="9738" max="9738" width="0.85546875" style="18" customWidth="1"/>
    <col min="9739" max="9739" width="16.7109375" style="18" customWidth="1"/>
    <col min="9740" max="9741" width="15.7109375" style="18" customWidth="1"/>
    <col min="9742" max="9742" width="26.5703125" style="18" customWidth="1"/>
    <col min="9743" max="9743" width="1.42578125" style="18" customWidth="1"/>
    <col min="9744" max="9969" width="11.42578125" style="18" customWidth="1"/>
    <col min="9970" max="9970" width="4.28515625" style="18" customWidth="1"/>
    <col min="9971" max="9971" width="4.85546875" style="18" customWidth="1"/>
    <col min="9972" max="9972" width="46.42578125" style="18" customWidth="1"/>
    <col min="9973" max="9984" width="12.85546875" style="18"/>
    <col min="9985" max="9985" width="6.140625" style="18" customWidth="1"/>
    <col min="9986" max="9986" width="5.28515625" style="18" customWidth="1"/>
    <col min="9987" max="9987" width="67.7109375" style="18" customWidth="1"/>
    <col min="9988" max="9992" width="15.7109375" style="18" customWidth="1"/>
    <col min="9993" max="9993" width="13.28515625" style="18" customWidth="1"/>
    <col min="9994" max="9994" width="0.85546875" style="18" customWidth="1"/>
    <col min="9995" max="9995" width="16.7109375" style="18" customWidth="1"/>
    <col min="9996" max="9997" width="15.7109375" style="18" customWidth="1"/>
    <col min="9998" max="9998" width="26.5703125" style="18" customWidth="1"/>
    <col min="9999" max="9999" width="1.42578125" style="18" customWidth="1"/>
    <col min="10000" max="10225" width="11.42578125" style="18" customWidth="1"/>
    <col min="10226" max="10226" width="4.28515625" style="18" customWidth="1"/>
    <col min="10227" max="10227" width="4.85546875" style="18" customWidth="1"/>
    <col min="10228" max="10228" width="46.42578125" style="18" customWidth="1"/>
    <col min="10229" max="10240" width="12.85546875" style="18"/>
    <col min="10241" max="10241" width="6.140625" style="18" customWidth="1"/>
    <col min="10242" max="10242" width="5.28515625" style="18" customWidth="1"/>
    <col min="10243" max="10243" width="67.7109375" style="18" customWidth="1"/>
    <col min="10244" max="10248" width="15.7109375" style="18" customWidth="1"/>
    <col min="10249" max="10249" width="13.28515625" style="18" customWidth="1"/>
    <col min="10250" max="10250" width="0.85546875" style="18" customWidth="1"/>
    <col min="10251" max="10251" width="16.7109375" style="18" customWidth="1"/>
    <col min="10252" max="10253" width="15.7109375" style="18" customWidth="1"/>
    <col min="10254" max="10254" width="26.5703125" style="18" customWidth="1"/>
    <col min="10255" max="10255" width="1.42578125" style="18" customWidth="1"/>
    <col min="10256" max="10481" width="11.42578125" style="18" customWidth="1"/>
    <col min="10482" max="10482" width="4.28515625" style="18" customWidth="1"/>
    <col min="10483" max="10483" width="4.85546875" style="18" customWidth="1"/>
    <col min="10484" max="10484" width="46.42578125" style="18" customWidth="1"/>
    <col min="10485" max="10496" width="12.85546875" style="18"/>
    <col min="10497" max="10497" width="6.140625" style="18" customWidth="1"/>
    <col min="10498" max="10498" width="5.28515625" style="18" customWidth="1"/>
    <col min="10499" max="10499" width="67.7109375" style="18" customWidth="1"/>
    <col min="10500" max="10504" width="15.7109375" style="18" customWidth="1"/>
    <col min="10505" max="10505" width="13.28515625" style="18" customWidth="1"/>
    <col min="10506" max="10506" width="0.85546875" style="18" customWidth="1"/>
    <col min="10507" max="10507" width="16.7109375" style="18" customWidth="1"/>
    <col min="10508" max="10509" width="15.7109375" style="18" customWidth="1"/>
    <col min="10510" max="10510" width="26.5703125" style="18" customWidth="1"/>
    <col min="10511" max="10511" width="1.42578125" style="18" customWidth="1"/>
    <col min="10512" max="10737" width="11.42578125" style="18" customWidth="1"/>
    <col min="10738" max="10738" width="4.28515625" style="18" customWidth="1"/>
    <col min="10739" max="10739" width="4.85546875" style="18" customWidth="1"/>
    <col min="10740" max="10740" width="46.42578125" style="18" customWidth="1"/>
    <col min="10741" max="10752" width="12.85546875" style="18"/>
    <col min="10753" max="10753" width="6.140625" style="18" customWidth="1"/>
    <col min="10754" max="10754" width="5.28515625" style="18" customWidth="1"/>
    <col min="10755" max="10755" width="67.7109375" style="18" customWidth="1"/>
    <col min="10756" max="10760" width="15.7109375" style="18" customWidth="1"/>
    <col min="10761" max="10761" width="13.28515625" style="18" customWidth="1"/>
    <col min="10762" max="10762" width="0.85546875" style="18" customWidth="1"/>
    <col min="10763" max="10763" width="16.7109375" style="18" customWidth="1"/>
    <col min="10764" max="10765" width="15.7109375" style="18" customWidth="1"/>
    <col min="10766" max="10766" width="26.5703125" style="18" customWidth="1"/>
    <col min="10767" max="10767" width="1.42578125" style="18" customWidth="1"/>
    <col min="10768" max="10993" width="11.42578125" style="18" customWidth="1"/>
    <col min="10994" max="10994" width="4.28515625" style="18" customWidth="1"/>
    <col min="10995" max="10995" width="4.85546875" style="18" customWidth="1"/>
    <col min="10996" max="10996" width="46.42578125" style="18" customWidth="1"/>
    <col min="10997" max="11008" width="12.85546875" style="18"/>
    <col min="11009" max="11009" width="6.140625" style="18" customWidth="1"/>
    <col min="11010" max="11010" width="5.28515625" style="18" customWidth="1"/>
    <col min="11011" max="11011" width="67.7109375" style="18" customWidth="1"/>
    <col min="11012" max="11016" width="15.7109375" style="18" customWidth="1"/>
    <col min="11017" max="11017" width="13.28515625" style="18" customWidth="1"/>
    <col min="11018" max="11018" width="0.85546875" style="18" customWidth="1"/>
    <col min="11019" max="11019" width="16.7109375" style="18" customWidth="1"/>
    <col min="11020" max="11021" width="15.7109375" style="18" customWidth="1"/>
    <col min="11022" max="11022" width="26.5703125" style="18" customWidth="1"/>
    <col min="11023" max="11023" width="1.42578125" style="18" customWidth="1"/>
    <col min="11024" max="11249" width="11.42578125" style="18" customWidth="1"/>
    <col min="11250" max="11250" width="4.28515625" style="18" customWidth="1"/>
    <col min="11251" max="11251" width="4.85546875" style="18" customWidth="1"/>
    <col min="11252" max="11252" width="46.42578125" style="18" customWidth="1"/>
    <col min="11253" max="11264" width="12.85546875" style="18"/>
    <col min="11265" max="11265" width="6.140625" style="18" customWidth="1"/>
    <col min="11266" max="11266" width="5.28515625" style="18" customWidth="1"/>
    <col min="11267" max="11267" width="67.7109375" style="18" customWidth="1"/>
    <col min="11268" max="11272" width="15.7109375" style="18" customWidth="1"/>
    <col min="11273" max="11273" width="13.28515625" style="18" customWidth="1"/>
    <col min="11274" max="11274" width="0.85546875" style="18" customWidth="1"/>
    <col min="11275" max="11275" width="16.7109375" style="18" customWidth="1"/>
    <col min="11276" max="11277" width="15.7109375" style="18" customWidth="1"/>
    <col min="11278" max="11278" width="26.5703125" style="18" customWidth="1"/>
    <col min="11279" max="11279" width="1.42578125" style="18" customWidth="1"/>
    <col min="11280" max="11505" width="11.42578125" style="18" customWidth="1"/>
    <col min="11506" max="11506" width="4.28515625" style="18" customWidth="1"/>
    <col min="11507" max="11507" width="4.85546875" style="18" customWidth="1"/>
    <col min="11508" max="11508" width="46.42578125" style="18" customWidth="1"/>
    <col min="11509" max="11520" width="12.85546875" style="18"/>
    <col min="11521" max="11521" width="6.140625" style="18" customWidth="1"/>
    <col min="11522" max="11522" width="5.28515625" style="18" customWidth="1"/>
    <col min="11523" max="11523" width="67.7109375" style="18" customWidth="1"/>
    <col min="11524" max="11528" width="15.7109375" style="18" customWidth="1"/>
    <col min="11529" max="11529" width="13.28515625" style="18" customWidth="1"/>
    <col min="11530" max="11530" width="0.85546875" style="18" customWidth="1"/>
    <col min="11531" max="11531" width="16.7109375" style="18" customWidth="1"/>
    <col min="11532" max="11533" width="15.7109375" style="18" customWidth="1"/>
    <col min="11534" max="11534" width="26.5703125" style="18" customWidth="1"/>
    <col min="11535" max="11535" width="1.42578125" style="18" customWidth="1"/>
    <col min="11536" max="11761" width="11.42578125" style="18" customWidth="1"/>
    <col min="11762" max="11762" width="4.28515625" style="18" customWidth="1"/>
    <col min="11763" max="11763" width="4.85546875" style="18" customWidth="1"/>
    <col min="11764" max="11764" width="46.42578125" style="18" customWidth="1"/>
    <col min="11765" max="11776" width="12.85546875" style="18"/>
    <col min="11777" max="11777" width="6.140625" style="18" customWidth="1"/>
    <col min="11778" max="11778" width="5.28515625" style="18" customWidth="1"/>
    <col min="11779" max="11779" width="67.7109375" style="18" customWidth="1"/>
    <col min="11780" max="11784" width="15.7109375" style="18" customWidth="1"/>
    <col min="11785" max="11785" width="13.28515625" style="18" customWidth="1"/>
    <col min="11786" max="11786" width="0.85546875" style="18" customWidth="1"/>
    <col min="11787" max="11787" width="16.7109375" style="18" customWidth="1"/>
    <col min="11788" max="11789" width="15.7109375" style="18" customWidth="1"/>
    <col min="11790" max="11790" width="26.5703125" style="18" customWidth="1"/>
    <col min="11791" max="11791" width="1.42578125" style="18" customWidth="1"/>
    <col min="11792" max="12017" width="11.42578125" style="18" customWidth="1"/>
    <col min="12018" max="12018" width="4.28515625" style="18" customWidth="1"/>
    <col min="12019" max="12019" width="4.85546875" style="18" customWidth="1"/>
    <col min="12020" max="12020" width="46.42578125" style="18" customWidth="1"/>
    <col min="12021" max="12032" width="12.85546875" style="18"/>
    <col min="12033" max="12033" width="6.140625" style="18" customWidth="1"/>
    <col min="12034" max="12034" width="5.28515625" style="18" customWidth="1"/>
    <col min="12035" max="12035" width="67.7109375" style="18" customWidth="1"/>
    <col min="12036" max="12040" width="15.7109375" style="18" customWidth="1"/>
    <col min="12041" max="12041" width="13.28515625" style="18" customWidth="1"/>
    <col min="12042" max="12042" width="0.85546875" style="18" customWidth="1"/>
    <col min="12043" max="12043" width="16.7109375" style="18" customWidth="1"/>
    <col min="12044" max="12045" width="15.7109375" style="18" customWidth="1"/>
    <col min="12046" max="12046" width="26.5703125" style="18" customWidth="1"/>
    <col min="12047" max="12047" width="1.42578125" style="18" customWidth="1"/>
    <col min="12048" max="12273" width="11.42578125" style="18" customWidth="1"/>
    <col min="12274" max="12274" width="4.28515625" style="18" customWidth="1"/>
    <col min="12275" max="12275" width="4.85546875" style="18" customWidth="1"/>
    <col min="12276" max="12276" width="46.42578125" style="18" customWidth="1"/>
    <col min="12277" max="12288" width="12.85546875" style="18"/>
    <col min="12289" max="12289" width="6.140625" style="18" customWidth="1"/>
    <col min="12290" max="12290" width="5.28515625" style="18" customWidth="1"/>
    <col min="12291" max="12291" width="67.7109375" style="18" customWidth="1"/>
    <col min="12292" max="12296" width="15.7109375" style="18" customWidth="1"/>
    <col min="12297" max="12297" width="13.28515625" style="18" customWidth="1"/>
    <col min="12298" max="12298" width="0.85546875" style="18" customWidth="1"/>
    <col min="12299" max="12299" width="16.7109375" style="18" customWidth="1"/>
    <col min="12300" max="12301" width="15.7109375" style="18" customWidth="1"/>
    <col min="12302" max="12302" width="26.5703125" style="18" customWidth="1"/>
    <col min="12303" max="12303" width="1.42578125" style="18" customWidth="1"/>
    <col min="12304" max="12529" width="11.42578125" style="18" customWidth="1"/>
    <col min="12530" max="12530" width="4.28515625" style="18" customWidth="1"/>
    <col min="12531" max="12531" width="4.85546875" style="18" customWidth="1"/>
    <col min="12532" max="12532" width="46.42578125" style="18" customWidth="1"/>
    <col min="12533" max="12544" width="12.85546875" style="18"/>
    <col min="12545" max="12545" width="6.140625" style="18" customWidth="1"/>
    <col min="12546" max="12546" width="5.28515625" style="18" customWidth="1"/>
    <col min="12547" max="12547" width="67.7109375" style="18" customWidth="1"/>
    <col min="12548" max="12552" width="15.7109375" style="18" customWidth="1"/>
    <col min="12553" max="12553" width="13.28515625" style="18" customWidth="1"/>
    <col min="12554" max="12554" width="0.85546875" style="18" customWidth="1"/>
    <col min="12555" max="12555" width="16.7109375" style="18" customWidth="1"/>
    <col min="12556" max="12557" width="15.7109375" style="18" customWidth="1"/>
    <col min="12558" max="12558" width="26.5703125" style="18" customWidth="1"/>
    <col min="12559" max="12559" width="1.42578125" style="18" customWidth="1"/>
    <col min="12560" max="12785" width="11.42578125" style="18" customWidth="1"/>
    <col min="12786" max="12786" width="4.28515625" style="18" customWidth="1"/>
    <col min="12787" max="12787" width="4.85546875" style="18" customWidth="1"/>
    <col min="12788" max="12788" width="46.42578125" style="18" customWidth="1"/>
    <col min="12789" max="12800" width="12.85546875" style="18"/>
    <col min="12801" max="12801" width="6.140625" style="18" customWidth="1"/>
    <col min="12802" max="12802" width="5.28515625" style="18" customWidth="1"/>
    <col min="12803" max="12803" width="67.7109375" style="18" customWidth="1"/>
    <col min="12804" max="12808" width="15.7109375" style="18" customWidth="1"/>
    <col min="12809" max="12809" width="13.28515625" style="18" customWidth="1"/>
    <col min="12810" max="12810" width="0.85546875" style="18" customWidth="1"/>
    <col min="12811" max="12811" width="16.7109375" style="18" customWidth="1"/>
    <col min="12812" max="12813" width="15.7109375" style="18" customWidth="1"/>
    <col min="12814" max="12814" width="26.5703125" style="18" customWidth="1"/>
    <col min="12815" max="12815" width="1.42578125" style="18" customWidth="1"/>
    <col min="12816" max="13041" width="11.42578125" style="18" customWidth="1"/>
    <col min="13042" max="13042" width="4.28515625" style="18" customWidth="1"/>
    <col min="13043" max="13043" width="4.85546875" style="18" customWidth="1"/>
    <col min="13044" max="13044" width="46.42578125" style="18" customWidth="1"/>
    <col min="13045" max="13056" width="12.85546875" style="18"/>
    <col min="13057" max="13057" width="6.140625" style="18" customWidth="1"/>
    <col min="13058" max="13058" width="5.28515625" style="18" customWidth="1"/>
    <col min="13059" max="13059" width="67.7109375" style="18" customWidth="1"/>
    <col min="13060" max="13064" width="15.7109375" style="18" customWidth="1"/>
    <col min="13065" max="13065" width="13.28515625" style="18" customWidth="1"/>
    <col min="13066" max="13066" width="0.85546875" style="18" customWidth="1"/>
    <col min="13067" max="13067" width="16.7109375" style="18" customWidth="1"/>
    <col min="13068" max="13069" width="15.7109375" style="18" customWidth="1"/>
    <col min="13070" max="13070" width="26.5703125" style="18" customWidth="1"/>
    <col min="13071" max="13071" width="1.42578125" style="18" customWidth="1"/>
    <col min="13072" max="13297" width="11.42578125" style="18" customWidth="1"/>
    <col min="13298" max="13298" width="4.28515625" style="18" customWidth="1"/>
    <col min="13299" max="13299" width="4.85546875" style="18" customWidth="1"/>
    <col min="13300" max="13300" width="46.42578125" style="18" customWidth="1"/>
    <col min="13301" max="13312" width="12.85546875" style="18"/>
    <col min="13313" max="13313" width="6.140625" style="18" customWidth="1"/>
    <col min="13314" max="13314" width="5.28515625" style="18" customWidth="1"/>
    <col min="13315" max="13315" width="67.7109375" style="18" customWidth="1"/>
    <col min="13316" max="13320" width="15.7109375" style="18" customWidth="1"/>
    <col min="13321" max="13321" width="13.28515625" style="18" customWidth="1"/>
    <col min="13322" max="13322" width="0.85546875" style="18" customWidth="1"/>
    <col min="13323" max="13323" width="16.7109375" style="18" customWidth="1"/>
    <col min="13324" max="13325" width="15.7109375" style="18" customWidth="1"/>
    <col min="13326" max="13326" width="26.5703125" style="18" customWidth="1"/>
    <col min="13327" max="13327" width="1.42578125" style="18" customWidth="1"/>
    <col min="13328" max="13553" width="11.42578125" style="18" customWidth="1"/>
    <col min="13554" max="13554" width="4.28515625" style="18" customWidth="1"/>
    <col min="13555" max="13555" width="4.85546875" style="18" customWidth="1"/>
    <col min="13556" max="13556" width="46.42578125" style="18" customWidth="1"/>
    <col min="13557" max="13568" width="12.85546875" style="18"/>
    <col min="13569" max="13569" width="6.140625" style="18" customWidth="1"/>
    <col min="13570" max="13570" width="5.28515625" style="18" customWidth="1"/>
    <col min="13571" max="13571" width="67.7109375" style="18" customWidth="1"/>
    <col min="13572" max="13576" width="15.7109375" style="18" customWidth="1"/>
    <col min="13577" max="13577" width="13.28515625" style="18" customWidth="1"/>
    <col min="13578" max="13578" width="0.85546875" style="18" customWidth="1"/>
    <col min="13579" max="13579" width="16.7109375" style="18" customWidth="1"/>
    <col min="13580" max="13581" width="15.7109375" style="18" customWidth="1"/>
    <col min="13582" max="13582" width="26.5703125" style="18" customWidth="1"/>
    <col min="13583" max="13583" width="1.42578125" style="18" customWidth="1"/>
    <col min="13584" max="13809" width="11.42578125" style="18" customWidth="1"/>
    <col min="13810" max="13810" width="4.28515625" style="18" customWidth="1"/>
    <col min="13811" max="13811" width="4.85546875" style="18" customWidth="1"/>
    <col min="13812" max="13812" width="46.42578125" style="18" customWidth="1"/>
    <col min="13813" max="13824" width="12.85546875" style="18"/>
    <col min="13825" max="13825" width="6.140625" style="18" customWidth="1"/>
    <col min="13826" max="13826" width="5.28515625" style="18" customWidth="1"/>
    <col min="13827" max="13827" width="67.7109375" style="18" customWidth="1"/>
    <col min="13828" max="13832" width="15.7109375" style="18" customWidth="1"/>
    <col min="13833" max="13833" width="13.28515625" style="18" customWidth="1"/>
    <col min="13834" max="13834" width="0.85546875" style="18" customWidth="1"/>
    <col min="13835" max="13835" width="16.7109375" style="18" customWidth="1"/>
    <col min="13836" max="13837" width="15.7109375" style="18" customWidth="1"/>
    <col min="13838" max="13838" width="26.5703125" style="18" customWidth="1"/>
    <col min="13839" max="13839" width="1.42578125" style="18" customWidth="1"/>
    <col min="13840" max="14065" width="11.42578125" style="18" customWidth="1"/>
    <col min="14066" max="14066" width="4.28515625" style="18" customWidth="1"/>
    <col min="14067" max="14067" width="4.85546875" style="18" customWidth="1"/>
    <col min="14068" max="14068" width="46.42578125" style="18" customWidth="1"/>
    <col min="14069" max="14080" width="12.85546875" style="18"/>
    <col min="14081" max="14081" width="6.140625" style="18" customWidth="1"/>
    <col min="14082" max="14082" width="5.28515625" style="18" customWidth="1"/>
    <col min="14083" max="14083" width="67.7109375" style="18" customWidth="1"/>
    <col min="14084" max="14088" width="15.7109375" style="18" customWidth="1"/>
    <col min="14089" max="14089" width="13.28515625" style="18" customWidth="1"/>
    <col min="14090" max="14090" width="0.85546875" style="18" customWidth="1"/>
    <col min="14091" max="14091" width="16.7109375" style="18" customWidth="1"/>
    <col min="14092" max="14093" width="15.7109375" style="18" customWidth="1"/>
    <col min="14094" max="14094" width="26.5703125" style="18" customWidth="1"/>
    <col min="14095" max="14095" width="1.42578125" style="18" customWidth="1"/>
    <col min="14096" max="14321" width="11.42578125" style="18" customWidth="1"/>
    <col min="14322" max="14322" width="4.28515625" style="18" customWidth="1"/>
    <col min="14323" max="14323" width="4.85546875" style="18" customWidth="1"/>
    <col min="14324" max="14324" width="46.42578125" style="18" customWidth="1"/>
    <col min="14325" max="14336" width="12.85546875" style="18"/>
    <col min="14337" max="14337" width="6.140625" style="18" customWidth="1"/>
    <col min="14338" max="14338" width="5.28515625" style="18" customWidth="1"/>
    <col min="14339" max="14339" width="67.7109375" style="18" customWidth="1"/>
    <col min="14340" max="14344" width="15.7109375" style="18" customWidth="1"/>
    <col min="14345" max="14345" width="13.28515625" style="18" customWidth="1"/>
    <col min="14346" max="14346" width="0.85546875" style="18" customWidth="1"/>
    <col min="14347" max="14347" width="16.7109375" style="18" customWidth="1"/>
    <col min="14348" max="14349" width="15.7109375" style="18" customWidth="1"/>
    <col min="14350" max="14350" width="26.5703125" style="18" customWidth="1"/>
    <col min="14351" max="14351" width="1.42578125" style="18" customWidth="1"/>
    <col min="14352" max="14577" width="11.42578125" style="18" customWidth="1"/>
    <col min="14578" max="14578" width="4.28515625" style="18" customWidth="1"/>
    <col min="14579" max="14579" width="4.85546875" style="18" customWidth="1"/>
    <col min="14580" max="14580" width="46.42578125" style="18" customWidth="1"/>
    <col min="14581" max="14592" width="12.85546875" style="18"/>
    <col min="14593" max="14593" width="6.140625" style="18" customWidth="1"/>
    <col min="14594" max="14594" width="5.28515625" style="18" customWidth="1"/>
    <col min="14595" max="14595" width="67.7109375" style="18" customWidth="1"/>
    <col min="14596" max="14600" width="15.7109375" style="18" customWidth="1"/>
    <col min="14601" max="14601" width="13.28515625" style="18" customWidth="1"/>
    <col min="14602" max="14602" width="0.85546875" style="18" customWidth="1"/>
    <col min="14603" max="14603" width="16.7109375" style="18" customWidth="1"/>
    <col min="14604" max="14605" width="15.7109375" style="18" customWidth="1"/>
    <col min="14606" max="14606" width="26.5703125" style="18" customWidth="1"/>
    <col min="14607" max="14607" width="1.42578125" style="18" customWidth="1"/>
    <col min="14608" max="14833" width="11.42578125" style="18" customWidth="1"/>
    <col min="14834" max="14834" width="4.28515625" style="18" customWidth="1"/>
    <col min="14835" max="14835" width="4.85546875" style="18" customWidth="1"/>
    <col min="14836" max="14836" width="46.42578125" style="18" customWidth="1"/>
    <col min="14837" max="14848" width="12.85546875" style="18"/>
    <col min="14849" max="14849" width="6.140625" style="18" customWidth="1"/>
    <col min="14850" max="14850" width="5.28515625" style="18" customWidth="1"/>
    <col min="14851" max="14851" width="67.7109375" style="18" customWidth="1"/>
    <col min="14852" max="14856" width="15.7109375" style="18" customWidth="1"/>
    <col min="14857" max="14857" width="13.28515625" style="18" customWidth="1"/>
    <col min="14858" max="14858" width="0.85546875" style="18" customWidth="1"/>
    <col min="14859" max="14859" width="16.7109375" style="18" customWidth="1"/>
    <col min="14860" max="14861" width="15.7109375" style="18" customWidth="1"/>
    <col min="14862" max="14862" width="26.5703125" style="18" customWidth="1"/>
    <col min="14863" max="14863" width="1.42578125" style="18" customWidth="1"/>
    <col min="14864" max="15089" width="11.42578125" style="18" customWidth="1"/>
    <col min="15090" max="15090" width="4.28515625" style="18" customWidth="1"/>
    <col min="15091" max="15091" width="4.85546875" style="18" customWidth="1"/>
    <col min="15092" max="15092" width="46.42578125" style="18" customWidth="1"/>
    <col min="15093" max="15104" width="12.85546875" style="18"/>
    <col min="15105" max="15105" width="6.140625" style="18" customWidth="1"/>
    <col min="15106" max="15106" width="5.28515625" style="18" customWidth="1"/>
    <col min="15107" max="15107" width="67.7109375" style="18" customWidth="1"/>
    <col min="15108" max="15112" width="15.7109375" style="18" customWidth="1"/>
    <col min="15113" max="15113" width="13.28515625" style="18" customWidth="1"/>
    <col min="15114" max="15114" width="0.85546875" style="18" customWidth="1"/>
    <col min="15115" max="15115" width="16.7109375" style="18" customWidth="1"/>
    <col min="15116" max="15117" width="15.7109375" style="18" customWidth="1"/>
    <col min="15118" max="15118" width="26.5703125" style="18" customWidth="1"/>
    <col min="15119" max="15119" width="1.42578125" style="18" customWidth="1"/>
    <col min="15120" max="15345" width="11.42578125" style="18" customWidth="1"/>
    <col min="15346" max="15346" width="4.28515625" style="18" customWidth="1"/>
    <col min="15347" max="15347" width="4.85546875" style="18" customWidth="1"/>
    <col min="15348" max="15348" width="46.42578125" style="18" customWidth="1"/>
    <col min="15349" max="15360" width="12.85546875" style="18"/>
    <col min="15361" max="15361" width="6.140625" style="18" customWidth="1"/>
    <col min="15362" max="15362" width="5.28515625" style="18" customWidth="1"/>
    <col min="15363" max="15363" width="67.7109375" style="18" customWidth="1"/>
    <col min="15364" max="15368" width="15.7109375" style="18" customWidth="1"/>
    <col min="15369" max="15369" width="13.28515625" style="18" customWidth="1"/>
    <col min="15370" max="15370" width="0.85546875" style="18" customWidth="1"/>
    <col min="15371" max="15371" width="16.7109375" style="18" customWidth="1"/>
    <col min="15372" max="15373" width="15.7109375" style="18" customWidth="1"/>
    <col min="15374" max="15374" width="26.5703125" style="18" customWidth="1"/>
    <col min="15375" max="15375" width="1.42578125" style="18" customWidth="1"/>
    <col min="15376" max="15601" width="11.42578125" style="18" customWidth="1"/>
    <col min="15602" max="15602" width="4.28515625" style="18" customWidth="1"/>
    <col min="15603" max="15603" width="4.85546875" style="18" customWidth="1"/>
    <col min="15604" max="15604" width="46.42578125" style="18" customWidth="1"/>
    <col min="15605" max="15616" width="12.85546875" style="18"/>
    <col min="15617" max="15617" width="6.140625" style="18" customWidth="1"/>
    <col min="15618" max="15618" width="5.28515625" style="18" customWidth="1"/>
    <col min="15619" max="15619" width="67.7109375" style="18" customWidth="1"/>
    <col min="15620" max="15624" width="15.7109375" style="18" customWidth="1"/>
    <col min="15625" max="15625" width="13.28515625" style="18" customWidth="1"/>
    <col min="15626" max="15626" width="0.85546875" style="18" customWidth="1"/>
    <col min="15627" max="15627" width="16.7109375" style="18" customWidth="1"/>
    <col min="15628" max="15629" width="15.7109375" style="18" customWidth="1"/>
    <col min="15630" max="15630" width="26.5703125" style="18" customWidth="1"/>
    <col min="15631" max="15631" width="1.42578125" style="18" customWidth="1"/>
    <col min="15632" max="15857" width="11.42578125" style="18" customWidth="1"/>
    <col min="15858" max="15858" width="4.28515625" style="18" customWidth="1"/>
    <col min="15859" max="15859" width="4.85546875" style="18" customWidth="1"/>
    <col min="15860" max="15860" width="46.42578125" style="18" customWidth="1"/>
    <col min="15861" max="15872" width="12.85546875" style="18"/>
    <col min="15873" max="15873" width="6.140625" style="18" customWidth="1"/>
    <col min="15874" max="15874" width="5.28515625" style="18" customWidth="1"/>
    <col min="15875" max="15875" width="67.7109375" style="18" customWidth="1"/>
    <col min="15876" max="15880" width="15.7109375" style="18" customWidth="1"/>
    <col min="15881" max="15881" width="13.28515625" style="18" customWidth="1"/>
    <col min="15882" max="15882" width="0.85546875" style="18" customWidth="1"/>
    <col min="15883" max="15883" width="16.7109375" style="18" customWidth="1"/>
    <col min="15884" max="15885" width="15.7109375" style="18" customWidth="1"/>
    <col min="15886" max="15886" width="26.5703125" style="18" customWidth="1"/>
    <col min="15887" max="15887" width="1.42578125" style="18" customWidth="1"/>
    <col min="15888" max="16113" width="11.42578125" style="18" customWidth="1"/>
    <col min="16114" max="16114" width="4.28515625" style="18" customWidth="1"/>
    <col min="16115" max="16115" width="4.85546875" style="18" customWidth="1"/>
    <col min="16116" max="16116" width="46.42578125" style="18" customWidth="1"/>
    <col min="16117" max="16128" width="12.85546875" style="18"/>
    <col min="16129" max="16129" width="6.140625" style="18" customWidth="1"/>
    <col min="16130" max="16130" width="5.28515625" style="18" customWidth="1"/>
    <col min="16131" max="16131" width="67.7109375" style="18" customWidth="1"/>
    <col min="16132" max="16136" width="15.7109375" style="18" customWidth="1"/>
    <col min="16137" max="16137" width="13.28515625" style="18" customWidth="1"/>
    <col min="16138" max="16138" width="0.85546875" style="18" customWidth="1"/>
    <col min="16139" max="16139" width="16.7109375" style="18" customWidth="1"/>
    <col min="16140" max="16141" width="15.7109375" style="18" customWidth="1"/>
    <col min="16142" max="16142" width="26.5703125" style="18" customWidth="1"/>
    <col min="16143" max="16143" width="1.42578125" style="18" customWidth="1"/>
    <col min="16144" max="16369" width="11.42578125" style="18" customWidth="1"/>
    <col min="16370" max="16370" width="4.28515625" style="18" customWidth="1"/>
    <col min="16371" max="16371" width="4.85546875" style="18" customWidth="1"/>
    <col min="16372" max="16372" width="46.42578125" style="18" customWidth="1"/>
    <col min="16373" max="16384" width="12.85546875" style="18"/>
  </cols>
  <sheetData>
    <row r="1" spans="1:17" s="113" customFormat="1" ht="45" customHeight="1">
      <c r="A1" s="213" t="s">
        <v>904</v>
      </c>
      <c r="B1" s="213"/>
      <c r="C1" s="213"/>
      <c r="D1" s="67" t="s">
        <v>931</v>
      </c>
      <c r="E1" s="67"/>
      <c r="F1" s="154"/>
      <c r="G1" s="154"/>
      <c r="H1" s="154"/>
      <c r="I1" s="154"/>
      <c r="J1" s="154"/>
      <c r="K1" s="154"/>
      <c r="L1" s="154"/>
      <c r="M1" s="154"/>
      <c r="N1" s="154"/>
    </row>
    <row r="2" spans="1:17" s="1" customFormat="1" ht="36" customHeight="1" thickBot="1">
      <c r="A2" s="227" t="s">
        <v>905</v>
      </c>
      <c r="B2" s="227"/>
      <c r="C2" s="227"/>
      <c r="D2" s="227"/>
      <c r="E2" s="227"/>
      <c r="F2" s="227"/>
      <c r="G2" s="227"/>
      <c r="H2" s="227"/>
      <c r="I2" s="227"/>
      <c r="J2" s="227"/>
      <c r="K2" s="227"/>
      <c r="L2" s="227"/>
      <c r="M2" s="155"/>
      <c r="O2" s="156"/>
      <c r="P2" s="156"/>
    </row>
    <row r="3" spans="1:17" customFormat="1" ht="6" customHeight="1">
      <c r="A3" s="211"/>
      <c r="B3" s="211"/>
      <c r="C3" s="211"/>
      <c r="D3" s="211"/>
      <c r="E3" s="211"/>
      <c r="F3" s="211"/>
      <c r="G3" s="211"/>
      <c r="H3" s="211"/>
      <c r="I3" s="211"/>
      <c r="J3" s="211"/>
      <c r="K3" s="211"/>
      <c r="L3" s="211"/>
      <c r="M3" s="212"/>
      <c r="N3" s="212"/>
      <c r="O3" s="212"/>
      <c r="P3" s="212"/>
    </row>
    <row r="4" spans="1:17" s="36" customFormat="1" ht="17.649999999999999" customHeight="1">
      <c r="A4" s="121" t="s">
        <v>936</v>
      </c>
      <c r="B4" s="158"/>
      <c r="C4" s="159"/>
      <c r="D4" s="342"/>
      <c r="E4" s="342"/>
      <c r="F4" s="342"/>
      <c r="G4" s="342"/>
      <c r="H4" s="342"/>
      <c r="I4" s="342"/>
      <c r="J4" s="342"/>
      <c r="K4" s="342"/>
      <c r="L4" s="342"/>
      <c r="M4" s="34"/>
      <c r="N4" s="35"/>
      <c r="O4" s="35"/>
      <c r="P4" s="35"/>
      <c r="Q4" s="35"/>
    </row>
    <row r="5" spans="1:17" s="36" customFormat="1" ht="17.649999999999999" customHeight="1">
      <c r="A5" s="121" t="s">
        <v>462</v>
      </c>
      <c r="B5" s="158"/>
      <c r="C5" s="159"/>
      <c r="D5" s="342"/>
      <c r="E5" s="342"/>
      <c r="F5" s="342"/>
      <c r="G5" s="342"/>
      <c r="H5" s="342"/>
      <c r="I5" s="342"/>
      <c r="J5" s="342"/>
      <c r="K5" s="342"/>
      <c r="L5" s="342"/>
      <c r="M5" s="34"/>
      <c r="N5" s="35"/>
      <c r="O5" s="35"/>
      <c r="P5" s="35"/>
      <c r="Q5" s="35"/>
    </row>
    <row r="6" spans="1:17" s="36" customFormat="1" ht="17.649999999999999" customHeight="1">
      <c r="A6" s="121" t="s">
        <v>2</v>
      </c>
      <c r="B6" s="160"/>
      <c r="C6" s="161"/>
      <c r="D6" s="343"/>
      <c r="E6" s="343"/>
      <c r="F6" s="343"/>
      <c r="G6" s="343"/>
      <c r="H6" s="343"/>
      <c r="I6" s="343"/>
      <c r="J6" s="343"/>
      <c r="K6" s="343"/>
      <c r="L6" s="343"/>
      <c r="M6" s="34"/>
      <c r="N6" s="35"/>
      <c r="O6" s="35"/>
      <c r="P6" s="35"/>
      <c r="Q6" s="35"/>
    </row>
    <row r="7" spans="1:17" s="36" customFormat="1" ht="17.649999999999999" customHeight="1">
      <c r="A7" s="121" t="s">
        <v>921</v>
      </c>
      <c r="B7" s="160"/>
      <c r="C7" s="161"/>
      <c r="D7" s="343"/>
      <c r="E7" s="343"/>
      <c r="F7" s="343"/>
      <c r="G7" s="343"/>
      <c r="H7" s="343"/>
      <c r="I7" s="343"/>
      <c r="J7" s="343"/>
      <c r="K7" s="343"/>
      <c r="L7" s="343"/>
      <c r="N7" s="35"/>
      <c r="O7" s="35"/>
      <c r="P7" s="35"/>
      <c r="Q7" s="35"/>
    </row>
    <row r="8" spans="1:17" s="36" customFormat="1" ht="17.649999999999999" customHeight="1">
      <c r="A8" s="121" t="s">
        <v>941</v>
      </c>
      <c r="B8" s="160"/>
      <c r="C8" s="161"/>
      <c r="D8" s="343"/>
      <c r="E8" s="343"/>
      <c r="F8" s="343"/>
      <c r="G8" s="343"/>
      <c r="H8" s="343"/>
      <c r="I8" s="343"/>
      <c r="J8" s="343"/>
      <c r="K8" s="343"/>
      <c r="L8" s="343"/>
      <c r="N8" s="35"/>
      <c r="O8" s="35"/>
      <c r="P8" s="35"/>
      <c r="Q8" s="35"/>
    </row>
    <row r="9" spans="1:17" s="17" customFormat="1" ht="30" customHeight="1">
      <c r="A9" s="221" t="s">
        <v>412</v>
      </c>
      <c r="B9" s="222" t="s">
        <v>465</v>
      </c>
      <c r="C9" s="222"/>
      <c r="D9" s="223" t="s">
        <v>728</v>
      </c>
      <c r="E9" s="223"/>
      <c r="F9" s="223"/>
      <c r="G9" s="217" t="s">
        <v>729</v>
      </c>
      <c r="H9" s="223" t="s">
        <v>730</v>
      </c>
      <c r="I9" s="223"/>
      <c r="J9" s="197"/>
      <c r="K9" s="223" t="s">
        <v>731</v>
      </c>
      <c r="L9" s="223"/>
      <c r="M9" s="330"/>
      <c r="N9" s="344"/>
      <c r="O9" s="35"/>
      <c r="P9" s="35"/>
      <c r="Q9" s="35"/>
    </row>
    <row r="10" spans="1:17" s="17" customFormat="1" ht="49.9" customHeight="1">
      <c r="A10" s="221"/>
      <c r="B10" s="222"/>
      <c r="C10" s="222"/>
      <c r="D10" s="197" t="str">
        <f>'[15]COMP DIR COND (DLLS) '!E7</f>
        <v>PEF 2020</v>
      </c>
      <c r="E10" s="197" t="s">
        <v>732</v>
      </c>
      <c r="F10" s="197" t="s">
        <v>95</v>
      </c>
      <c r="G10" s="217"/>
      <c r="H10" s="197" t="s">
        <v>733</v>
      </c>
      <c r="I10" s="197" t="str">
        <f>'[15]COMP DIR COND (DLLS) '!K7</f>
        <v>% Respecto PEF 2021</v>
      </c>
      <c r="J10" s="197"/>
      <c r="K10" s="197" t="s">
        <v>734</v>
      </c>
      <c r="L10" s="197" t="s">
        <v>735</v>
      </c>
      <c r="M10" s="345" t="s">
        <v>736</v>
      </c>
      <c r="N10" s="344"/>
      <c r="O10" s="35"/>
      <c r="P10" s="35"/>
      <c r="Q10" s="35"/>
    </row>
    <row r="11" spans="1:17" s="28" customFormat="1" ht="17.100000000000001" customHeight="1" thickBot="1">
      <c r="A11" s="235"/>
      <c r="B11" s="218"/>
      <c r="C11" s="218"/>
      <c r="D11" s="157" t="s">
        <v>105</v>
      </c>
      <c r="E11" s="157" t="s">
        <v>106</v>
      </c>
      <c r="F11" s="198" t="s">
        <v>737</v>
      </c>
      <c r="G11" s="157" t="s">
        <v>108</v>
      </c>
      <c r="H11" s="198" t="s">
        <v>738</v>
      </c>
      <c r="I11" s="198" t="s">
        <v>739</v>
      </c>
      <c r="J11" s="201"/>
      <c r="K11" s="157" t="s">
        <v>111</v>
      </c>
      <c r="L11" s="157" t="s">
        <v>740</v>
      </c>
      <c r="M11" s="346">
        <v>19.802700000000002</v>
      </c>
      <c r="N11" s="344" t="s">
        <v>929</v>
      </c>
      <c r="O11" s="38"/>
      <c r="P11" s="35" t="s">
        <v>741</v>
      </c>
      <c r="Q11" s="39">
        <v>44166</v>
      </c>
    </row>
    <row r="12" spans="1:17" s="28" customFormat="1" ht="5.25" customHeight="1" thickBot="1">
      <c r="A12" s="135"/>
      <c r="B12" s="136"/>
      <c r="C12" s="136"/>
      <c r="D12" s="137"/>
      <c r="E12" s="137"/>
      <c r="F12" s="136"/>
      <c r="G12" s="137"/>
      <c r="H12" s="136"/>
      <c r="I12" s="136"/>
      <c r="J12" s="162"/>
      <c r="K12" s="137"/>
      <c r="L12" s="137"/>
      <c r="M12" s="163"/>
      <c r="N12" s="164"/>
      <c r="O12" s="165"/>
      <c r="P12" s="165"/>
      <c r="Q12" s="165"/>
    </row>
    <row r="13" spans="1:17" s="17" customFormat="1" ht="17.649999999999999" customHeight="1">
      <c r="A13" s="232" t="s">
        <v>475</v>
      </c>
      <c r="B13" s="232"/>
      <c r="C13" s="232"/>
      <c r="D13" s="352">
        <f>+D14+D277</f>
        <v>803490.12087356974</v>
      </c>
      <c r="E13" s="352">
        <f>+E14+E277</f>
        <v>797729.11895391019</v>
      </c>
      <c r="F13" s="352">
        <f>E13/D13*100-100</f>
        <v>-0.71699723120379133</v>
      </c>
      <c r="G13" s="352">
        <f>+G14+G277</f>
        <v>692818.2818566811</v>
      </c>
      <c r="H13" s="352">
        <f>+H14+H277</f>
        <v>387940.23418095364</v>
      </c>
      <c r="I13" s="353">
        <f>H13/E13*100</f>
        <v>48.630572078110063</v>
      </c>
      <c r="J13" s="354"/>
      <c r="K13" s="352">
        <f>+K14+K277</f>
        <v>42705.542764052909</v>
      </c>
      <c r="L13" s="352">
        <f>+L14+L277</f>
        <v>345234.69141690084</v>
      </c>
      <c r="M13" s="347"/>
      <c r="N13" s="348"/>
      <c r="O13" s="35"/>
      <c r="P13" s="40">
        <v>20</v>
      </c>
      <c r="Q13" s="35">
        <v>19.948699999999999</v>
      </c>
    </row>
    <row r="14" spans="1:17" s="17" customFormat="1" ht="17.649999999999999" customHeight="1">
      <c r="A14" s="233" t="s">
        <v>742</v>
      </c>
      <c r="B14" s="233"/>
      <c r="C14" s="233"/>
      <c r="D14" s="355">
        <f>SUM(D15:D276)</f>
        <v>536620.08414390753</v>
      </c>
      <c r="E14" s="355">
        <f>SUM(E15:E276)</f>
        <v>530859.08222424798</v>
      </c>
      <c r="F14" s="355">
        <f>E14/D14*100-100</f>
        <v>-1.0735718043148381</v>
      </c>
      <c r="G14" s="355">
        <f>SUM(G15:G276)</f>
        <v>476967.17365706689</v>
      </c>
      <c r="H14" s="355">
        <f>SUM(H15:H276)</f>
        <v>172089.12598133946</v>
      </c>
      <c r="I14" s="356">
        <f>+H14/E14*100</f>
        <v>32.417101212680159</v>
      </c>
      <c r="J14" s="357"/>
      <c r="K14" s="355">
        <f>SUM(K15:K276)</f>
        <v>35281.965481282707</v>
      </c>
      <c r="L14" s="355">
        <f>SUM(L15:L276)</f>
        <v>136807.16050005681</v>
      </c>
      <c r="M14" s="347"/>
      <c r="N14" s="348"/>
      <c r="O14" s="35"/>
      <c r="P14" s="35"/>
      <c r="Q14" s="35"/>
    </row>
    <row r="15" spans="1:17" s="17" customFormat="1" ht="17.649999999999999" customHeight="1">
      <c r="A15" s="168">
        <v>1</v>
      </c>
      <c r="B15" s="150" t="s">
        <v>122</v>
      </c>
      <c r="C15" s="166" t="s">
        <v>123</v>
      </c>
      <c r="D15" s="358">
        <v>2046.3318072000002</v>
      </c>
      <c r="E15" s="358">
        <v>2046.3318072000002</v>
      </c>
      <c r="F15" s="359">
        <f t="shared" ref="F15:F78" si="0">E15/D15*100-100</f>
        <v>0</v>
      </c>
      <c r="G15" s="358">
        <v>2046.3318072000002</v>
      </c>
      <c r="H15" s="337">
        <f t="shared" ref="H15:H78" si="1">+K15+L15</f>
        <v>0</v>
      </c>
      <c r="I15" s="337">
        <f t="shared" ref="I15:I78" si="2">+H15/E15*100</f>
        <v>0</v>
      </c>
      <c r="J15" s="360"/>
      <c r="K15" s="358">
        <v>0</v>
      </c>
      <c r="L15" s="361">
        <v>0</v>
      </c>
      <c r="M15" s="347"/>
      <c r="N15" s="349"/>
      <c r="O15" s="35"/>
      <c r="P15" s="35">
        <f>E15/P13</f>
        <v>102.31659036000001</v>
      </c>
      <c r="Q15" s="35">
        <f>D15/$Q$13</f>
        <v>102.57970730924823</v>
      </c>
    </row>
    <row r="16" spans="1:17" s="17" customFormat="1" ht="17.649999999999999" customHeight="1">
      <c r="A16" s="168">
        <v>2</v>
      </c>
      <c r="B16" s="150" t="s">
        <v>124</v>
      </c>
      <c r="C16" s="166" t="s">
        <v>743</v>
      </c>
      <c r="D16" s="358">
        <v>5492.5949951055009</v>
      </c>
      <c r="E16" s="358">
        <v>5492.5949951055009</v>
      </c>
      <c r="F16" s="359">
        <f t="shared" si="0"/>
        <v>0</v>
      </c>
      <c r="G16" s="358">
        <v>5492.5950545136002</v>
      </c>
      <c r="H16" s="337">
        <f t="shared" si="1"/>
        <v>-2.2513063413498459E-12</v>
      </c>
      <c r="I16" s="337">
        <f t="shared" si="2"/>
        <v>-4.0988027396085173E-14</v>
      </c>
      <c r="J16" s="360"/>
      <c r="K16" s="358">
        <v>0</v>
      </c>
      <c r="L16" s="361">
        <v>-2.2513063413498459E-12</v>
      </c>
      <c r="M16" s="347"/>
      <c r="N16" s="349"/>
      <c r="O16" s="35"/>
      <c r="P16" s="35"/>
      <c r="Q16" s="35"/>
    </row>
    <row r="17" spans="1:17" s="17" customFormat="1" ht="17.649999999999999" customHeight="1">
      <c r="A17" s="168">
        <v>3</v>
      </c>
      <c r="B17" s="150" t="s">
        <v>126</v>
      </c>
      <c r="C17" s="166" t="s">
        <v>127</v>
      </c>
      <c r="D17" s="358">
        <v>543.91808753550004</v>
      </c>
      <c r="E17" s="358">
        <v>543.91808753550004</v>
      </c>
      <c r="F17" s="359">
        <f t="shared" si="0"/>
        <v>0</v>
      </c>
      <c r="G17" s="358">
        <v>543.91808753550004</v>
      </c>
      <c r="H17" s="337">
        <f t="shared" si="1"/>
        <v>-1.4070664633436537E-13</v>
      </c>
      <c r="I17" s="337">
        <f t="shared" si="2"/>
        <v>-2.586908756278156E-14</v>
      </c>
      <c r="J17" s="360"/>
      <c r="K17" s="358">
        <v>0</v>
      </c>
      <c r="L17" s="361">
        <v>-1.4070664633436537E-13</v>
      </c>
      <c r="M17" s="347"/>
      <c r="N17" s="349"/>
      <c r="O17" s="35"/>
      <c r="P17" s="35"/>
      <c r="Q17" s="35"/>
    </row>
    <row r="18" spans="1:17" s="17" customFormat="1" ht="17.649999999999999" customHeight="1">
      <c r="A18" s="168">
        <v>4</v>
      </c>
      <c r="B18" s="150" t="s">
        <v>124</v>
      </c>
      <c r="C18" s="166" t="s">
        <v>128</v>
      </c>
      <c r="D18" s="358">
        <v>6556.4145744327006</v>
      </c>
      <c r="E18" s="358">
        <v>6556.4145744327006</v>
      </c>
      <c r="F18" s="359">
        <f t="shared" si="0"/>
        <v>0</v>
      </c>
      <c r="G18" s="358">
        <v>6556.4145744327006</v>
      </c>
      <c r="H18" s="337">
        <f t="shared" si="1"/>
        <v>1.125653170674923E-12</v>
      </c>
      <c r="I18" s="337">
        <f t="shared" si="2"/>
        <v>1.7168730834448813E-14</v>
      </c>
      <c r="J18" s="360"/>
      <c r="K18" s="358">
        <v>0</v>
      </c>
      <c r="L18" s="361">
        <v>1.125653170674923E-12</v>
      </c>
      <c r="M18" s="347"/>
      <c r="N18" s="349"/>
      <c r="O18" s="35"/>
      <c r="P18" s="35"/>
      <c r="Q18" s="35"/>
    </row>
    <row r="19" spans="1:17" s="17" customFormat="1" ht="17.649999999999999" customHeight="1">
      <c r="A19" s="168">
        <v>5</v>
      </c>
      <c r="B19" s="150" t="s">
        <v>129</v>
      </c>
      <c r="C19" s="166" t="s">
        <v>130</v>
      </c>
      <c r="D19" s="358">
        <v>1213.3441628631001</v>
      </c>
      <c r="E19" s="358">
        <v>1213.3441628631001</v>
      </c>
      <c r="F19" s="359">
        <f t="shared" si="0"/>
        <v>0</v>
      </c>
      <c r="G19" s="358">
        <v>1213.3441628631001</v>
      </c>
      <c r="H19" s="337">
        <f t="shared" si="1"/>
        <v>1.4070664633436537E-13</v>
      </c>
      <c r="I19" s="337">
        <f t="shared" si="2"/>
        <v>1.1596598116262673E-14</v>
      </c>
      <c r="J19" s="360"/>
      <c r="K19" s="358">
        <v>0</v>
      </c>
      <c r="L19" s="361">
        <v>1.4070664633436537E-13</v>
      </c>
      <c r="M19" s="347"/>
      <c r="N19" s="349"/>
      <c r="O19" s="35"/>
      <c r="P19" s="35"/>
      <c r="Q19" s="35"/>
    </row>
    <row r="20" spans="1:17" s="17" customFormat="1" ht="17.649999999999999" customHeight="1">
      <c r="A20" s="168">
        <v>6</v>
      </c>
      <c r="B20" s="150" t="s">
        <v>124</v>
      </c>
      <c r="C20" s="166" t="s">
        <v>131</v>
      </c>
      <c r="D20" s="358">
        <v>6096.3277320720008</v>
      </c>
      <c r="E20" s="358">
        <v>6096.3277320720008</v>
      </c>
      <c r="F20" s="359">
        <f t="shared" si="0"/>
        <v>0</v>
      </c>
      <c r="G20" s="358">
        <v>6096.3277320720008</v>
      </c>
      <c r="H20" s="337">
        <f t="shared" si="1"/>
        <v>0</v>
      </c>
      <c r="I20" s="337">
        <f t="shared" si="2"/>
        <v>0</v>
      </c>
      <c r="J20" s="360"/>
      <c r="K20" s="358">
        <v>0</v>
      </c>
      <c r="L20" s="361">
        <v>0</v>
      </c>
      <c r="M20" s="347"/>
      <c r="N20" s="349"/>
      <c r="O20" s="35"/>
      <c r="P20" s="35"/>
      <c r="Q20" s="35"/>
    </row>
    <row r="21" spans="1:17" s="17" customFormat="1" ht="17.649999999999999" customHeight="1">
      <c r="A21" s="168">
        <v>7</v>
      </c>
      <c r="B21" s="150" t="s">
        <v>132</v>
      </c>
      <c r="C21" s="166" t="s">
        <v>133</v>
      </c>
      <c r="D21" s="358">
        <v>13886.046422608502</v>
      </c>
      <c r="E21" s="358">
        <v>13886.046422608502</v>
      </c>
      <c r="F21" s="359">
        <f t="shared" si="0"/>
        <v>0</v>
      </c>
      <c r="G21" s="358">
        <v>13886.046422608502</v>
      </c>
      <c r="H21" s="337">
        <f t="shared" si="1"/>
        <v>0</v>
      </c>
      <c r="I21" s="337">
        <f t="shared" si="2"/>
        <v>0</v>
      </c>
      <c r="J21" s="360"/>
      <c r="K21" s="358">
        <v>0</v>
      </c>
      <c r="L21" s="361">
        <v>0</v>
      </c>
      <c r="M21" s="347"/>
      <c r="N21" s="349"/>
      <c r="O21" s="35"/>
      <c r="P21" s="35"/>
      <c r="Q21" s="35"/>
    </row>
    <row r="22" spans="1:17" s="17" customFormat="1" ht="17.649999999999999" customHeight="1">
      <c r="A22" s="168">
        <v>9</v>
      </c>
      <c r="B22" s="150" t="s">
        <v>134</v>
      </c>
      <c r="C22" s="166" t="s">
        <v>135</v>
      </c>
      <c r="D22" s="358">
        <v>1980.6447264921001</v>
      </c>
      <c r="E22" s="358">
        <v>1980.6447264921001</v>
      </c>
      <c r="F22" s="359">
        <f t="shared" si="0"/>
        <v>0</v>
      </c>
      <c r="G22" s="358">
        <v>1980.6447264921001</v>
      </c>
      <c r="H22" s="337">
        <f t="shared" si="1"/>
        <v>0</v>
      </c>
      <c r="I22" s="337">
        <f t="shared" si="2"/>
        <v>0</v>
      </c>
      <c r="J22" s="360"/>
      <c r="K22" s="358">
        <v>0</v>
      </c>
      <c r="L22" s="361">
        <v>0</v>
      </c>
      <c r="M22" s="347"/>
      <c r="N22" s="349"/>
      <c r="O22" s="35"/>
      <c r="P22" s="35"/>
      <c r="Q22" s="35"/>
    </row>
    <row r="23" spans="1:17" s="17" customFormat="1" ht="17.649999999999999" customHeight="1">
      <c r="A23" s="168">
        <v>10</v>
      </c>
      <c r="B23" s="150" t="s">
        <v>134</v>
      </c>
      <c r="C23" s="166" t="s">
        <v>136</v>
      </c>
      <c r="D23" s="358">
        <v>2627.1820688543999</v>
      </c>
      <c r="E23" s="358">
        <v>2627.1820688543999</v>
      </c>
      <c r="F23" s="359">
        <f t="shared" si="0"/>
        <v>0</v>
      </c>
      <c r="G23" s="358">
        <v>2627.1820688543999</v>
      </c>
      <c r="H23" s="337">
        <f t="shared" si="1"/>
        <v>0</v>
      </c>
      <c r="I23" s="337">
        <f t="shared" si="2"/>
        <v>0</v>
      </c>
      <c r="J23" s="360"/>
      <c r="K23" s="358">
        <v>0</v>
      </c>
      <c r="L23" s="361">
        <v>0</v>
      </c>
      <c r="M23" s="347"/>
      <c r="N23" s="349"/>
      <c r="O23" s="35"/>
      <c r="P23" s="35"/>
      <c r="Q23" s="35"/>
    </row>
    <row r="24" spans="1:17" s="17" customFormat="1" ht="17.649999999999999" customHeight="1">
      <c r="A24" s="150">
        <v>11</v>
      </c>
      <c r="B24" s="150" t="s">
        <v>134</v>
      </c>
      <c r="C24" s="166" t="s">
        <v>137</v>
      </c>
      <c r="D24" s="358">
        <v>2107.1962967714999</v>
      </c>
      <c r="E24" s="358">
        <v>2107.1962967714999</v>
      </c>
      <c r="F24" s="359">
        <f t="shared" si="0"/>
        <v>0</v>
      </c>
      <c r="G24" s="358">
        <v>2107.1962967714999</v>
      </c>
      <c r="H24" s="337">
        <f t="shared" si="1"/>
        <v>0</v>
      </c>
      <c r="I24" s="337">
        <f t="shared" si="2"/>
        <v>0</v>
      </c>
      <c r="J24" s="360"/>
      <c r="K24" s="358">
        <v>0</v>
      </c>
      <c r="L24" s="361">
        <v>0</v>
      </c>
      <c r="M24" s="347"/>
      <c r="N24" s="349"/>
      <c r="O24" s="35"/>
      <c r="P24" s="35"/>
      <c r="Q24" s="35"/>
    </row>
    <row r="25" spans="1:17" s="17" customFormat="1" ht="17.649999999999999" customHeight="1">
      <c r="A25" s="150">
        <v>12</v>
      </c>
      <c r="B25" s="150" t="s">
        <v>138</v>
      </c>
      <c r="C25" s="166" t="s">
        <v>139</v>
      </c>
      <c r="D25" s="358">
        <v>3468.9985291565999</v>
      </c>
      <c r="E25" s="358">
        <v>3468.9985291565999</v>
      </c>
      <c r="F25" s="359">
        <f t="shared" si="0"/>
        <v>0</v>
      </c>
      <c r="G25" s="358">
        <v>3468.9985291565999</v>
      </c>
      <c r="H25" s="337">
        <f t="shared" si="1"/>
        <v>5.6282658533746148E-13</v>
      </c>
      <c r="I25" s="337">
        <f t="shared" si="2"/>
        <v>1.6224468837532158E-14</v>
      </c>
      <c r="J25" s="360"/>
      <c r="K25" s="358">
        <v>0</v>
      </c>
      <c r="L25" s="361">
        <v>5.6282658533746148E-13</v>
      </c>
      <c r="M25" s="347"/>
      <c r="N25" s="349"/>
      <c r="O25" s="35"/>
      <c r="P25" s="35"/>
      <c r="Q25" s="35"/>
    </row>
    <row r="26" spans="1:17" s="17" customFormat="1" ht="17.649999999999999" customHeight="1">
      <c r="A26" s="150">
        <v>13</v>
      </c>
      <c r="B26" s="150" t="s">
        <v>138</v>
      </c>
      <c r="C26" s="166" t="s">
        <v>140</v>
      </c>
      <c r="D26" s="358">
        <v>1003.1435718543</v>
      </c>
      <c r="E26" s="358">
        <v>1003.1435718543</v>
      </c>
      <c r="F26" s="359">
        <f t="shared" si="0"/>
        <v>0</v>
      </c>
      <c r="G26" s="358">
        <v>1003.1435718543</v>
      </c>
      <c r="H26" s="337">
        <f t="shared" si="1"/>
        <v>0</v>
      </c>
      <c r="I26" s="337">
        <f t="shared" si="2"/>
        <v>0</v>
      </c>
      <c r="J26" s="360"/>
      <c r="K26" s="358">
        <v>0</v>
      </c>
      <c r="L26" s="361">
        <v>0</v>
      </c>
      <c r="M26" s="347"/>
      <c r="N26" s="349"/>
      <c r="O26" s="35"/>
      <c r="P26" s="35"/>
      <c r="Q26" s="35"/>
    </row>
    <row r="27" spans="1:17" s="17" customFormat="1" ht="17.649999999999999" customHeight="1">
      <c r="A27" s="150">
        <v>14</v>
      </c>
      <c r="B27" s="150" t="s">
        <v>138</v>
      </c>
      <c r="C27" s="166" t="s">
        <v>141</v>
      </c>
      <c r="D27" s="358">
        <v>668.54063720250008</v>
      </c>
      <c r="E27" s="358">
        <v>668.54063720250008</v>
      </c>
      <c r="F27" s="359">
        <f t="shared" si="0"/>
        <v>0</v>
      </c>
      <c r="G27" s="358">
        <v>668.54063720250008</v>
      </c>
      <c r="H27" s="337">
        <f t="shared" si="1"/>
        <v>0</v>
      </c>
      <c r="I27" s="337">
        <f t="shared" si="2"/>
        <v>0</v>
      </c>
      <c r="J27" s="360"/>
      <c r="K27" s="358">
        <v>0</v>
      </c>
      <c r="L27" s="361">
        <v>0</v>
      </c>
      <c r="M27" s="347"/>
      <c r="N27" s="349"/>
      <c r="O27" s="35"/>
      <c r="P27" s="35"/>
      <c r="Q27" s="35"/>
    </row>
    <row r="28" spans="1:17" s="17" customFormat="1" ht="17.649999999999999" customHeight="1">
      <c r="A28" s="150">
        <v>15</v>
      </c>
      <c r="B28" s="150" t="s">
        <v>138</v>
      </c>
      <c r="C28" s="166" t="s">
        <v>142</v>
      </c>
      <c r="D28" s="358">
        <v>1244.5709018742</v>
      </c>
      <c r="E28" s="358">
        <v>1244.5709018742</v>
      </c>
      <c r="F28" s="359">
        <f t="shared" si="0"/>
        <v>0</v>
      </c>
      <c r="G28" s="358">
        <v>1244.5709018742</v>
      </c>
      <c r="H28" s="337">
        <f t="shared" si="1"/>
        <v>0</v>
      </c>
      <c r="I28" s="337">
        <f t="shared" si="2"/>
        <v>0</v>
      </c>
      <c r="J28" s="360"/>
      <c r="K28" s="358">
        <v>0</v>
      </c>
      <c r="L28" s="361">
        <v>0</v>
      </c>
      <c r="M28" s="347"/>
      <c r="N28" s="349"/>
      <c r="O28" s="35"/>
      <c r="P28" s="35"/>
      <c r="Q28" s="35"/>
    </row>
    <row r="29" spans="1:17" s="17" customFormat="1" ht="17.649999999999999" customHeight="1">
      <c r="A29" s="150">
        <v>16</v>
      </c>
      <c r="B29" s="150" t="s">
        <v>138</v>
      </c>
      <c r="C29" s="166" t="s">
        <v>143</v>
      </c>
      <c r="D29" s="358">
        <v>1435.9126885784999</v>
      </c>
      <c r="E29" s="358">
        <v>1435.9126885784999</v>
      </c>
      <c r="F29" s="359">
        <f t="shared" si="0"/>
        <v>0</v>
      </c>
      <c r="G29" s="358">
        <v>1435.9126885784999</v>
      </c>
      <c r="H29" s="337">
        <f t="shared" si="1"/>
        <v>2.8141329266873074E-13</v>
      </c>
      <c r="I29" s="337">
        <f t="shared" si="2"/>
        <v>1.959821755926674E-14</v>
      </c>
      <c r="J29" s="360"/>
      <c r="K29" s="358">
        <v>0</v>
      </c>
      <c r="L29" s="361">
        <v>2.8141329266873074E-13</v>
      </c>
      <c r="M29" s="347"/>
      <c r="N29" s="349"/>
      <c r="O29" s="35"/>
      <c r="P29" s="35"/>
      <c r="Q29" s="35"/>
    </row>
    <row r="30" spans="1:17" s="17" customFormat="1" ht="17.649999999999999" customHeight="1">
      <c r="A30" s="150">
        <v>17</v>
      </c>
      <c r="B30" s="150" t="s">
        <v>134</v>
      </c>
      <c r="C30" s="166" t="s">
        <v>144</v>
      </c>
      <c r="D30" s="358">
        <v>882.08982517590005</v>
      </c>
      <c r="E30" s="358">
        <v>882.08982517590005</v>
      </c>
      <c r="F30" s="359">
        <f t="shared" si="0"/>
        <v>0</v>
      </c>
      <c r="G30" s="358">
        <v>882.08982517590005</v>
      </c>
      <c r="H30" s="337">
        <f t="shared" si="1"/>
        <v>0</v>
      </c>
      <c r="I30" s="337">
        <f t="shared" si="2"/>
        <v>0</v>
      </c>
      <c r="J30" s="360"/>
      <c r="K30" s="358">
        <v>0</v>
      </c>
      <c r="L30" s="361">
        <v>0</v>
      </c>
      <c r="M30" s="347"/>
      <c r="N30" s="349"/>
      <c r="O30" s="35"/>
      <c r="P30" s="35"/>
      <c r="Q30" s="35"/>
    </row>
    <row r="31" spans="1:17" s="17" customFormat="1" ht="17.649999999999999" customHeight="1">
      <c r="A31" s="150">
        <v>18</v>
      </c>
      <c r="B31" s="150" t="s">
        <v>134</v>
      </c>
      <c r="C31" s="166" t="s">
        <v>145</v>
      </c>
      <c r="D31" s="358">
        <v>815.01293157390012</v>
      </c>
      <c r="E31" s="358">
        <v>815.01293157390012</v>
      </c>
      <c r="F31" s="359">
        <f t="shared" si="0"/>
        <v>0</v>
      </c>
      <c r="G31" s="358">
        <v>815.01293157390012</v>
      </c>
      <c r="H31" s="337">
        <f t="shared" si="1"/>
        <v>1.4070664633436537E-13</v>
      </c>
      <c r="I31" s="337">
        <f t="shared" si="2"/>
        <v>1.7264345249423443E-14</v>
      </c>
      <c r="J31" s="360"/>
      <c r="K31" s="358">
        <v>0</v>
      </c>
      <c r="L31" s="361">
        <v>1.4070664633436537E-13</v>
      </c>
      <c r="M31" s="347"/>
      <c r="N31" s="349"/>
      <c r="O31" s="35"/>
      <c r="P31" s="35"/>
      <c r="Q31" s="35"/>
    </row>
    <row r="32" spans="1:17" s="17" customFormat="1" ht="17.649999999999999" customHeight="1">
      <c r="A32" s="150">
        <v>19</v>
      </c>
      <c r="B32" s="150" t="s">
        <v>134</v>
      </c>
      <c r="C32" s="166" t="s">
        <v>146</v>
      </c>
      <c r="D32" s="358">
        <v>548.12923070400007</v>
      </c>
      <c r="E32" s="358">
        <v>548.12923070400007</v>
      </c>
      <c r="F32" s="359">
        <f t="shared" si="0"/>
        <v>0</v>
      </c>
      <c r="G32" s="358">
        <v>548.12923070400007</v>
      </c>
      <c r="H32" s="337">
        <f t="shared" si="1"/>
        <v>0</v>
      </c>
      <c r="I32" s="337">
        <f t="shared" si="2"/>
        <v>0</v>
      </c>
      <c r="J32" s="360"/>
      <c r="K32" s="358">
        <v>0</v>
      </c>
      <c r="L32" s="361">
        <v>0</v>
      </c>
      <c r="M32" s="347"/>
      <c r="N32" s="349"/>
      <c r="O32" s="35"/>
      <c r="P32" s="35"/>
      <c r="Q32" s="35"/>
    </row>
    <row r="33" spans="1:17" s="17" customFormat="1" ht="17.649999999999999" customHeight="1">
      <c r="A33" s="150">
        <v>20</v>
      </c>
      <c r="B33" s="150" t="s">
        <v>134</v>
      </c>
      <c r="C33" s="166" t="s">
        <v>147</v>
      </c>
      <c r="D33" s="358">
        <v>558.84031310700004</v>
      </c>
      <c r="E33" s="358">
        <v>558.84031310700004</v>
      </c>
      <c r="F33" s="359">
        <f t="shared" si="0"/>
        <v>0</v>
      </c>
      <c r="G33" s="358">
        <v>558.84031310700004</v>
      </c>
      <c r="H33" s="337">
        <f t="shared" si="1"/>
        <v>-7.0353323167182685E-14</v>
      </c>
      <c r="I33" s="337">
        <f t="shared" si="2"/>
        <v>-1.2589163937733368E-14</v>
      </c>
      <c r="J33" s="360"/>
      <c r="K33" s="358">
        <v>0</v>
      </c>
      <c r="L33" s="361">
        <v>-7.0353323167182685E-14</v>
      </c>
      <c r="M33" s="347"/>
      <c r="N33" s="349"/>
      <c r="O33" s="35"/>
      <c r="P33" s="35"/>
      <c r="Q33" s="35"/>
    </row>
    <row r="34" spans="1:17" s="17" customFormat="1" ht="17.649999999999999" customHeight="1">
      <c r="A34" s="150">
        <v>21</v>
      </c>
      <c r="B34" s="150" t="s">
        <v>138</v>
      </c>
      <c r="C34" s="166" t="s">
        <v>148</v>
      </c>
      <c r="D34" s="358">
        <v>722.37554452530003</v>
      </c>
      <c r="E34" s="358">
        <v>722.37554452530003</v>
      </c>
      <c r="F34" s="359">
        <f t="shared" si="0"/>
        <v>0</v>
      </c>
      <c r="G34" s="358">
        <v>722.37554452530003</v>
      </c>
      <c r="H34" s="337">
        <f t="shared" si="1"/>
        <v>1.4070664633436537E-13</v>
      </c>
      <c r="I34" s="337">
        <f t="shared" si="2"/>
        <v>1.9478323622767291E-14</v>
      </c>
      <c r="J34" s="360"/>
      <c r="K34" s="358">
        <v>0</v>
      </c>
      <c r="L34" s="361">
        <v>1.4070664633436537E-13</v>
      </c>
      <c r="M34" s="347"/>
      <c r="N34" s="349"/>
      <c r="O34" s="35"/>
      <c r="P34" s="35"/>
      <c r="Q34" s="35"/>
    </row>
    <row r="35" spans="1:17" s="17" customFormat="1" ht="17.649999999999999" customHeight="1">
      <c r="A35" s="150">
        <v>22</v>
      </c>
      <c r="B35" s="150" t="s">
        <v>138</v>
      </c>
      <c r="C35" s="166" t="s">
        <v>149</v>
      </c>
      <c r="D35" s="358">
        <v>890.90367030000004</v>
      </c>
      <c r="E35" s="358">
        <v>890.90367030000004</v>
      </c>
      <c r="F35" s="359">
        <f t="shared" si="0"/>
        <v>0</v>
      </c>
      <c r="G35" s="358">
        <v>890.90367030000004</v>
      </c>
      <c r="H35" s="337">
        <f t="shared" si="1"/>
        <v>0</v>
      </c>
      <c r="I35" s="337">
        <f t="shared" si="2"/>
        <v>0</v>
      </c>
      <c r="J35" s="360"/>
      <c r="K35" s="358">
        <v>0</v>
      </c>
      <c r="L35" s="361">
        <v>0</v>
      </c>
      <c r="M35" s="347"/>
      <c r="N35" s="349"/>
      <c r="O35" s="35"/>
      <c r="P35" s="35"/>
      <c r="Q35" s="35"/>
    </row>
    <row r="36" spans="1:17" s="17" customFormat="1" ht="17.649999999999999" customHeight="1">
      <c r="A36" s="150">
        <v>23</v>
      </c>
      <c r="B36" s="150" t="s">
        <v>138</v>
      </c>
      <c r="C36" s="166" t="s">
        <v>150</v>
      </c>
      <c r="D36" s="358">
        <v>481.983262029</v>
      </c>
      <c r="E36" s="358">
        <v>481.983262029</v>
      </c>
      <c r="F36" s="359">
        <f t="shared" si="0"/>
        <v>0</v>
      </c>
      <c r="G36" s="358">
        <v>481.983262029</v>
      </c>
      <c r="H36" s="337">
        <f t="shared" si="1"/>
        <v>7.0353323167182685E-14</v>
      </c>
      <c r="I36" s="337">
        <f t="shared" si="2"/>
        <v>1.4596632022244302E-14</v>
      </c>
      <c r="J36" s="360"/>
      <c r="K36" s="358">
        <v>0</v>
      </c>
      <c r="L36" s="361">
        <v>7.0353323167182685E-14</v>
      </c>
      <c r="M36" s="347"/>
      <c r="N36" s="349"/>
      <c r="O36" s="35"/>
      <c r="P36" s="35"/>
      <c r="Q36" s="35"/>
    </row>
    <row r="37" spans="1:17" s="17" customFormat="1" ht="17.649999999999999" customHeight="1">
      <c r="A37" s="150">
        <v>24</v>
      </c>
      <c r="B37" s="150" t="s">
        <v>138</v>
      </c>
      <c r="C37" s="166" t="s">
        <v>151</v>
      </c>
      <c r="D37" s="358">
        <v>873.90445834170009</v>
      </c>
      <c r="E37" s="358">
        <v>873.90445834170009</v>
      </c>
      <c r="F37" s="359">
        <f t="shared" si="0"/>
        <v>0</v>
      </c>
      <c r="G37" s="358">
        <v>873.90445834170009</v>
      </c>
      <c r="H37" s="337">
        <f t="shared" si="1"/>
        <v>0</v>
      </c>
      <c r="I37" s="337">
        <f t="shared" si="2"/>
        <v>0</v>
      </c>
      <c r="J37" s="360"/>
      <c r="K37" s="358">
        <v>0</v>
      </c>
      <c r="L37" s="361">
        <v>0</v>
      </c>
      <c r="M37" s="347"/>
      <c r="N37" s="349"/>
      <c r="O37" s="35"/>
      <c r="P37" s="35"/>
      <c r="Q37" s="35"/>
    </row>
    <row r="38" spans="1:17" s="17" customFormat="1" ht="17.649999999999999" customHeight="1">
      <c r="A38" s="150">
        <v>25</v>
      </c>
      <c r="B38" s="150" t="s">
        <v>122</v>
      </c>
      <c r="C38" s="166" t="s">
        <v>152</v>
      </c>
      <c r="D38" s="358">
        <v>2602.4957259939001</v>
      </c>
      <c r="E38" s="358">
        <v>2602.4957259939001</v>
      </c>
      <c r="F38" s="359">
        <f t="shared" si="0"/>
        <v>0</v>
      </c>
      <c r="G38" s="358">
        <v>2602.4957259939001</v>
      </c>
      <c r="H38" s="337">
        <f t="shared" si="1"/>
        <v>0</v>
      </c>
      <c r="I38" s="337">
        <f t="shared" si="2"/>
        <v>0</v>
      </c>
      <c r="J38" s="360"/>
      <c r="K38" s="358">
        <v>0</v>
      </c>
      <c r="L38" s="361">
        <v>0</v>
      </c>
      <c r="M38" s="347"/>
      <c r="N38" s="349"/>
      <c r="O38" s="35"/>
      <c r="P38" s="35"/>
      <c r="Q38" s="35"/>
    </row>
    <row r="39" spans="1:17" s="17" customFormat="1" ht="17.649999999999999" customHeight="1">
      <c r="A39" s="150">
        <v>26</v>
      </c>
      <c r="B39" s="150" t="s">
        <v>153</v>
      </c>
      <c r="C39" s="166" t="s">
        <v>154</v>
      </c>
      <c r="D39" s="358">
        <v>2273.6627436465001</v>
      </c>
      <c r="E39" s="358">
        <v>2273.6627436465001</v>
      </c>
      <c r="F39" s="359">
        <f t="shared" si="0"/>
        <v>0</v>
      </c>
      <c r="G39" s="358">
        <v>2273.6627436465001</v>
      </c>
      <c r="H39" s="337">
        <f t="shared" si="1"/>
        <v>2.8141329266873074E-13</v>
      </c>
      <c r="I39" s="337">
        <f t="shared" si="2"/>
        <v>1.2377090377854374E-14</v>
      </c>
      <c r="J39" s="360"/>
      <c r="K39" s="358">
        <v>0</v>
      </c>
      <c r="L39" s="361">
        <v>2.8141329266873074E-13</v>
      </c>
      <c r="M39" s="347"/>
      <c r="N39" s="349"/>
      <c r="O39" s="35"/>
      <c r="P39" s="35"/>
      <c r="Q39" s="35"/>
    </row>
    <row r="40" spans="1:17" s="17" customFormat="1" ht="17.649999999999999" customHeight="1">
      <c r="A40" s="150">
        <v>27</v>
      </c>
      <c r="B40" s="150" t="s">
        <v>134</v>
      </c>
      <c r="C40" s="166" t="s">
        <v>744</v>
      </c>
      <c r="D40" s="358">
        <v>2414.6751761927999</v>
      </c>
      <c r="E40" s="358">
        <v>2414.6751761927999</v>
      </c>
      <c r="F40" s="359">
        <f t="shared" si="0"/>
        <v>0</v>
      </c>
      <c r="G40" s="358">
        <v>2414.6751761927999</v>
      </c>
      <c r="H40" s="337">
        <f t="shared" si="1"/>
        <v>2.8141329266873074E-13</v>
      </c>
      <c r="I40" s="337">
        <f t="shared" si="2"/>
        <v>1.1654291866802264E-14</v>
      </c>
      <c r="J40" s="360"/>
      <c r="K40" s="358">
        <v>0</v>
      </c>
      <c r="L40" s="361">
        <v>2.8141329266873074E-13</v>
      </c>
      <c r="M40" s="347"/>
      <c r="N40" s="349"/>
      <c r="O40" s="35"/>
      <c r="P40" s="35"/>
      <c r="Q40" s="35"/>
    </row>
    <row r="41" spans="1:17" s="17" customFormat="1" ht="17.649999999999999" customHeight="1">
      <c r="A41" s="150">
        <v>28</v>
      </c>
      <c r="B41" s="150" t="s">
        <v>134</v>
      </c>
      <c r="C41" s="166" t="s">
        <v>156</v>
      </c>
      <c r="D41" s="358">
        <v>6609.3887772027001</v>
      </c>
      <c r="E41" s="358">
        <v>6609.3887772027001</v>
      </c>
      <c r="F41" s="359">
        <f t="shared" si="0"/>
        <v>0</v>
      </c>
      <c r="G41" s="358">
        <v>6609.3887772027001</v>
      </c>
      <c r="H41" s="337">
        <f t="shared" si="1"/>
        <v>-1.125653170674923E-12</v>
      </c>
      <c r="I41" s="337">
        <f t="shared" si="2"/>
        <v>-1.7031123582222298E-14</v>
      </c>
      <c r="J41" s="360"/>
      <c r="K41" s="358">
        <v>0</v>
      </c>
      <c r="L41" s="361">
        <v>-1.125653170674923E-12</v>
      </c>
      <c r="M41" s="347"/>
      <c r="N41" s="349"/>
      <c r="O41" s="35"/>
      <c r="P41" s="35"/>
      <c r="Q41" s="35"/>
    </row>
    <row r="42" spans="1:17" s="17" customFormat="1" ht="17.649999999999999" customHeight="1">
      <c r="A42" s="150">
        <v>29</v>
      </c>
      <c r="B42" s="150" t="s">
        <v>134</v>
      </c>
      <c r="C42" s="166" t="s">
        <v>157</v>
      </c>
      <c r="D42" s="358">
        <v>883.71966659670011</v>
      </c>
      <c r="E42" s="358">
        <v>883.71966659670011</v>
      </c>
      <c r="F42" s="359">
        <f t="shared" si="0"/>
        <v>0</v>
      </c>
      <c r="G42" s="358">
        <v>883.71966659670011</v>
      </c>
      <c r="H42" s="337">
        <f t="shared" si="1"/>
        <v>-2.8141329266873074E-13</v>
      </c>
      <c r="I42" s="337">
        <f t="shared" si="2"/>
        <v>-3.1844181283470096E-14</v>
      </c>
      <c r="J42" s="360"/>
      <c r="K42" s="358">
        <v>0</v>
      </c>
      <c r="L42" s="361">
        <v>-2.8141329266873074E-13</v>
      </c>
      <c r="M42" s="347"/>
      <c r="N42" s="349"/>
      <c r="O42" s="35"/>
      <c r="P42" s="35"/>
      <c r="Q42" s="35"/>
    </row>
    <row r="43" spans="1:17" s="17" customFormat="1" ht="17.649999999999999" customHeight="1">
      <c r="A43" s="150">
        <v>30</v>
      </c>
      <c r="B43" s="150" t="s">
        <v>134</v>
      </c>
      <c r="C43" s="166" t="s">
        <v>158</v>
      </c>
      <c r="D43" s="358">
        <v>2607.8332269357002</v>
      </c>
      <c r="E43" s="358">
        <v>2607.8332269357002</v>
      </c>
      <c r="F43" s="359">
        <f t="shared" si="0"/>
        <v>0</v>
      </c>
      <c r="G43" s="358">
        <v>2607.8332269357002</v>
      </c>
      <c r="H43" s="337">
        <f t="shared" si="1"/>
        <v>0</v>
      </c>
      <c r="I43" s="337">
        <f t="shared" si="2"/>
        <v>0</v>
      </c>
      <c r="J43" s="360"/>
      <c r="K43" s="358">
        <v>0</v>
      </c>
      <c r="L43" s="361">
        <v>0</v>
      </c>
      <c r="M43" s="347"/>
      <c r="N43" s="349"/>
      <c r="O43" s="35"/>
      <c r="P43" s="35"/>
      <c r="Q43" s="35"/>
    </row>
    <row r="44" spans="1:17" s="17" customFormat="1" ht="17.649999999999999" customHeight="1">
      <c r="A44" s="150">
        <v>31</v>
      </c>
      <c r="B44" s="150" t="s">
        <v>134</v>
      </c>
      <c r="C44" s="166" t="s">
        <v>159</v>
      </c>
      <c r="D44" s="358">
        <v>5456.2650805017001</v>
      </c>
      <c r="E44" s="358">
        <v>5456.2650805017001</v>
      </c>
      <c r="F44" s="359">
        <f t="shared" si="0"/>
        <v>0</v>
      </c>
      <c r="G44" s="358">
        <v>5456.2650606990001</v>
      </c>
      <c r="H44" s="337">
        <f t="shared" si="1"/>
        <v>0</v>
      </c>
      <c r="I44" s="337">
        <f t="shared" si="2"/>
        <v>0</v>
      </c>
      <c r="J44" s="360"/>
      <c r="K44" s="358">
        <v>0</v>
      </c>
      <c r="L44" s="361">
        <v>0</v>
      </c>
      <c r="M44" s="347"/>
      <c r="N44" s="349"/>
      <c r="O44" s="35"/>
      <c r="P44" s="35"/>
      <c r="Q44" s="35"/>
    </row>
    <row r="45" spans="1:17" s="17" customFormat="1" ht="17.649999999999999" customHeight="1">
      <c r="A45" s="150">
        <v>32</v>
      </c>
      <c r="B45" s="150" t="s">
        <v>138</v>
      </c>
      <c r="C45" s="166" t="s">
        <v>160</v>
      </c>
      <c r="D45" s="358">
        <v>1273.3124812461001</v>
      </c>
      <c r="E45" s="358">
        <v>1273.3124812461001</v>
      </c>
      <c r="F45" s="359">
        <f t="shared" si="0"/>
        <v>0</v>
      </c>
      <c r="G45" s="358">
        <v>1273.3125208515</v>
      </c>
      <c r="H45" s="337">
        <f t="shared" si="1"/>
        <v>0</v>
      </c>
      <c r="I45" s="337">
        <f t="shared" si="2"/>
        <v>0</v>
      </c>
      <c r="J45" s="360"/>
      <c r="K45" s="358">
        <v>0</v>
      </c>
      <c r="L45" s="361">
        <v>0</v>
      </c>
      <c r="M45" s="347"/>
      <c r="N45" s="349"/>
      <c r="O45" s="35"/>
      <c r="P45" s="35"/>
      <c r="Q45" s="35"/>
    </row>
    <row r="46" spans="1:17" s="17" customFormat="1" ht="17.649999999999999" customHeight="1">
      <c r="A46" s="150">
        <v>33</v>
      </c>
      <c r="B46" s="150" t="s">
        <v>138</v>
      </c>
      <c r="C46" s="166" t="s">
        <v>161</v>
      </c>
      <c r="D46" s="358">
        <v>1536.5579706639001</v>
      </c>
      <c r="E46" s="358">
        <v>1536.5579706639001</v>
      </c>
      <c r="F46" s="359">
        <f t="shared" si="0"/>
        <v>0</v>
      </c>
      <c r="G46" s="358">
        <v>1536.5579706639001</v>
      </c>
      <c r="H46" s="337">
        <f t="shared" si="1"/>
        <v>0</v>
      </c>
      <c r="I46" s="337">
        <f t="shared" si="2"/>
        <v>0</v>
      </c>
      <c r="J46" s="360"/>
      <c r="K46" s="358">
        <v>0</v>
      </c>
      <c r="L46" s="361">
        <v>0</v>
      </c>
      <c r="M46" s="347"/>
      <c r="N46" s="349"/>
      <c r="O46" s="35"/>
      <c r="P46" s="35"/>
      <c r="Q46" s="35"/>
    </row>
    <row r="47" spans="1:17" s="17" customFormat="1" ht="17.649999999999999" customHeight="1">
      <c r="A47" s="150">
        <v>34</v>
      </c>
      <c r="B47" s="150" t="s">
        <v>138</v>
      </c>
      <c r="C47" s="166" t="s">
        <v>162</v>
      </c>
      <c r="D47" s="358">
        <v>1435.5950136650999</v>
      </c>
      <c r="E47" s="358">
        <v>1435.5950136650999</v>
      </c>
      <c r="F47" s="359">
        <f t="shared" si="0"/>
        <v>0</v>
      </c>
      <c r="G47" s="358">
        <v>1435.5949938624001</v>
      </c>
      <c r="H47" s="337">
        <f t="shared" si="1"/>
        <v>-2.8141329266873074E-13</v>
      </c>
      <c r="I47" s="337">
        <f t="shared" si="2"/>
        <v>-1.9602554340884588E-14</v>
      </c>
      <c r="J47" s="360"/>
      <c r="K47" s="358">
        <v>0</v>
      </c>
      <c r="L47" s="361">
        <v>-2.8141329266873074E-13</v>
      </c>
      <c r="M47" s="347"/>
      <c r="N47" s="349"/>
      <c r="O47" s="35"/>
      <c r="P47" s="35"/>
      <c r="Q47" s="35"/>
    </row>
    <row r="48" spans="1:17" s="17" customFormat="1" ht="17.649999999999999" customHeight="1">
      <c r="A48" s="150">
        <v>35</v>
      </c>
      <c r="B48" s="150" t="s">
        <v>138</v>
      </c>
      <c r="C48" s="166" t="s">
        <v>163</v>
      </c>
      <c r="D48" s="358">
        <v>801.95913035280012</v>
      </c>
      <c r="E48" s="358">
        <v>801.95913035280012</v>
      </c>
      <c r="F48" s="359">
        <f t="shared" si="0"/>
        <v>0</v>
      </c>
      <c r="G48" s="358">
        <v>801.95913035280012</v>
      </c>
      <c r="H48" s="337">
        <f t="shared" si="1"/>
        <v>0</v>
      </c>
      <c r="I48" s="337">
        <f t="shared" si="2"/>
        <v>0</v>
      </c>
      <c r="J48" s="360"/>
      <c r="K48" s="358">
        <v>0</v>
      </c>
      <c r="L48" s="361">
        <v>0</v>
      </c>
      <c r="M48" s="347"/>
      <c r="N48" s="349"/>
      <c r="O48" s="35"/>
      <c r="P48" s="35"/>
      <c r="Q48" s="35"/>
    </row>
    <row r="49" spans="1:17" s="17" customFormat="1" ht="17.649999999999999" customHeight="1">
      <c r="A49" s="150">
        <v>36</v>
      </c>
      <c r="B49" s="150" t="s">
        <v>138</v>
      </c>
      <c r="C49" s="166" t="s">
        <v>164</v>
      </c>
      <c r="D49" s="358">
        <v>170.07194426670003</v>
      </c>
      <c r="E49" s="358">
        <v>170.07194426670003</v>
      </c>
      <c r="F49" s="359">
        <f t="shared" si="0"/>
        <v>0</v>
      </c>
      <c r="G49" s="358">
        <v>170.07194426670003</v>
      </c>
      <c r="H49" s="337">
        <f t="shared" si="1"/>
        <v>3.5176661583591343E-14</v>
      </c>
      <c r="I49" s="337">
        <f t="shared" si="2"/>
        <v>2.0683400625107634E-14</v>
      </c>
      <c r="J49" s="360"/>
      <c r="K49" s="358">
        <v>0</v>
      </c>
      <c r="L49" s="361">
        <v>3.5176661583591343E-14</v>
      </c>
      <c r="M49" s="347"/>
      <c r="N49" s="349"/>
      <c r="O49" s="35"/>
      <c r="P49" s="35"/>
      <c r="Q49" s="35"/>
    </row>
    <row r="50" spans="1:17" s="17" customFormat="1" ht="17.649999999999999" customHeight="1">
      <c r="A50" s="150">
        <v>37</v>
      </c>
      <c r="B50" s="150" t="s">
        <v>138</v>
      </c>
      <c r="C50" s="166" t="s">
        <v>165</v>
      </c>
      <c r="D50" s="358">
        <v>3429.3278000493001</v>
      </c>
      <c r="E50" s="358">
        <v>3429.3278000493001</v>
      </c>
      <c r="F50" s="359">
        <f t="shared" si="0"/>
        <v>0</v>
      </c>
      <c r="G50" s="358">
        <v>3429.3277604439004</v>
      </c>
      <c r="H50" s="337">
        <f t="shared" si="1"/>
        <v>0</v>
      </c>
      <c r="I50" s="337">
        <f t="shared" si="2"/>
        <v>0</v>
      </c>
      <c r="J50" s="360"/>
      <c r="K50" s="358">
        <v>0</v>
      </c>
      <c r="L50" s="361">
        <v>0</v>
      </c>
      <c r="M50" s="347"/>
      <c r="N50" s="349"/>
      <c r="O50" s="35"/>
      <c r="P50" s="35"/>
      <c r="Q50" s="35"/>
    </row>
    <row r="51" spans="1:17" s="17" customFormat="1" ht="17.649999999999999" customHeight="1">
      <c r="A51" s="150">
        <v>38</v>
      </c>
      <c r="B51" s="150" t="s">
        <v>124</v>
      </c>
      <c r="C51" s="166" t="s">
        <v>166</v>
      </c>
      <c r="D51" s="358">
        <v>2253.9128178420001</v>
      </c>
      <c r="E51" s="358">
        <v>2253.9128178420001</v>
      </c>
      <c r="F51" s="359">
        <f t="shared" si="0"/>
        <v>0</v>
      </c>
      <c r="G51" s="358">
        <v>2253.9128178420001</v>
      </c>
      <c r="H51" s="337">
        <f t="shared" si="1"/>
        <v>2.8141329266873074E-13</v>
      </c>
      <c r="I51" s="337">
        <f t="shared" si="2"/>
        <v>1.248554471322315E-14</v>
      </c>
      <c r="J51" s="360"/>
      <c r="K51" s="358">
        <v>0</v>
      </c>
      <c r="L51" s="361">
        <v>2.8141329266873074E-13</v>
      </c>
      <c r="M51" s="347"/>
      <c r="N51" s="349"/>
      <c r="O51" s="35"/>
      <c r="P51" s="35"/>
      <c r="Q51" s="35"/>
    </row>
    <row r="52" spans="1:17" s="17" customFormat="1" ht="17.649999999999999" customHeight="1">
      <c r="A52" s="150">
        <v>39</v>
      </c>
      <c r="B52" s="150" t="s">
        <v>134</v>
      </c>
      <c r="C52" s="166" t="s">
        <v>167</v>
      </c>
      <c r="D52" s="358">
        <v>1300.493409831</v>
      </c>
      <c r="E52" s="358">
        <v>1300.493409831</v>
      </c>
      <c r="F52" s="359">
        <f t="shared" si="0"/>
        <v>0</v>
      </c>
      <c r="G52" s="358">
        <v>1300.493409831</v>
      </c>
      <c r="H52" s="337">
        <f t="shared" si="1"/>
        <v>0</v>
      </c>
      <c r="I52" s="337">
        <f t="shared" si="2"/>
        <v>0</v>
      </c>
      <c r="J52" s="360"/>
      <c r="K52" s="358">
        <v>0</v>
      </c>
      <c r="L52" s="361">
        <v>0</v>
      </c>
      <c r="M52" s="347"/>
      <c r="N52" s="349"/>
      <c r="O52" s="35"/>
      <c r="P52" s="35"/>
      <c r="Q52" s="35"/>
    </row>
    <row r="53" spans="1:17" s="17" customFormat="1" ht="17.649999999999999" customHeight="1">
      <c r="A53" s="150">
        <v>40</v>
      </c>
      <c r="B53" s="150" t="s">
        <v>134</v>
      </c>
      <c r="C53" s="166" t="s">
        <v>745</v>
      </c>
      <c r="D53" s="358">
        <v>293.13164504700001</v>
      </c>
      <c r="E53" s="358">
        <v>293.13164504700001</v>
      </c>
      <c r="F53" s="359">
        <f t="shared" si="0"/>
        <v>0</v>
      </c>
      <c r="G53" s="358">
        <v>293.13164504700001</v>
      </c>
      <c r="H53" s="337">
        <f t="shared" si="1"/>
        <v>-3.5176661583591343E-14</v>
      </c>
      <c r="I53" s="337">
        <f t="shared" si="2"/>
        <v>-1.2000294808822568E-14</v>
      </c>
      <c r="J53" s="360"/>
      <c r="K53" s="358">
        <v>0</v>
      </c>
      <c r="L53" s="361">
        <v>-3.5176661583591343E-14</v>
      </c>
      <c r="M53" s="347"/>
      <c r="N53" s="349"/>
      <c r="O53" s="35"/>
      <c r="P53" s="35"/>
      <c r="Q53" s="35"/>
    </row>
    <row r="54" spans="1:17" s="17" customFormat="1" ht="17.649999999999999" customHeight="1">
      <c r="A54" s="150">
        <v>41</v>
      </c>
      <c r="B54" s="150" t="s">
        <v>134</v>
      </c>
      <c r="C54" s="166" t="s">
        <v>746</v>
      </c>
      <c r="D54" s="358">
        <v>4897.2954359610003</v>
      </c>
      <c r="E54" s="358">
        <v>4897.2954359610003</v>
      </c>
      <c r="F54" s="359">
        <f t="shared" si="0"/>
        <v>0</v>
      </c>
      <c r="G54" s="358">
        <v>4897.2954359610003</v>
      </c>
      <c r="H54" s="337">
        <f t="shared" si="1"/>
        <v>5.6282658533746148E-13</v>
      </c>
      <c r="I54" s="337">
        <f t="shared" si="2"/>
        <v>1.149260020550542E-14</v>
      </c>
      <c r="J54" s="360"/>
      <c r="K54" s="358">
        <v>0</v>
      </c>
      <c r="L54" s="361">
        <v>5.6282658533746148E-13</v>
      </c>
      <c r="M54" s="347"/>
      <c r="N54" s="349"/>
      <c r="O54" s="35"/>
      <c r="P54" s="35"/>
      <c r="Q54" s="35"/>
    </row>
    <row r="55" spans="1:17" s="17" customFormat="1" ht="17.649999999999999" customHeight="1">
      <c r="A55" s="150">
        <v>42</v>
      </c>
      <c r="B55" s="150" t="s">
        <v>134</v>
      </c>
      <c r="C55" s="166" t="s">
        <v>170</v>
      </c>
      <c r="D55" s="358">
        <v>2126.7615029904005</v>
      </c>
      <c r="E55" s="358">
        <v>2126.7615029904005</v>
      </c>
      <c r="F55" s="359">
        <f t="shared" si="0"/>
        <v>0</v>
      </c>
      <c r="G55" s="358">
        <v>2126.7615029904005</v>
      </c>
      <c r="H55" s="337">
        <f t="shared" si="1"/>
        <v>5.6282658533746148E-13</v>
      </c>
      <c r="I55" s="337">
        <f t="shared" si="2"/>
        <v>2.6464019804105037E-14</v>
      </c>
      <c r="J55" s="360"/>
      <c r="K55" s="358">
        <v>0</v>
      </c>
      <c r="L55" s="361">
        <v>5.6282658533746148E-13</v>
      </c>
      <c r="M55" s="347"/>
      <c r="N55" s="349"/>
      <c r="O55" s="35"/>
      <c r="P55" s="35"/>
      <c r="Q55" s="35"/>
    </row>
    <row r="56" spans="1:17" s="17" customFormat="1" ht="17.649999999999999" customHeight="1">
      <c r="A56" s="150">
        <v>43</v>
      </c>
      <c r="B56" s="150" t="s">
        <v>134</v>
      </c>
      <c r="C56" s="166" t="s">
        <v>171</v>
      </c>
      <c r="D56" s="358">
        <v>866.36337235200006</v>
      </c>
      <c r="E56" s="358">
        <v>866.36337235200006</v>
      </c>
      <c r="F56" s="359">
        <f t="shared" si="0"/>
        <v>0</v>
      </c>
      <c r="G56" s="358">
        <v>866.36337235200006</v>
      </c>
      <c r="H56" s="337">
        <f t="shared" si="1"/>
        <v>-2.8141329266873074E-13</v>
      </c>
      <c r="I56" s="337">
        <f t="shared" si="2"/>
        <v>-3.2482131822442006E-14</v>
      </c>
      <c r="J56" s="360"/>
      <c r="K56" s="358">
        <v>0</v>
      </c>
      <c r="L56" s="361">
        <v>-2.8141329266873074E-13</v>
      </c>
      <c r="M56" s="347"/>
      <c r="N56" s="349"/>
      <c r="O56" s="35"/>
      <c r="P56" s="35"/>
      <c r="Q56" s="35"/>
    </row>
    <row r="57" spans="1:17" s="17" customFormat="1" ht="17.649999999999999" customHeight="1">
      <c r="A57" s="150">
        <v>44</v>
      </c>
      <c r="B57" s="150" t="s">
        <v>138</v>
      </c>
      <c r="C57" s="166" t="s">
        <v>172</v>
      </c>
      <c r="D57" s="358">
        <v>435.59999190000002</v>
      </c>
      <c r="E57" s="358">
        <v>435.59999190000002</v>
      </c>
      <c r="F57" s="359">
        <f t="shared" si="0"/>
        <v>0</v>
      </c>
      <c r="G57" s="358">
        <v>435.59999190000002</v>
      </c>
      <c r="H57" s="337">
        <f t="shared" si="1"/>
        <v>0</v>
      </c>
      <c r="I57" s="337">
        <f t="shared" si="2"/>
        <v>0</v>
      </c>
      <c r="J57" s="360"/>
      <c r="K57" s="358">
        <v>0</v>
      </c>
      <c r="L57" s="361">
        <v>0</v>
      </c>
      <c r="M57" s="347"/>
      <c r="N57" s="349"/>
      <c r="O57" s="35"/>
      <c r="P57" s="35"/>
      <c r="Q57" s="35"/>
    </row>
    <row r="58" spans="1:17" s="17" customFormat="1" ht="17.649999999999999" customHeight="1">
      <c r="A58" s="150">
        <v>45</v>
      </c>
      <c r="B58" s="150" t="s">
        <v>138</v>
      </c>
      <c r="C58" s="166" t="s">
        <v>173</v>
      </c>
      <c r="D58" s="358">
        <v>1134.5671806120001</v>
      </c>
      <c r="E58" s="358">
        <v>1134.5671806120001</v>
      </c>
      <c r="F58" s="359">
        <f t="shared" si="0"/>
        <v>0</v>
      </c>
      <c r="G58" s="358">
        <v>1134.5671806120001</v>
      </c>
      <c r="H58" s="337">
        <f t="shared" si="1"/>
        <v>1.4070664633436537E-13</v>
      </c>
      <c r="I58" s="337">
        <f t="shared" si="2"/>
        <v>1.240179063336438E-14</v>
      </c>
      <c r="J58" s="360"/>
      <c r="K58" s="358">
        <v>0</v>
      </c>
      <c r="L58" s="361">
        <v>1.4070664633436537E-13</v>
      </c>
      <c r="M58" s="347"/>
      <c r="N58" s="349"/>
      <c r="O58" s="35"/>
      <c r="P58" s="35"/>
      <c r="Q58" s="35"/>
    </row>
    <row r="59" spans="1:17" s="17" customFormat="1" ht="17.649999999999999" customHeight="1">
      <c r="A59" s="150">
        <v>46</v>
      </c>
      <c r="B59" s="150" t="s">
        <v>138</v>
      </c>
      <c r="C59" s="166" t="s">
        <v>174</v>
      </c>
      <c r="D59" s="358">
        <v>423.81005840100005</v>
      </c>
      <c r="E59" s="358">
        <v>423.81005840100005</v>
      </c>
      <c r="F59" s="359">
        <f t="shared" si="0"/>
        <v>0</v>
      </c>
      <c r="G59" s="358">
        <v>423.81005840100005</v>
      </c>
      <c r="H59" s="337">
        <f t="shared" si="1"/>
        <v>0</v>
      </c>
      <c r="I59" s="337">
        <f t="shared" si="2"/>
        <v>0</v>
      </c>
      <c r="J59" s="360"/>
      <c r="K59" s="358">
        <v>0</v>
      </c>
      <c r="L59" s="361">
        <v>0</v>
      </c>
      <c r="M59" s="347"/>
      <c r="N59" s="349"/>
      <c r="O59" s="35"/>
      <c r="P59" s="35"/>
      <c r="Q59" s="35"/>
    </row>
    <row r="60" spans="1:17" s="17" customFormat="1" ht="17.649999999999999" customHeight="1">
      <c r="A60" s="150">
        <v>47</v>
      </c>
      <c r="B60" s="150" t="s">
        <v>138</v>
      </c>
      <c r="C60" s="166" t="s">
        <v>175</v>
      </c>
      <c r="D60" s="358">
        <v>887.14357322939998</v>
      </c>
      <c r="E60" s="358">
        <v>887.14357322939998</v>
      </c>
      <c r="F60" s="359">
        <f t="shared" si="0"/>
        <v>0</v>
      </c>
      <c r="G60" s="358">
        <v>887.14353362400016</v>
      </c>
      <c r="H60" s="337">
        <f t="shared" si="1"/>
        <v>2.8141329266873074E-13</v>
      </c>
      <c r="I60" s="337">
        <f t="shared" si="2"/>
        <v>3.172127952686663E-14</v>
      </c>
      <c r="J60" s="360"/>
      <c r="K60" s="358">
        <v>0</v>
      </c>
      <c r="L60" s="361">
        <v>2.8141329266873074E-13</v>
      </c>
      <c r="M60" s="347"/>
      <c r="N60" s="349"/>
      <c r="O60" s="35"/>
      <c r="P60" s="35"/>
      <c r="Q60" s="35"/>
    </row>
    <row r="61" spans="1:17" s="17" customFormat="1" ht="17.649999999999999" customHeight="1">
      <c r="A61" s="150">
        <v>48</v>
      </c>
      <c r="B61" s="150" t="s">
        <v>126</v>
      </c>
      <c r="C61" s="166" t="s">
        <v>176</v>
      </c>
      <c r="D61" s="358">
        <v>1108.9881914436</v>
      </c>
      <c r="E61" s="358">
        <v>1108.9881914436</v>
      </c>
      <c r="F61" s="359">
        <f t="shared" si="0"/>
        <v>0</v>
      </c>
      <c r="G61" s="358">
        <v>1108.9881122327999</v>
      </c>
      <c r="H61" s="337">
        <f t="shared" si="1"/>
        <v>-1.4070664633436537E-13</v>
      </c>
      <c r="I61" s="337">
        <f t="shared" si="2"/>
        <v>-1.2687839908484843E-14</v>
      </c>
      <c r="J61" s="360"/>
      <c r="K61" s="358">
        <v>0</v>
      </c>
      <c r="L61" s="361">
        <v>-1.4070664633436537E-13</v>
      </c>
      <c r="M61" s="347"/>
      <c r="N61" s="349"/>
      <c r="O61" s="35"/>
      <c r="P61" s="35"/>
      <c r="Q61" s="35"/>
    </row>
    <row r="62" spans="1:17" s="17" customFormat="1" ht="17.649999999999999" customHeight="1">
      <c r="A62" s="150">
        <v>49</v>
      </c>
      <c r="B62" s="150" t="s">
        <v>134</v>
      </c>
      <c r="C62" s="166" t="s">
        <v>177</v>
      </c>
      <c r="D62" s="358">
        <v>2512.0908953433004</v>
      </c>
      <c r="E62" s="358">
        <v>2512.0908953433004</v>
      </c>
      <c r="F62" s="359">
        <f t="shared" si="0"/>
        <v>0</v>
      </c>
      <c r="G62" s="358">
        <v>2512.0908953433004</v>
      </c>
      <c r="H62" s="337">
        <f t="shared" si="1"/>
        <v>0</v>
      </c>
      <c r="I62" s="337">
        <f t="shared" si="2"/>
        <v>0</v>
      </c>
      <c r="J62" s="360"/>
      <c r="K62" s="358">
        <v>0</v>
      </c>
      <c r="L62" s="361">
        <v>0</v>
      </c>
      <c r="M62" s="347"/>
      <c r="N62" s="349"/>
      <c r="O62" s="35"/>
      <c r="P62" s="35"/>
      <c r="Q62" s="35"/>
    </row>
    <row r="63" spans="1:17" s="17" customFormat="1" ht="17.649999999999999" customHeight="1">
      <c r="A63" s="150">
        <v>50</v>
      </c>
      <c r="B63" s="150" t="s">
        <v>134</v>
      </c>
      <c r="C63" s="166" t="s">
        <v>178</v>
      </c>
      <c r="D63" s="358">
        <v>3019.3625617209</v>
      </c>
      <c r="E63" s="358">
        <v>3019.3625617209</v>
      </c>
      <c r="F63" s="359">
        <f t="shared" si="0"/>
        <v>0</v>
      </c>
      <c r="G63" s="358">
        <v>3019.3625617209</v>
      </c>
      <c r="H63" s="337">
        <f t="shared" si="1"/>
        <v>0</v>
      </c>
      <c r="I63" s="337">
        <f t="shared" si="2"/>
        <v>0</v>
      </c>
      <c r="J63" s="360"/>
      <c r="K63" s="358">
        <v>0</v>
      </c>
      <c r="L63" s="361">
        <v>0</v>
      </c>
      <c r="M63" s="347"/>
      <c r="N63" s="349"/>
      <c r="O63" s="35"/>
      <c r="P63" s="35"/>
      <c r="Q63" s="35"/>
    </row>
    <row r="64" spans="1:17" s="17" customFormat="1" ht="17.649999999999999" customHeight="1">
      <c r="A64" s="150">
        <v>51</v>
      </c>
      <c r="B64" s="150" t="s">
        <v>134</v>
      </c>
      <c r="C64" s="166" t="s">
        <v>179</v>
      </c>
      <c r="D64" s="358">
        <v>566.83886126940001</v>
      </c>
      <c r="E64" s="358">
        <v>566.83886126940001</v>
      </c>
      <c r="F64" s="359">
        <f t="shared" si="0"/>
        <v>0</v>
      </c>
      <c r="G64" s="358">
        <v>566.83886126940001</v>
      </c>
      <c r="H64" s="337">
        <f t="shared" si="1"/>
        <v>7.0353323167182685E-14</v>
      </c>
      <c r="I64" s="337">
        <f t="shared" si="2"/>
        <v>1.2411520799690912E-14</v>
      </c>
      <c r="J64" s="360"/>
      <c r="K64" s="358">
        <v>0</v>
      </c>
      <c r="L64" s="361">
        <v>7.0353323167182685E-14</v>
      </c>
      <c r="M64" s="347"/>
      <c r="N64" s="349"/>
      <c r="O64" s="35"/>
      <c r="P64" s="35"/>
      <c r="Q64" s="35"/>
    </row>
    <row r="65" spans="1:17" s="17" customFormat="1" ht="17.649999999999999" customHeight="1">
      <c r="A65" s="150">
        <v>52</v>
      </c>
      <c r="B65" s="150" t="s">
        <v>134</v>
      </c>
      <c r="C65" s="166" t="s">
        <v>180</v>
      </c>
      <c r="D65" s="358">
        <v>544.89352893210003</v>
      </c>
      <c r="E65" s="358">
        <v>544.89352893210003</v>
      </c>
      <c r="F65" s="359">
        <f t="shared" si="0"/>
        <v>0</v>
      </c>
      <c r="G65" s="358">
        <v>544.89352893210003</v>
      </c>
      <c r="H65" s="337">
        <f t="shared" si="1"/>
        <v>0</v>
      </c>
      <c r="I65" s="337">
        <f t="shared" si="2"/>
        <v>0</v>
      </c>
      <c r="J65" s="360"/>
      <c r="K65" s="358">
        <v>0</v>
      </c>
      <c r="L65" s="361">
        <v>0</v>
      </c>
      <c r="M65" s="347"/>
      <c r="N65" s="349"/>
      <c r="O65" s="35"/>
      <c r="P65" s="35"/>
      <c r="Q65" s="35"/>
    </row>
    <row r="66" spans="1:17" s="17" customFormat="1" ht="17.649999999999999" customHeight="1">
      <c r="A66" s="150">
        <v>53</v>
      </c>
      <c r="B66" s="150" t="s">
        <v>134</v>
      </c>
      <c r="C66" s="166" t="s">
        <v>181</v>
      </c>
      <c r="D66" s="358">
        <v>330.09819665310005</v>
      </c>
      <c r="E66" s="358">
        <v>330.09819665310005</v>
      </c>
      <c r="F66" s="359">
        <f t="shared" si="0"/>
        <v>0</v>
      </c>
      <c r="G66" s="358">
        <v>330.09819665310005</v>
      </c>
      <c r="H66" s="337">
        <f t="shared" si="1"/>
        <v>-7.0353323167182685E-14</v>
      </c>
      <c r="I66" s="337">
        <f t="shared" si="2"/>
        <v>-2.1312846868144798E-14</v>
      </c>
      <c r="J66" s="360"/>
      <c r="K66" s="358">
        <v>0</v>
      </c>
      <c r="L66" s="361">
        <v>-7.0353323167182685E-14</v>
      </c>
      <c r="M66" s="347"/>
      <c r="N66" s="349"/>
      <c r="O66" s="35"/>
      <c r="P66" s="35"/>
      <c r="Q66" s="35"/>
    </row>
    <row r="67" spans="1:17" s="17" customFormat="1" ht="17.649999999999999" customHeight="1">
      <c r="A67" s="150">
        <v>54</v>
      </c>
      <c r="B67" s="150" t="s">
        <v>134</v>
      </c>
      <c r="C67" s="166" t="s">
        <v>182</v>
      </c>
      <c r="D67" s="358">
        <v>514.64482547130001</v>
      </c>
      <c r="E67" s="358">
        <v>514.64482547130001</v>
      </c>
      <c r="F67" s="359">
        <f t="shared" si="0"/>
        <v>0</v>
      </c>
      <c r="G67" s="358">
        <v>514.64482547130001</v>
      </c>
      <c r="H67" s="337">
        <f t="shared" si="1"/>
        <v>-1.4070664633436537E-13</v>
      </c>
      <c r="I67" s="337">
        <f t="shared" si="2"/>
        <v>-2.7340534553225015E-14</v>
      </c>
      <c r="J67" s="360"/>
      <c r="K67" s="358">
        <v>0</v>
      </c>
      <c r="L67" s="361">
        <v>-1.4070664633436537E-13</v>
      </c>
      <c r="M67" s="347"/>
      <c r="N67" s="349"/>
      <c r="O67" s="35"/>
      <c r="P67" s="35"/>
      <c r="Q67" s="35"/>
    </row>
    <row r="68" spans="1:17" s="17" customFormat="1" ht="17.649999999999999" customHeight="1">
      <c r="A68" s="150">
        <v>55</v>
      </c>
      <c r="B68" s="150" t="s">
        <v>134</v>
      </c>
      <c r="C68" s="166" t="s">
        <v>183</v>
      </c>
      <c r="D68" s="358">
        <v>419.39793763020003</v>
      </c>
      <c r="E68" s="358">
        <v>419.39793763020003</v>
      </c>
      <c r="F68" s="359">
        <f t="shared" si="0"/>
        <v>0</v>
      </c>
      <c r="G68" s="358">
        <v>419.39793763020003</v>
      </c>
      <c r="H68" s="337">
        <f t="shared" si="1"/>
        <v>0</v>
      </c>
      <c r="I68" s="337">
        <f t="shared" si="2"/>
        <v>0</v>
      </c>
      <c r="J68" s="360"/>
      <c r="K68" s="358">
        <v>0</v>
      </c>
      <c r="L68" s="361">
        <v>0</v>
      </c>
      <c r="M68" s="347"/>
      <c r="N68" s="349"/>
      <c r="O68" s="35"/>
      <c r="P68" s="35"/>
      <c r="Q68" s="35"/>
    </row>
    <row r="69" spans="1:17" s="17" customFormat="1" ht="17.649999999999999" customHeight="1">
      <c r="A69" s="150">
        <v>57</v>
      </c>
      <c r="B69" s="150" t="s">
        <v>134</v>
      </c>
      <c r="C69" s="166" t="s">
        <v>184</v>
      </c>
      <c r="D69" s="358">
        <v>272.45756683889999</v>
      </c>
      <c r="E69" s="358">
        <v>272.45756683889999</v>
      </c>
      <c r="F69" s="359">
        <f t="shared" si="0"/>
        <v>0</v>
      </c>
      <c r="G69" s="358">
        <v>272.45756683889999</v>
      </c>
      <c r="H69" s="337">
        <f t="shared" si="1"/>
        <v>-7.0353323167182685E-14</v>
      </c>
      <c r="I69" s="337">
        <f t="shared" si="2"/>
        <v>-2.5821754184856806E-14</v>
      </c>
      <c r="J69" s="360"/>
      <c r="K69" s="358">
        <v>0</v>
      </c>
      <c r="L69" s="361">
        <v>-7.0353323167182685E-14</v>
      </c>
      <c r="M69" s="347"/>
      <c r="N69" s="349"/>
      <c r="O69" s="35"/>
      <c r="P69" s="35"/>
      <c r="Q69" s="35"/>
    </row>
    <row r="70" spans="1:17" s="17" customFormat="1" ht="17.649999999999999" customHeight="1">
      <c r="A70" s="150">
        <v>58</v>
      </c>
      <c r="B70" s="150" t="s">
        <v>138</v>
      </c>
      <c r="C70" s="166" t="s">
        <v>185</v>
      </c>
      <c r="D70" s="358">
        <v>1544.2218135909002</v>
      </c>
      <c r="E70" s="358">
        <v>1544.2218135909002</v>
      </c>
      <c r="F70" s="359">
        <f t="shared" si="0"/>
        <v>0</v>
      </c>
      <c r="G70" s="358">
        <v>1544.2218135909002</v>
      </c>
      <c r="H70" s="337">
        <f t="shared" si="1"/>
        <v>0</v>
      </c>
      <c r="I70" s="337">
        <f t="shared" si="2"/>
        <v>0</v>
      </c>
      <c r="J70" s="360"/>
      <c r="K70" s="358">
        <v>0</v>
      </c>
      <c r="L70" s="361">
        <v>0</v>
      </c>
      <c r="M70" s="347"/>
      <c r="N70" s="349"/>
      <c r="O70" s="35"/>
      <c r="P70" s="35"/>
      <c r="Q70" s="35"/>
    </row>
    <row r="71" spans="1:17" s="17" customFormat="1" ht="17.649999999999999" customHeight="1">
      <c r="A71" s="150">
        <v>59</v>
      </c>
      <c r="B71" s="150" t="s">
        <v>138</v>
      </c>
      <c r="C71" s="166" t="s">
        <v>186</v>
      </c>
      <c r="D71" s="358">
        <v>599.87572548210005</v>
      </c>
      <c r="E71" s="358">
        <v>599.87572548210005</v>
      </c>
      <c r="F71" s="359">
        <f t="shared" si="0"/>
        <v>0</v>
      </c>
      <c r="G71" s="358">
        <v>599.87572548210005</v>
      </c>
      <c r="H71" s="337">
        <f t="shared" si="1"/>
        <v>1.4070664633436537E-13</v>
      </c>
      <c r="I71" s="337">
        <f t="shared" si="2"/>
        <v>2.3455966020509354E-14</v>
      </c>
      <c r="J71" s="360"/>
      <c r="K71" s="358">
        <v>0</v>
      </c>
      <c r="L71" s="361">
        <v>1.4070664633436537E-13</v>
      </c>
      <c r="M71" s="347"/>
      <c r="N71" s="349"/>
      <c r="O71" s="35"/>
      <c r="P71" s="35"/>
      <c r="Q71" s="35"/>
    </row>
    <row r="72" spans="1:17" s="17" customFormat="1" ht="17.649999999999999" customHeight="1">
      <c r="A72" s="150">
        <v>60</v>
      </c>
      <c r="B72" s="150" t="s">
        <v>187</v>
      </c>
      <c r="C72" s="166" t="s">
        <v>188</v>
      </c>
      <c r="D72" s="358">
        <v>2244.8423099232</v>
      </c>
      <c r="E72" s="358">
        <v>2244.8423099232</v>
      </c>
      <c r="F72" s="359">
        <f t="shared" si="0"/>
        <v>0</v>
      </c>
      <c r="G72" s="358">
        <v>2243.0839885848004</v>
      </c>
      <c r="H72" s="337">
        <f t="shared" si="1"/>
        <v>-5.6282658533746148E-13</v>
      </c>
      <c r="I72" s="337">
        <f t="shared" si="2"/>
        <v>-2.5071987589039907E-14</v>
      </c>
      <c r="J72" s="360"/>
      <c r="K72" s="358">
        <v>0</v>
      </c>
      <c r="L72" s="361">
        <v>-5.6282658533746148E-13</v>
      </c>
      <c r="M72" s="347"/>
      <c r="N72" s="349"/>
      <c r="O72" s="35"/>
      <c r="P72" s="35"/>
      <c r="Q72" s="35"/>
    </row>
    <row r="73" spans="1:17" s="17" customFormat="1" ht="17.649999999999999" customHeight="1">
      <c r="A73" s="150">
        <v>61</v>
      </c>
      <c r="B73" s="150" t="s">
        <v>124</v>
      </c>
      <c r="C73" s="166" t="s">
        <v>189</v>
      </c>
      <c r="D73" s="358">
        <v>1524.5639109333001</v>
      </c>
      <c r="E73" s="358">
        <v>1524.5639109333001</v>
      </c>
      <c r="F73" s="359">
        <f t="shared" si="0"/>
        <v>0</v>
      </c>
      <c r="G73" s="358">
        <v>1524.5639109333001</v>
      </c>
      <c r="H73" s="337">
        <f t="shared" si="1"/>
        <v>5.6282658533746148E-13</v>
      </c>
      <c r="I73" s="337">
        <f t="shared" si="2"/>
        <v>3.6917218182930298E-14</v>
      </c>
      <c r="J73" s="360"/>
      <c r="K73" s="358">
        <v>0</v>
      </c>
      <c r="L73" s="361">
        <v>5.6282658533746148E-13</v>
      </c>
      <c r="M73" s="347"/>
      <c r="N73" s="349"/>
      <c r="O73" s="35"/>
      <c r="P73" s="35"/>
      <c r="Q73" s="35"/>
    </row>
    <row r="74" spans="1:17" s="17" customFormat="1" ht="17.649999999999999" customHeight="1">
      <c r="A74" s="150">
        <v>62</v>
      </c>
      <c r="B74" s="150" t="s">
        <v>190</v>
      </c>
      <c r="C74" s="166" t="s">
        <v>747</v>
      </c>
      <c r="D74" s="358">
        <v>12555.426848424302</v>
      </c>
      <c r="E74" s="358">
        <v>12555.426848424302</v>
      </c>
      <c r="F74" s="359">
        <f t="shared" si="0"/>
        <v>0</v>
      </c>
      <c r="G74" s="358">
        <v>12555.426848424302</v>
      </c>
      <c r="H74" s="337">
        <f t="shared" si="1"/>
        <v>52.968749237555663</v>
      </c>
      <c r="I74" s="337">
        <f t="shared" si="2"/>
        <v>0.42187931861673983</v>
      </c>
      <c r="J74" s="360"/>
      <c r="K74" s="358">
        <v>0</v>
      </c>
      <c r="L74" s="361">
        <v>52.968749237555663</v>
      </c>
      <c r="M74" s="347"/>
      <c r="N74" s="349"/>
      <c r="O74" s="35"/>
      <c r="P74" s="35"/>
      <c r="Q74" s="35"/>
    </row>
    <row r="75" spans="1:17" s="17" customFormat="1" ht="17.649999999999999" customHeight="1">
      <c r="A75" s="150">
        <v>63</v>
      </c>
      <c r="B75" s="150" t="s">
        <v>153</v>
      </c>
      <c r="C75" s="166" t="s">
        <v>748</v>
      </c>
      <c r="D75" s="358">
        <v>16505.239963466702</v>
      </c>
      <c r="E75" s="358">
        <v>16505.239963466702</v>
      </c>
      <c r="F75" s="359">
        <f t="shared" si="0"/>
        <v>0</v>
      </c>
      <c r="G75" s="358">
        <v>16505.239706031603</v>
      </c>
      <c r="H75" s="337">
        <f t="shared" si="1"/>
        <v>8581.0403009402198</v>
      </c>
      <c r="I75" s="337">
        <f t="shared" si="2"/>
        <v>51.989794270993983</v>
      </c>
      <c r="J75" s="362"/>
      <c r="K75" s="358">
        <v>0</v>
      </c>
      <c r="L75" s="361">
        <v>8581.0403009402198</v>
      </c>
      <c r="M75" s="347"/>
      <c r="N75" s="349"/>
      <c r="O75" s="35"/>
      <c r="P75" s="35"/>
      <c r="Q75" s="35"/>
    </row>
    <row r="76" spans="1:17" s="17" customFormat="1" ht="17.649999999999999" customHeight="1">
      <c r="A76" s="150">
        <v>64</v>
      </c>
      <c r="B76" s="150" t="s">
        <v>134</v>
      </c>
      <c r="C76" s="166" t="s">
        <v>194</v>
      </c>
      <c r="D76" s="358">
        <v>132.5479070502</v>
      </c>
      <c r="E76" s="358">
        <v>132.5479070502</v>
      </c>
      <c r="F76" s="359">
        <f t="shared" si="0"/>
        <v>0</v>
      </c>
      <c r="G76" s="358">
        <v>132.5479070502</v>
      </c>
      <c r="H76" s="337">
        <f t="shared" si="1"/>
        <v>1.7588330791795671E-14</v>
      </c>
      <c r="I76" s="337">
        <f t="shared" si="2"/>
        <v>1.3269414193869108E-14</v>
      </c>
      <c r="J76" s="360"/>
      <c r="K76" s="358">
        <v>0</v>
      </c>
      <c r="L76" s="361">
        <v>1.7588330791795671E-14</v>
      </c>
      <c r="M76" s="347"/>
      <c r="N76" s="349"/>
      <c r="O76" s="35"/>
      <c r="P76" s="35"/>
      <c r="Q76" s="35"/>
    </row>
    <row r="77" spans="1:17" s="17" customFormat="1" ht="17.649999999999999" customHeight="1">
      <c r="A77" s="150">
        <v>65</v>
      </c>
      <c r="B77" s="150" t="s">
        <v>134</v>
      </c>
      <c r="C77" s="166" t="s">
        <v>195</v>
      </c>
      <c r="D77" s="358">
        <v>1352.8317281013001</v>
      </c>
      <c r="E77" s="358">
        <v>1352.8317281013001</v>
      </c>
      <c r="F77" s="359">
        <f t="shared" si="0"/>
        <v>0</v>
      </c>
      <c r="G77" s="358">
        <v>1352.8317281013001</v>
      </c>
      <c r="H77" s="337">
        <f t="shared" si="1"/>
        <v>-2.8141329266873074E-13</v>
      </c>
      <c r="I77" s="337">
        <f t="shared" si="2"/>
        <v>-2.0801795731365232E-14</v>
      </c>
      <c r="J77" s="360"/>
      <c r="K77" s="358">
        <v>0</v>
      </c>
      <c r="L77" s="361">
        <v>-2.8141329266873074E-13</v>
      </c>
      <c r="M77" s="347"/>
      <c r="N77" s="349"/>
      <c r="O77" s="35"/>
      <c r="P77" s="35"/>
      <c r="Q77" s="35"/>
    </row>
    <row r="78" spans="1:17" s="17" customFormat="1" ht="17.649999999999999" customHeight="1">
      <c r="A78" s="150">
        <v>66</v>
      </c>
      <c r="B78" s="150" t="s">
        <v>134</v>
      </c>
      <c r="C78" s="166" t="s">
        <v>196</v>
      </c>
      <c r="D78" s="358">
        <v>1484.659707993</v>
      </c>
      <c r="E78" s="358">
        <v>1484.659707993</v>
      </c>
      <c r="F78" s="359">
        <f t="shared" si="0"/>
        <v>0</v>
      </c>
      <c r="G78" s="358">
        <v>1484.659707993</v>
      </c>
      <c r="H78" s="337">
        <f t="shared" si="1"/>
        <v>0</v>
      </c>
      <c r="I78" s="337">
        <f t="shared" si="2"/>
        <v>0</v>
      </c>
      <c r="J78" s="360"/>
      <c r="K78" s="358">
        <v>0</v>
      </c>
      <c r="L78" s="361">
        <v>0</v>
      </c>
      <c r="M78" s="347"/>
      <c r="N78" s="349"/>
      <c r="O78" s="35"/>
      <c r="P78" s="35"/>
      <c r="Q78" s="35"/>
    </row>
    <row r="79" spans="1:17" s="17" customFormat="1" ht="17.649999999999999" customHeight="1">
      <c r="A79" s="150">
        <v>67</v>
      </c>
      <c r="B79" s="150" t="s">
        <v>134</v>
      </c>
      <c r="C79" s="166" t="s">
        <v>197</v>
      </c>
      <c r="D79" s="358">
        <v>405.01452372300002</v>
      </c>
      <c r="E79" s="358">
        <v>405.01452372300002</v>
      </c>
      <c r="F79" s="359">
        <f t="shared" ref="F79:F142" si="3">E79/D79*100-100</f>
        <v>0</v>
      </c>
      <c r="G79" s="358">
        <v>405.01452372300002</v>
      </c>
      <c r="H79" s="337">
        <f t="shared" ref="H79:H142" si="4">+K79+L79</f>
        <v>-7.0353323167182685E-14</v>
      </c>
      <c r="I79" s="337">
        <f t="shared" ref="I79:I142" si="5">+H79/E79*100</f>
        <v>-1.7370567978766892E-14</v>
      </c>
      <c r="J79" s="360"/>
      <c r="K79" s="358">
        <v>0</v>
      </c>
      <c r="L79" s="361">
        <v>-7.0353323167182685E-14</v>
      </c>
      <c r="M79" s="347"/>
      <c r="N79" s="349"/>
      <c r="O79" s="35"/>
      <c r="P79" s="35"/>
      <c r="Q79" s="35"/>
    </row>
    <row r="80" spans="1:17" s="17" customFormat="1" ht="17.649999999999999" customHeight="1">
      <c r="A80" s="150">
        <v>68</v>
      </c>
      <c r="B80" s="150" t="s">
        <v>134</v>
      </c>
      <c r="C80" s="166" t="s">
        <v>198</v>
      </c>
      <c r="D80" s="358">
        <v>1838.3819316651002</v>
      </c>
      <c r="E80" s="358">
        <v>1838.3819316651002</v>
      </c>
      <c r="F80" s="359">
        <f t="shared" si="3"/>
        <v>0</v>
      </c>
      <c r="G80" s="358">
        <v>1838.3819316651002</v>
      </c>
      <c r="H80" s="337">
        <f t="shared" si="4"/>
        <v>193.78637126470716</v>
      </c>
      <c r="I80" s="337">
        <f t="shared" si="5"/>
        <v>10.541137721538998</v>
      </c>
      <c r="J80" s="360"/>
      <c r="K80" s="358">
        <v>0</v>
      </c>
      <c r="L80" s="361">
        <v>193.78637126470716</v>
      </c>
      <c r="M80" s="347"/>
      <c r="N80" s="349"/>
      <c r="O80" s="35"/>
      <c r="P80" s="35"/>
      <c r="Q80" s="35"/>
    </row>
    <row r="81" spans="1:17" s="17" customFormat="1" ht="17.649999999999999" customHeight="1">
      <c r="A81" s="150">
        <v>69</v>
      </c>
      <c r="B81" s="150" t="s">
        <v>134</v>
      </c>
      <c r="C81" s="166" t="s">
        <v>199</v>
      </c>
      <c r="D81" s="358">
        <v>657.65841986610008</v>
      </c>
      <c r="E81" s="358">
        <v>657.65841986610008</v>
      </c>
      <c r="F81" s="359">
        <f t="shared" si="3"/>
        <v>0</v>
      </c>
      <c r="G81" s="358">
        <v>657.65841986610008</v>
      </c>
      <c r="H81" s="337">
        <f t="shared" si="4"/>
        <v>0</v>
      </c>
      <c r="I81" s="337">
        <f t="shared" si="5"/>
        <v>0</v>
      </c>
      <c r="J81" s="360"/>
      <c r="K81" s="358">
        <v>0</v>
      </c>
      <c r="L81" s="361">
        <v>0</v>
      </c>
      <c r="M81" s="347"/>
      <c r="N81" s="349"/>
      <c r="O81" s="35"/>
      <c r="P81" s="35"/>
      <c r="Q81" s="35"/>
    </row>
    <row r="82" spans="1:17" s="17" customFormat="1" ht="17.649999999999999" customHeight="1">
      <c r="A82" s="150">
        <v>70</v>
      </c>
      <c r="B82" s="150" t="s">
        <v>134</v>
      </c>
      <c r="C82" s="166" t="s">
        <v>200</v>
      </c>
      <c r="D82" s="358">
        <v>734.91845588909996</v>
      </c>
      <c r="E82" s="358">
        <v>734.91845588909996</v>
      </c>
      <c r="F82" s="359">
        <f t="shared" si="3"/>
        <v>0</v>
      </c>
      <c r="G82" s="358">
        <v>734.91845588909996</v>
      </c>
      <c r="H82" s="337">
        <f t="shared" si="4"/>
        <v>1.4070664633436537E-13</v>
      </c>
      <c r="I82" s="337">
        <f t="shared" si="5"/>
        <v>1.914588553421744E-14</v>
      </c>
      <c r="J82" s="360"/>
      <c r="K82" s="358">
        <v>0</v>
      </c>
      <c r="L82" s="361">
        <v>1.4070664633436537E-13</v>
      </c>
      <c r="M82" s="347"/>
      <c r="N82" s="349"/>
      <c r="O82" s="35"/>
      <c r="P82" s="35"/>
      <c r="Q82" s="35"/>
    </row>
    <row r="83" spans="1:17" s="17" customFormat="1" ht="17.649999999999999" customHeight="1">
      <c r="A83" s="150">
        <v>71</v>
      </c>
      <c r="B83" s="150" t="s">
        <v>201</v>
      </c>
      <c r="C83" s="166" t="s">
        <v>202</v>
      </c>
      <c r="D83" s="358">
        <v>268.82765271810001</v>
      </c>
      <c r="E83" s="358">
        <v>268.82765271810001</v>
      </c>
      <c r="F83" s="359">
        <f t="shared" si="3"/>
        <v>0</v>
      </c>
      <c r="G83" s="358">
        <v>268.82765271810001</v>
      </c>
      <c r="H83" s="337">
        <f t="shared" si="4"/>
        <v>-7.0353323167182685E-14</v>
      </c>
      <c r="I83" s="337">
        <f t="shared" si="5"/>
        <v>-2.6170419023431751E-14</v>
      </c>
      <c r="J83" s="360"/>
      <c r="K83" s="358">
        <v>0</v>
      </c>
      <c r="L83" s="361">
        <v>-7.0353323167182685E-14</v>
      </c>
      <c r="M83" s="347"/>
      <c r="N83" s="349"/>
      <c r="O83" s="35"/>
      <c r="P83" s="35"/>
      <c r="Q83" s="35"/>
    </row>
    <row r="84" spans="1:17" s="17" customFormat="1" ht="17.649999999999999" customHeight="1">
      <c r="A84" s="150">
        <v>72</v>
      </c>
      <c r="B84" s="150" t="s">
        <v>203</v>
      </c>
      <c r="C84" s="166" t="s">
        <v>204</v>
      </c>
      <c r="D84" s="358">
        <v>612.06666365609999</v>
      </c>
      <c r="E84" s="358">
        <v>612.06666365609999</v>
      </c>
      <c r="F84" s="359">
        <f t="shared" si="3"/>
        <v>0</v>
      </c>
      <c r="G84" s="358">
        <v>612.06674286690009</v>
      </c>
      <c r="H84" s="337">
        <f t="shared" si="4"/>
        <v>0</v>
      </c>
      <c r="I84" s="337">
        <f t="shared" si="5"/>
        <v>0</v>
      </c>
      <c r="J84" s="360"/>
      <c r="K84" s="358">
        <v>0</v>
      </c>
      <c r="L84" s="361">
        <v>0</v>
      </c>
      <c r="M84" s="347"/>
      <c r="N84" s="349"/>
      <c r="O84" s="35"/>
      <c r="P84" s="35"/>
      <c r="Q84" s="35"/>
    </row>
    <row r="85" spans="1:17" s="17" customFormat="1" ht="17.649999999999999" customHeight="1">
      <c r="A85" s="150">
        <v>73</v>
      </c>
      <c r="B85" s="150" t="s">
        <v>203</v>
      </c>
      <c r="C85" s="166" t="s">
        <v>205</v>
      </c>
      <c r="D85" s="358">
        <v>838.48883439689996</v>
      </c>
      <c r="E85" s="358">
        <v>838.48883439689996</v>
      </c>
      <c r="F85" s="359">
        <f t="shared" si="3"/>
        <v>0</v>
      </c>
      <c r="G85" s="358">
        <v>838.48883439689996</v>
      </c>
      <c r="H85" s="337">
        <f t="shared" si="4"/>
        <v>1.4070664633436537E-13</v>
      </c>
      <c r="I85" s="337">
        <f t="shared" si="5"/>
        <v>1.6780980325822878E-14</v>
      </c>
      <c r="J85" s="360"/>
      <c r="K85" s="358">
        <v>0</v>
      </c>
      <c r="L85" s="361">
        <v>1.4070664633436537E-13</v>
      </c>
      <c r="M85" s="347"/>
      <c r="N85" s="349"/>
      <c r="O85" s="35"/>
      <c r="P85" s="35"/>
      <c r="Q85" s="35"/>
    </row>
    <row r="86" spans="1:17" s="17" customFormat="1" ht="17.649999999999999" customHeight="1">
      <c r="A86" s="150">
        <v>74</v>
      </c>
      <c r="B86" s="150" t="s">
        <v>203</v>
      </c>
      <c r="C86" s="166" t="s">
        <v>206</v>
      </c>
      <c r="D86" s="358">
        <v>125.70821289180002</v>
      </c>
      <c r="E86" s="358">
        <v>125.70821289180002</v>
      </c>
      <c r="F86" s="359">
        <f t="shared" si="3"/>
        <v>0</v>
      </c>
      <c r="G86" s="358">
        <v>125.70821289180002</v>
      </c>
      <c r="H86" s="337">
        <f t="shared" si="4"/>
        <v>1.7588330791795671E-14</v>
      </c>
      <c r="I86" s="337">
        <f t="shared" si="5"/>
        <v>1.3991393551139221E-14</v>
      </c>
      <c r="J86" s="360"/>
      <c r="K86" s="358">
        <v>0</v>
      </c>
      <c r="L86" s="361">
        <v>1.7588330791795671E-14</v>
      </c>
      <c r="M86" s="347"/>
      <c r="N86" s="349"/>
      <c r="O86" s="35"/>
      <c r="P86" s="35"/>
      <c r="Q86" s="35"/>
    </row>
    <row r="87" spans="1:17" s="17" customFormat="1" ht="17.649999999999999" customHeight="1">
      <c r="A87" s="150">
        <v>75</v>
      </c>
      <c r="B87" s="150" t="s">
        <v>203</v>
      </c>
      <c r="C87" s="166" t="s">
        <v>207</v>
      </c>
      <c r="D87" s="358">
        <v>228.8216638998</v>
      </c>
      <c r="E87" s="358">
        <v>228.8216638998</v>
      </c>
      <c r="F87" s="359">
        <f t="shared" si="3"/>
        <v>0</v>
      </c>
      <c r="G87" s="358">
        <v>228.8216638998</v>
      </c>
      <c r="H87" s="337">
        <f t="shared" si="4"/>
        <v>0</v>
      </c>
      <c r="I87" s="337">
        <f t="shared" si="5"/>
        <v>0</v>
      </c>
      <c r="J87" s="360"/>
      <c r="K87" s="358">
        <v>0</v>
      </c>
      <c r="L87" s="361">
        <v>0</v>
      </c>
      <c r="M87" s="347"/>
      <c r="N87" s="349"/>
      <c r="O87" s="35"/>
      <c r="P87" s="35"/>
      <c r="Q87" s="35"/>
    </row>
    <row r="88" spans="1:17" s="17" customFormat="1" ht="17.649999999999999" customHeight="1">
      <c r="A88" s="150">
        <v>76</v>
      </c>
      <c r="B88" s="150" t="s">
        <v>203</v>
      </c>
      <c r="C88" s="166" t="s">
        <v>208</v>
      </c>
      <c r="D88" s="358">
        <v>371.61748800269999</v>
      </c>
      <c r="E88" s="358">
        <v>371.61748800269999</v>
      </c>
      <c r="F88" s="359">
        <f t="shared" si="3"/>
        <v>0</v>
      </c>
      <c r="G88" s="358">
        <v>371.61748800269999</v>
      </c>
      <c r="H88" s="337">
        <f t="shared" si="4"/>
        <v>0</v>
      </c>
      <c r="I88" s="337">
        <f t="shared" si="5"/>
        <v>0</v>
      </c>
      <c r="J88" s="360"/>
      <c r="K88" s="358">
        <v>0</v>
      </c>
      <c r="L88" s="361">
        <v>0</v>
      </c>
      <c r="M88" s="347"/>
      <c r="N88" s="349"/>
      <c r="O88" s="35"/>
      <c r="P88" s="35"/>
      <c r="Q88" s="35"/>
    </row>
    <row r="89" spans="1:17" s="17" customFormat="1" ht="17.649999999999999" customHeight="1">
      <c r="A89" s="150">
        <v>77</v>
      </c>
      <c r="B89" s="150" t="s">
        <v>203</v>
      </c>
      <c r="C89" s="166" t="s">
        <v>209</v>
      </c>
      <c r="D89" s="358">
        <v>285.23064498480005</v>
      </c>
      <c r="E89" s="358">
        <v>285.23064498480005</v>
      </c>
      <c r="F89" s="359">
        <f t="shared" si="3"/>
        <v>0</v>
      </c>
      <c r="G89" s="358">
        <v>285.23064498480005</v>
      </c>
      <c r="H89" s="337">
        <f t="shared" si="4"/>
        <v>0</v>
      </c>
      <c r="I89" s="337">
        <f t="shared" si="5"/>
        <v>0</v>
      </c>
      <c r="J89" s="360"/>
      <c r="K89" s="358">
        <v>0</v>
      </c>
      <c r="L89" s="361">
        <v>0</v>
      </c>
      <c r="M89" s="347"/>
      <c r="N89" s="349"/>
      <c r="O89" s="35"/>
      <c r="P89" s="35"/>
      <c r="Q89" s="35"/>
    </row>
    <row r="90" spans="1:17" s="17" customFormat="1" ht="17.649999999999999" customHeight="1">
      <c r="A90" s="150">
        <v>78</v>
      </c>
      <c r="B90" s="150" t="s">
        <v>203</v>
      </c>
      <c r="C90" s="166" t="s">
        <v>210</v>
      </c>
      <c r="D90" s="358">
        <v>4.8842171388000004</v>
      </c>
      <c r="E90" s="358">
        <v>4.8842171388000004</v>
      </c>
      <c r="F90" s="359">
        <f t="shared" si="3"/>
        <v>0</v>
      </c>
      <c r="G90" s="358">
        <v>4.8842171388000004</v>
      </c>
      <c r="H90" s="337">
        <f t="shared" si="4"/>
        <v>0</v>
      </c>
      <c r="I90" s="337">
        <f t="shared" si="5"/>
        <v>0</v>
      </c>
      <c r="J90" s="360"/>
      <c r="K90" s="358">
        <v>0</v>
      </c>
      <c r="L90" s="361">
        <v>0</v>
      </c>
      <c r="M90" s="347"/>
      <c r="N90" s="349"/>
      <c r="O90" s="35"/>
      <c r="P90" s="35"/>
      <c r="Q90" s="35"/>
    </row>
    <row r="91" spans="1:17" s="17" customFormat="1" ht="17.649999999999999" customHeight="1">
      <c r="A91" s="150">
        <v>79</v>
      </c>
      <c r="B91" s="150" t="s">
        <v>203</v>
      </c>
      <c r="C91" s="166" t="s">
        <v>212</v>
      </c>
      <c r="D91" s="358">
        <v>2522.6184265200004</v>
      </c>
      <c r="E91" s="358">
        <v>2522.6184265200004</v>
      </c>
      <c r="F91" s="359">
        <f t="shared" si="3"/>
        <v>0</v>
      </c>
      <c r="G91" s="358">
        <v>2522.6184265200004</v>
      </c>
      <c r="H91" s="337">
        <f t="shared" si="4"/>
        <v>2.8141329266873074E-13</v>
      </c>
      <c r="I91" s="337">
        <f t="shared" si="5"/>
        <v>1.1155602833558371E-14</v>
      </c>
      <c r="J91" s="360"/>
      <c r="K91" s="358">
        <v>0</v>
      </c>
      <c r="L91" s="361">
        <v>2.8141329266873074E-13</v>
      </c>
      <c r="M91" s="347"/>
      <c r="N91" s="349"/>
      <c r="O91" s="35"/>
      <c r="P91" s="35"/>
      <c r="Q91" s="35"/>
    </row>
    <row r="92" spans="1:17" s="17" customFormat="1" ht="17.649999999999999" customHeight="1">
      <c r="A92" s="150">
        <v>80</v>
      </c>
      <c r="B92" s="150" t="s">
        <v>203</v>
      </c>
      <c r="C92" s="166" t="s">
        <v>213</v>
      </c>
      <c r="D92" s="358">
        <v>583.98162300000001</v>
      </c>
      <c r="E92" s="358">
        <v>583.98162300000001</v>
      </c>
      <c r="F92" s="359">
        <f t="shared" si="3"/>
        <v>0</v>
      </c>
      <c r="G92" s="358">
        <v>583.98162300000001</v>
      </c>
      <c r="H92" s="337">
        <f t="shared" si="4"/>
        <v>-7.0353323167182685E-14</v>
      </c>
      <c r="I92" s="337">
        <f t="shared" si="5"/>
        <v>-1.2047181006444561E-14</v>
      </c>
      <c r="J92" s="360"/>
      <c r="K92" s="358">
        <v>0</v>
      </c>
      <c r="L92" s="361">
        <v>-7.0353323167182685E-14</v>
      </c>
      <c r="M92" s="347"/>
      <c r="N92" s="349"/>
      <c r="O92" s="35"/>
      <c r="P92" s="35"/>
      <c r="Q92" s="35"/>
    </row>
    <row r="93" spans="1:17" s="17" customFormat="1" ht="17.649999999999999" customHeight="1">
      <c r="A93" s="150">
        <v>82</v>
      </c>
      <c r="B93" s="150" t="s">
        <v>203</v>
      </c>
      <c r="C93" s="166" t="s">
        <v>214</v>
      </c>
      <c r="D93" s="358">
        <v>11.881580394600002</v>
      </c>
      <c r="E93" s="358">
        <v>11.881580394600002</v>
      </c>
      <c r="F93" s="359">
        <f t="shared" si="3"/>
        <v>0</v>
      </c>
      <c r="G93" s="358">
        <v>11.881580394600002</v>
      </c>
      <c r="H93" s="337">
        <f t="shared" si="4"/>
        <v>2.1985413489744589E-15</v>
      </c>
      <c r="I93" s="337">
        <f t="shared" si="5"/>
        <v>1.8503778756348462E-14</v>
      </c>
      <c r="J93" s="360"/>
      <c r="K93" s="358">
        <v>0</v>
      </c>
      <c r="L93" s="361">
        <v>2.1985413489744589E-15</v>
      </c>
      <c r="M93" s="347"/>
      <c r="N93" s="349"/>
      <c r="O93" s="35"/>
      <c r="P93" s="35"/>
      <c r="Q93" s="35"/>
    </row>
    <row r="94" spans="1:17" s="17" customFormat="1" ht="17.649999999999999" customHeight="1">
      <c r="A94" s="169">
        <v>83</v>
      </c>
      <c r="B94" s="169" t="s">
        <v>203</v>
      </c>
      <c r="C94" s="166" t="s">
        <v>215</v>
      </c>
      <c r="D94" s="358">
        <v>18.125292493800004</v>
      </c>
      <c r="E94" s="358">
        <v>18.125292493800004</v>
      </c>
      <c r="F94" s="359">
        <f t="shared" si="3"/>
        <v>0</v>
      </c>
      <c r="G94" s="358">
        <v>18.125292493800004</v>
      </c>
      <c r="H94" s="337">
        <f t="shared" si="4"/>
        <v>4.3970826979489178E-15</v>
      </c>
      <c r="I94" s="337">
        <f t="shared" si="5"/>
        <v>2.4259375121549062E-14</v>
      </c>
      <c r="J94" s="360"/>
      <c r="K94" s="358">
        <v>0</v>
      </c>
      <c r="L94" s="361">
        <v>4.3970826979489178E-15</v>
      </c>
      <c r="M94" s="347"/>
      <c r="N94" s="349"/>
      <c r="O94" s="35"/>
      <c r="P94" s="35"/>
      <c r="Q94" s="35"/>
    </row>
    <row r="95" spans="1:17" s="17" customFormat="1" ht="17.649999999999999" customHeight="1">
      <c r="A95" s="169">
        <v>84</v>
      </c>
      <c r="B95" s="169" t="s">
        <v>203</v>
      </c>
      <c r="C95" s="166" t="s">
        <v>216</v>
      </c>
      <c r="D95" s="358">
        <v>267.51467430000002</v>
      </c>
      <c r="E95" s="358">
        <v>267.51467430000002</v>
      </c>
      <c r="F95" s="359">
        <f t="shared" si="3"/>
        <v>0</v>
      </c>
      <c r="G95" s="358">
        <v>267.51467430000002</v>
      </c>
      <c r="H95" s="337">
        <f t="shared" si="4"/>
        <v>0</v>
      </c>
      <c r="I95" s="337">
        <f t="shared" si="5"/>
        <v>0</v>
      </c>
      <c r="J95" s="360"/>
      <c r="K95" s="358">
        <v>0</v>
      </c>
      <c r="L95" s="361">
        <v>0</v>
      </c>
      <c r="M95" s="347"/>
      <c r="N95" s="349"/>
      <c r="O95" s="35"/>
      <c r="P95" s="35"/>
      <c r="Q95" s="35"/>
    </row>
    <row r="96" spans="1:17" s="17" customFormat="1" ht="17.649999999999999" customHeight="1">
      <c r="A96" s="169">
        <v>87</v>
      </c>
      <c r="B96" s="169" t="s">
        <v>203</v>
      </c>
      <c r="C96" s="166" t="s">
        <v>217</v>
      </c>
      <c r="D96" s="358">
        <v>974.29343408099999</v>
      </c>
      <c r="E96" s="358">
        <v>974.29343408099999</v>
      </c>
      <c r="F96" s="359">
        <f t="shared" si="3"/>
        <v>0</v>
      </c>
      <c r="G96" s="358">
        <v>974.29343408099999</v>
      </c>
      <c r="H96" s="337">
        <f t="shared" si="4"/>
        <v>-2.8141329266873074E-13</v>
      </c>
      <c r="I96" s="337">
        <f t="shared" si="5"/>
        <v>-2.8883833435064984E-14</v>
      </c>
      <c r="J96" s="360"/>
      <c r="K96" s="358">
        <v>0</v>
      </c>
      <c r="L96" s="361">
        <v>-2.8141329266873074E-13</v>
      </c>
      <c r="M96" s="347"/>
      <c r="N96" s="349"/>
      <c r="O96" s="35"/>
      <c r="P96" s="35"/>
      <c r="Q96" s="35"/>
    </row>
    <row r="97" spans="1:17" s="17" customFormat="1" ht="17.649999999999999" customHeight="1">
      <c r="A97" s="169">
        <v>90</v>
      </c>
      <c r="B97" s="169" t="s">
        <v>203</v>
      </c>
      <c r="C97" s="166" t="s">
        <v>218</v>
      </c>
      <c r="D97" s="358">
        <v>266.14828800000004</v>
      </c>
      <c r="E97" s="358">
        <v>266.14828800000004</v>
      </c>
      <c r="F97" s="359">
        <f t="shared" si="3"/>
        <v>0</v>
      </c>
      <c r="G97" s="358">
        <v>266.14828800000004</v>
      </c>
      <c r="H97" s="337">
        <f t="shared" si="4"/>
        <v>-3.5176661583591343E-14</v>
      </c>
      <c r="I97" s="337">
        <f t="shared" si="5"/>
        <v>-1.3216940769347102E-14</v>
      </c>
      <c r="J97" s="360"/>
      <c r="K97" s="358">
        <v>0</v>
      </c>
      <c r="L97" s="361">
        <v>-3.5176661583591343E-14</v>
      </c>
      <c r="M97" s="347"/>
      <c r="N97" s="349"/>
      <c r="O97" s="35"/>
      <c r="P97" s="35"/>
      <c r="Q97" s="35"/>
    </row>
    <row r="98" spans="1:17" s="17" customFormat="1" ht="17.649999999999999" customHeight="1">
      <c r="A98" s="150">
        <v>91</v>
      </c>
      <c r="B98" s="150" t="s">
        <v>203</v>
      </c>
      <c r="C98" s="166" t="s">
        <v>219</v>
      </c>
      <c r="D98" s="358">
        <v>228.03876415530002</v>
      </c>
      <c r="E98" s="358">
        <v>228.03876415530002</v>
      </c>
      <c r="F98" s="359">
        <f t="shared" si="3"/>
        <v>0</v>
      </c>
      <c r="G98" s="358">
        <v>228.03876415530002</v>
      </c>
      <c r="H98" s="337">
        <f t="shared" si="4"/>
        <v>-3.5176661583591343E-14</v>
      </c>
      <c r="I98" s="337">
        <f t="shared" si="5"/>
        <v>-1.542573768713953E-14</v>
      </c>
      <c r="J98" s="168"/>
      <c r="K98" s="358">
        <v>0</v>
      </c>
      <c r="L98" s="361">
        <v>-3.5176661583591343E-14</v>
      </c>
      <c r="M98" s="347"/>
      <c r="N98" s="349"/>
      <c r="O98" s="35"/>
      <c r="P98" s="35"/>
      <c r="Q98" s="35"/>
    </row>
    <row r="99" spans="1:17" s="17" customFormat="1" ht="17.649999999999999" customHeight="1">
      <c r="A99" s="169">
        <v>92</v>
      </c>
      <c r="B99" s="169" t="s">
        <v>203</v>
      </c>
      <c r="C99" s="166" t="s">
        <v>220</v>
      </c>
      <c r="D99" s="358">
        <v>640.6270879284001</v>
      </c>
      <c r="E99" s="358">
        <v>640.6270879284001</v>
      </c>
      <c r="F99" s="359">
        <f t="shared" si="3"/>
        <v>0</v>
      </c>
      <c r="G99" s="358">
        <v>640.6270879284001</v>
      </c>
      <c r="H99" s="337">
        <f t="shared" si="4"/>
        <v>1.4070664633436537E-13</v>
      </c>
      <c r="I99" s="337">
        <f t="shared" si="5"/>
        <v>2.1963892721016427E-14</v>
      </c>
      <c r="J99" s="360"/>
      <c r="K99" s="358">
        <v>0</v>
      </c>
      <c r="L99" s="361">
        <v>1.4070664633436537E-13</v>
      </c>
      <c r="M99" s="347"/>
      <c r="N99" s="349"/>
      <c r="O99" s="35"/>
      <c r="P99" s="35"/>
      <c r="Q99" s="35"/>
    </row>
    <row r="100" spans="1:17" s="17" customFormat="1" ht="17.649999999999999" customHeight="1">
      <c r="A100" s="169">
        <v>93</v>
      </c>
      <c r="B100" s="169" t="s">
        <v>203</v>
      </c>
      <c r="C100" s="166" t="s">
        <v>221</v>
      </c>
      <c r="D100" s="358">
        <v>343.95066056790006</v>
      </c>
      <c r="E100" s="358">
        <v>343.95066056790006</v>
      </c>
      <c r="F100" s="359">
        <f t="shared" si="3"/>
        <v>0</v>
      </c>
      <c r="G100" s="358">
        <v>343.95066056790006</v>
      </c>
      <c r="H100" s="337">
        <f t="shared" si="4"/>
        <v>0</v>
      </c>
      <c r="I100" s="337">
        <f t="shared" si="5"/>
        <v>0</v>
      </c>
      <c r="J100" s="360"/>
      <c r="K100" s="358">
        <v>0</v>
      </c>
      <c r="L100" s="361">
        <v>0</v>
      </c>
      <c r="M100" s="347"/>
      <c r="N100" s="349"/>
      <c r="O100" s="35"/>
      <c r="P100" s="35"/>
      <c r="Q100" s="35"/>
    </row>
    <row r="101" spans="1:17" s="17" customFormat="1" ht="17.649999999999999" customHeight="1">
      <c r="A101" s="169">
        <v>94</v>
      </c>
      <c r="B101" s="169" t="s">
        <v>203</v>
      </c>
      <c r="C101" s="166" t="s">
        <v>222</v>
      </c>
      <c r="D101" s="358">
        <v>114.657633</v>
      </c>
      <c r="E101" s="358">
        <v>114.657633</v>
      </c>
      <c r="F101" s="359">
        <f t="shared" si="3"/>
        <v>0</v>
      </c>
      <c r="G101" s="358">
        <v>114.657633</v>
      </c>
      <c r="H101" s="337">
        <f t="shared" si="4"/>
        <v>0</v>
      </c>
      <c r="I101" s="337">
        <f t="shared" si="5"/>
        <v>0</v>
      </c>
      <c r="J101" s="360"/>
      <c r="K101" s="358">
        <v>0</v>
      </c>
      <c r="L101" s="361">
        <v>0</v>
      </c>
      <c r="M101" s="347"/>
      <c r="N101" s="349"/>
      <c r="O101" s="35"/>
      <c r="P101" s="35"/>
      <c r="Q101" s="35"/>
    </row>
    <row r="102" spans="1:17" s="17" customFormat="1" ht="17.649999999999999" customHeight="1">
      <c r="A102" s="169">
        <v>95</v>
      </c>
      <c r="B102" s="169" t="s">
        <v>138</v>
      </c>
      <c r="C102" s="166" t="s">
        <v>223</v>
      </c>
      <c r="D102" s="358">
        <v>152.55782250300001</v>
      </c>
      <c r="E102" s="358">
        <v>152.55782250300001</v>
      </c>
      <c r="F102" s="359">
        <f t="shared" si="3"/>
        <v>0</v>
      </c>
      <c r="G102" s="358">
        <v>152.55782250300001</v>
      </c>
      <c r="H102" s="337">
        <f t="shared" si="4"/>
        <v>3.5176661583591343E-14</v>
      </c>
      <c r="I102" s="337">
        <f t="shared" si="5"/>
        <v>2.3057920601154098E-14</v>
      </c>
      <c r="J102" s="360"/>
      <c r="K102" s="358">
        <v>0</v>
      </c>
      <c r="L102" s="361">
        <v>3.5176661583591343E-14</v>
      </c>
      <c r="M102" s="347"/>
      <c r="N102" s="349"/>
      <c r="O102" s="35"/>
      <c r="P102" s="35"/>
      <c r="Q102" s="35"/>
    </row>
    <row r="103" spans="1:17" s="17" customFormat="1" ht="17.649999999999999" customHeight="1">
      <c r="A103" s="169">
        <v>98</v>
      </c>
      <c r="B103" s="169" t="s">
        <v>138</v>
      </c>
      <c r="C103" s="166" t="s">
        <v>224</v>
      </c>
      <c r="D103" s="358">
        <v>68.901197536800012</v>
      </c>
      <c r="E103" s="358">
        <v>68.901197536800012</v>
      </c>
      <c r="F103" s="359">
        <f t="shared" si="3"/>
        <v>0</v>
      </c>
      <c r="G103" s="358">
        <v>68.901197536800012</v>
      </c>
      <c r="H103" s="337">
        <f t="shared" si="4"/>
        <v>0</v>
      </c>
      <c r="I103" s="337">
        <f t="shared" si="5"/>
        <v>0</v>
      </c>
      <c r="J103" s="360"/>
      <c r="K103" s="358">
        <v>0</v>
      </c>
      <c r="L103" s="361">
        <v>0</v>
      </c>
      <c r="M103" s="347"/>
      <c r="N103" s="349"/>
      <c r="O103" s="35"/>
      <c r="P103" s="35"/>
      <c r="Q103" s="35"/>
    </row>
    <row r="104" spans="1:17" s="17" customFormat="1" ht="17.649999999999999" customHeight="1">
      <c r="A104" s="169">
        <v>99</v>
      </c>
      <c r="B104" s="169" t="s">
        <v>138</v>
      </c>
      <c r="C104" s="166" t="s">
        <v>225</v>
      </c>
      <c r="D104" s="358">
        <v>887.45766385410002</v>
      </c>
      <c r="E104" s="358">
        <v>887.45766385410002</v>
      </c>
      <c r="F104" s="359">
        <f t="shared" si="3"/>
        <v>0</v>
      </c>
      <c r="G104" s="358">
        <v>887.45766385410002</v>
      </c>
      <c r="H104" s="337">
        <f t="shared" si="4"/>
        <v>-1.4070664633436537E-13</v>
      </c>
      <c r="I104" s="337">
        <f t="shared" si="5"/>
        <v>-1.5855026337064551E-14</v>
      </c>
      <c r="J104" s="360"/>
      <c r="K104" s="358">
        <v>0</v>
      </c>
      <c r="L104" s="361">
        <v>-1.4070664633436537E-13</v>
      </c>
      <c r="M104" s="347"/>
      <c r="N104" s="349"/>
      <c r="O104" s="35"/>
      <c r="P104" s="35"/>
      <c r="Q104" s="35"/>
    </row>
    <row r="105" spans="1:17" s="17" customFormat="1" ht="17.649999999999999" customHeight="1">
      <c r="A105" s="169">
        <v>100</v>
      </c>
      <c r="B105" s="169" t="s">
        <v>226</v>
      </c>
      <c r="C105" s="166" t="s">
        <v>227</v>
      </c>
      <c r="D105" s="358">
        <v>1576.6730525565001</v>
      </c>
      <c r="E105" s="358">
        <v>1576.6730525565001</v>
      </c>
      <c r="F105" s="359">
        <f t="shared" si="3"/>
        <v>0</v>
      </c>
      <c r="G105" s="358">
        <v>1576.6730525565001</v>
      </c>
      <c r="H105" s="337">
        <f t="shared" si="4"/>
        <v>0</v>
      </c>
      <c r="I105" s="337">
        <f t="shared" si="5"/>
        <v>0</v>
      </c>
      <c r="J105" s="360"/>
      <c r="K105" s="358">
        <v>0</v>
      </c>
      <c r="L105" s="361">
        <v>0</v>
      </c>
      <c r="M105" s="347"/>
      <c r="N105" s="349"/>
      <c r="O105" s="35"/>
      <c r="P105" s="35"/>
      <c r="Q105" s="35"/>
    </row>
    <row r="106" spans="1:17" s="17" customFormat="1" ht="17.649999999999999" customHeight="1">
      <c r="A106" s="169">
        <v>101</v>
      </c>
      <c r="B106" s="169" t="s">
        <v>226</v>
      </c>
      <c r="C106" s="166" t="s">
        <v>228</v>
      </c>
      <c r="D106" s="358">
        <v>552.17185289550002</v>
      </c>
      <c r="E106" s="358">
        <v>552.17185289550002</v>
      </c>
      <c r="F106" s="359">
        <f t="shared" si="3"/>
        <v>0</v>
      </c>
      <c r="G106" s="358">
        <v>552.17185289550002</v>
      </c>
      <c r="H106" s="337">
        <f t="shared" si="4"/>
        <v>-2.1105996950154806E-13</v>
      </c>
      <c r="I106" s="337">
        <f t="shared" si="5"/>
        <v>-3.8223601654952829E-14</v>
      </c>
      <c r="J106" s="360"/>
      <c r="K106" s="358">
        <v>0</v>
      </c>
      <c r="L106" s="361">
        <v>-2.1105996950154806E-13</v>
      </c>
      <c r="M106" s="347"/>
      <c r="N106" s="349"/>
      <c r="O106" s="35"/>
      <c r="P106" s="35"/>
      <c r="Q106" s="35"/>
    </row>
    <row r="107" spans="1:17" s="17" customFormat="1" ht="17.649999999999999" customHeight="1">
      <c r="A107" s="169">
        <v>102</v>
      </c>
      <c r="B107" s="169" t="s">
        <v>226</v>
      </c>
      <c r="C107" s="166" t="s">
        <v>229</v>
      </c>
      <c r="D107" s="358">
        <v>381.98362717440006</v>
      </c>
      <c r="E107" s="358">
        <v>381.98362717440006</v>
      </c>
      <c r="F107" s="359">
        <f t="shared" si="3"/>
        <v>0</v>
      </c>
      <c r="G107" s="358">
        <v>381.98362717440006</v>
      </c>
      <c r="H107" s="337">
        <f t="shared" si="4"/>
        <v>0</v>
      </c>
      <c r="I107" s="337">
        <f t="shared" si="5"/>
        <v>0</v>
      </c>
      <c r="J107" s="360"/>
      <c r="K107" s="358">
        <v>0</v>
      </c>
      <c r="L107" s="361">
        <v>0</v>
      </c>
      <c r="M107" s="347"/>
      <c r="N107" s="349"/>
      <c r="O107" s="35"/>
      <c r="P107" s="35"/>
      <c r="Q107" s="35"/>
    </row>
    <row r="108" spans="1:17" s="17" customFormat="1" ht="17.649999999999999" customHeight="1">
      <c r="A108" s="169">
        <v>103</v>
      </c>
      <c r="B108" s="169" t="s">
        <v>248</v>
      </c>
      <c r="C108" s="166" t="s">
        <v>230</v>
      </c>
      <c r="D108" s="358">
        <v>132.50287571040002</v>
      </c>
      <c r="E108" s="358">
        <v>132.50287571040002</v>
      </c>
      <c r="F108" s="359">
        <f t="shared" si="3"/>
        <v>0</v>
      </c>
      <c r="G108" s="358">
        <v>132.50287571040002</v>
      </c>
      <c r="H108" s="337">
        <f t="shared" si="4"/>
        <v>3.5176661583591343E-14</v>
      </c>
      <c r="I108" s="337">
        <f t="shared" si="5"/>
        <v>2.6547847656132313E-14</v>
      </c>
      <c r="J108" s="360"/>
      <c r="K108" s="358">
        <v>0</v>
      </c>
      <c r="L108" s="361">
        <v>3.5176661583591343E-14</v>
      </c>
      <c r="M108" s="347"/>
      <c r="N108" s="349"/>
      <c r="O108" s="35"/>
      <c r="P108" s="35"/>
      <c r="Q108" s="35"/>
    </row>
    <row r="109" spans="1:17" s="17" customFormat="1" ht="17.649999999999999" customHeight="1">
      <c r="A109" s="169">
        <v>104</v>
      </c>
      <c r="B109" s="169" t="s">
        <v>226</v>
      </c>
      <c r="C109" s="166" t="s">
        <v>231</v>
      </c>
      <c r="D109" s="358">
        <v>3688.9203448062003</v>
      </c>
      <c r="E109" s="358">
        <v>3688.9203448062003</v>
      </c>
      <c r="F109" s="359">
        <f t="shared" si="3"/>
        <v>0</v>
      </c>
      <c r="G109" s="358">
        <v>3688.9203448062003</v>
      </c>
      <c r="H109" s="337">
        <f t="shared" si="4"/>
        <v>196.21098184388964</v>
      </c>
      <c r="I109" s="337">
        <f t="shared" si="5"/>
        <v>5.3189270437932894</v>
      </c>
      <c r="J109" s="360"/>
      <c r="K109" s="358">
        <v>0</v>
      </c>
      <c r="L109" s="361">
        <v>196.21098184388964</v>
      </c>
      <c r="M109" s="347"/>
      <c r="N109" s="349"/>
      <c r="O109" s="35"/>
      <c r="P109" s="35"/>
      <c r="Q109" s="35"/>
    </row>
    <row r="110" spans="1:17" s="17" customFormat="1" ht="17.649999999999999" customHeight="1">
      <c r="A110" s="169">
        <v>105</v>
      </c>
      <c r="B110" s="169" t="s">
        <v>226</v>
      </c>
      <c r="C110" s="166" t="s">
        <v>749</v>
      </c>
      <c r="D110" s="358">
        <v>2009.1738823011001</v>
      </c>
      <c r="E110" s="358">
        <v>2009.1738823011001</v>
      </c>
      <c r="F110" s="359">
        <f t="shared" si="3"/>
        <v>0</v>
      </c>
      <c r="G110" s="358">
        <v>2009.1738823011001</v>
      </c>
      <c r="H110" s="337">
        <f t="shared" si="4"/>
        <v>0</v>
      </c>
      <c r="I110" s="337">
        <f t="shared" si="5"/>
        <v>0</v>
      </c>
      <c r="J110" s="360"/>
      <c r="K110" s="358">
        <v>0</v>
      </c>
      <c r="L110" s="361">
        <v>0</v>
      </c>
      <c r="M110" s="347"/>
      <c r="N110" s="349"/>
      <c r="O110" s="35"/>
      <c r="P110" s="35"/>
      <c r="Q110" s="35"/>
    </row>
    <row r="111" spans="1:17" s="17" customFormat="1" ht="17.649999999999999" customHeight="1">
      <c r="A111" s="169">
        <v>106</v>
      </c>
      <c r="B111" s="169" t="s">
        <v>124</v>
      </c>
      <c r="C111" s="166" t="s">
        <v>233</v>
      </c>
      <c r="D111" s="358">
        <v>1475.2270879020002</v>
      </c>
      <c r="E111" s="358">
        <v>1475.2270879020002</v>
      </c>
      <c r="F111" s="359">
        <f t="shared" si="3"/>
        <v>0</v>
      </c>
      <c r="G111" s="358">
        <v>1475.2270879020002</v>
      </c>
      <c r="H111" s="337">
        <f t="shared" si="4"/>
        <v>0</v>
      </c>
      <c r="I111" s="337">
        <f t="shared" si="5"/>
        <v>0</v>
      </c>
      <c r="J111" s="360"/>
      <c r="K111" s="358">
        <v>0</v>
      </c>
      <c r="L111" s="361">
        <v>0</v>
      </c>
      <c r="M111" s="347"/>
      <c r="N111" s="349"/>
      <c r="O111" s="35"/>
      <c r="P111" s="35"/>
      <c r="Q111" s="35"/>
    </row>
    <row r="112" spans="1:17" s="17" customFormat="1" ht="17.649999999999999" customHeight="1">
      <c r="A112" s="169">
        <v>107</v>
      </c>
      <c r="B112" s="169" t="s">
        <v>126</v>
      </c>
      <c r="C112" s="166" t="s">
        <v>234</v>
      </c>
      <c r="D112" s="358">
        <v>1197.8797195629002</v>
      </c>
      <c r="E112" s="358">
        <v>1197.8797195629002</v>
      </c>
      <c r="F112" s="359">
        <f t="shared" si="3"/>
        <v>0</v>
      </c>
      <c r="G112" s="358">
        <v>1197.8797195629002</v>
      </c>
      <c r="H112" s="337">
        <f t="shared" si="4"/>
        <v>0</v>
      </c>
      <c r="I112" s="337">
        <f t="shared" si="5"/>
        <v>0</v>
      </c>
      <c r="J112" s="360"/>
      <c r="K112" s="358">
        <v>0</v>
      </c>
      <c r="L112" s="361">
        <v>0</v>
      </c>
      <c r="M112" s="347"/>
      <c r="N112" s="349"/>
      <c r="O112" s="35"/>
      <c r="P112" s="35"/>
      <c r="Q112" s="35"/>
    </row>
    <row r="113" spans="1:17" s="17" customFormat="1" ht="17.649999999999999" customHeight="1">
      <c r="A113" s="169">
        <v>108</v>
      </c>
      <c r="B113" s="169" t="s">
        <v>750</v>
      </c>
      <c r="C113" s="166" t="s">
        <v>235</v>
      </c>
      <c r="D113" s="358">
        <v>678.47135460660002</v>
      </c>
      <c r="E113" s="358">
        <v>678.47135460660002</v>
      </c>
      <c r="F113" s="359">
        <f t="shared" si="3"/>
        <v>0</v>
      </c>
      <c r="G113" s="358">
        <v>678.47135460660002</v>
      </c>
      <c r="H113" s="337">
        <f t="shared" si="4"/>
        <v>0</v>
      </c>
      <c r="I113" s="337">
        <f t="shared" si="5"/>
        <v>0</v>
      </c>
      <c r="J113" s="360"/>
      <c r="K113" s="358">
        <v>0</v>
      </c>
      <c r="L113" s="361">
        <v>0</v>
      </c>
      <c r="M113" s="347"/>
      <c r="N113" s="349"/>
      <c r="O113" s="35"/>
      <c r="P113" s="35"/>
      <c r="Q113" s="35"/>
    </row>
    <row r="114" spans="1:17" s="17" customFormat="1" ht="17.649999999999999" customHeight="1">
      <c r="A114" s="169">
        <v>110</v>
      </c>
      <c r="B114" s="169" t="s">
        <v>203</v>
      </c>
      <c r="C114" s="166" t="s">
        <v>236</v>
      </c>
      <c r="D114" s="358">
        <v>103.9863936294</v>
      </c>
      <c r="E114" s="358">
        <v>103.9863936294</v>
      </c>
      <c r="F114" s="359">
        <f t="shared" si="3"/>
        <v>0</v>
      </c>
      <c r="G114" s="358">
        <v>103.9863936294</v>
      </c>
      <c r="H114" s="337">
        <f t="shared" si="4"/>
        <v>1.7588330791795671E-14</v>
      </c>
      <c r="I114" s="337">
        <f t="shared" si="5"/>
        <v>1.6914069406502558E-14</v>
      </c>
      <c r="J114" s="360"/>
      <c r="K114" s="358">
        <v>0</v>
      </c>
      <c r="L114" s="361">
        <v>1.7588330791795671E-14</v>
      </c>
      <c r="M114" s="347"/>
      <c r="N114" s="349"/>
      <c r="O114" s="35"/>
      <c r="P114" s="35"/>
      <c r="Q114" s="35"/>
    </row>
    <row r="115" spans="1:17" s="17" customFormat="1" ht="17.649999999999999" customHeight="1">
      <c r="A115" s="169">
        <v>111</v>
      </c>
      <c r="B115" s="169" t="s">
        <v>211</v>
      </c>
      <c r="C115" s="166" t="s">
        <v>237</v>
      </c>
      <c r="D115" s="358">
        <v>623.26200128490007</v>
      </c>
      <c r="E115" s="358">
        <v>623.26200128490007</v>
      </c>
      <c r="F115" s="359">
        <f t="shared" si="3"/>
        <v>0</v>
      </c>
      <c r="G115" s="358">
        <v>623.26200128490007</v>
      </c>
      <c r="H115" s="337">
        <f t="shared" si="4"/>
        <v>-1.4070664633436537E-13</v>
      </c>
      <c r="I115" s="337">
        <f t="shared" si="5"/>
        <v>-2.2575842269268517E-14</v>
      </c>
      <c r="J115" s="360"/>
      <c r="K115" s="358">
        <v>0</v>
      </c>
      <c r="L115" s="361">
        <v>-1.4070664633436537E-13</v>
      </c>
      <c r="M115" s="347"/>
      <c r="N115" s="349"/>
      <c r="O115" s="35"/>
      <c r="P115" s="35"/>
      <c r="Q115" s="35"/>
    </row>
    <row r="116" spans="1:17" s="17" customFormat="1" ht="17.649999999999999" customHeight="1">
      <c r="A116" s="169">
        <v>112</v>
      </c>
      <c r="B116" s="169" t="s">
        <v>211</v>
      </c>
      <c r="C116" s="166" t="s">
        <v>238</v>
      </c>
      <c r="D116" s="358">
        <v>271.09430936550001</v>
      </c>
      <c r="E116" s="358">
        <v>271.09430936550001</v>
      </c>
      <c r="F116" s="359">
        <f t="shared" si="3"/>
        <v>0</v>
      </c>
      <c r="G116" s="358">
        <v>271.09430936550001</v>
      </c>
      <c r="H116" s="337">
        <f t="shared" si="4"/>
        <v>0</v>
      </c>
      <c r="I116" s="337">
        <f t="shared" si="5"/>
        <v>0</v>
      </c>
      <c r="J116" s="360"/>
      <c r="K116" s="358">
        <v>0</v>
      </c>
      <c r="L116" s="361">
        <v>0</v>
      </c>
      <c r="M116" s="347"/>
      <c r="N116" s="349"/>
      <c r="O116" s="35"/>
      <c r="P116" s="35"/>
      <c r="Q116" s="35"/>
    </row>
    <row r="117" spans="1:17" s="17" customFormat="1" ht="17.649999999999999" customHeight="1">
      <c r="A117" s="169">
        <v>113</v>
      </c>
      <c r="B117" s="169" t="s">
        <v>211</v>
      </c>
      <c r="C117" s="166" t="s">
        <v>239</v>
      </c>
      <c r="D117" s="358">
        <v>709.90338820860006</v>
      </c>
      <c r="E117" s="358">
        <v>709.90338820860006</v>
      </c>
      <c r="F117" s="359">
        <f t="shared" si="3"/>
        <v>0</v>
      </c>
      <c r="G117" s="358">
        <v>709.90338820860006</v>
      </c>
      <c r="H117" s="337">
        <f t="shared" si="4"/>
        <v>0</v>
      </c>
      <c r="I117" s="337">
        <f t="shared" si="5"/>
        <v>0</v>
      </c>
      <c r="J117" s="360"/>
      <c r="K117" s="358">
        <v>0</v>
      </c>
      <c r="L117" s="361">
        <v>0</v>
      </c>
      <c r="M117" s="347"/>
      <c r="N117" s="349"/>
      <c r="O117" s="35"/>
      <c r="P117" s="35"/>
      <c r="Q117" s="35"/>
    </row>
    <row r="118" spans="1:17" s="17" customFormat="1" ht="17.649999999999999" customHeight="1">
      <c r="A118" s="169">
        <v>114</v>
      </c>
      <c r="B118" s="169" t="s">
        <v>203</v>
      </c>
      <c r="C118" s="166" t="s">
        <v>240</v>
      </c>
      <c r="D118" s="358">
        <v>604.97248500000001</v>
      </c>
      <c r="E118" s="358">
        <v>604.97248500000001</v>
      </c>
      <c r="F118" s="359">
        <f t="shared" si="3"/>
        <v>0</v>
      </c>
      <c r="G118" s="358">
        <v>604.97248500000001</v>
      </c>
      <c r="H118" s="337">
        <f t="shared" si="4"/>
        <v>0</v>
      </c>
      <c r="I118" s="337">
        <f t="shared" si="5"/>
        <v>0</v>
      </c>
      <c r="J118" s="360"/>
      <c r="K118" s="358">
        <v>0</v>
      </c>
      <c r="L118" s="361">
        <v>0</v>
      </c>
      <c r="M118" s="347"/>
      <c r="N118" s="349"/>
      <c r="O118" s="35"/>
      <c r="P118" s="35"/>
      <c r="Q118" s="35"/>
    </row>
    <row r="119" spans="1:17" s="17" customFormat="1" ht="17.649999999999999" customHeight="1">
      <c r="A119" s="169">
        <v>117</v>
      </c>
      <c r="B119" s="169" t="s">
        <v>203</v>
      </c>
      <c r="C119" s="166" t="s">
        <v>241</v>
      </c>
      <c r="D119" s="358">
        <v>875.27934000000016</v>
      </c>
      <c r="E119" s="358">
        <v>875.27934000000016</v>
      </c>
      <c r="F119" s="359">
        <f t="shared" si="3"/>
        <v>0</v>
      </c>
      <c r="G119" s="358">
        <v>875.27934000000016</v>
      </c>
      <c r="H119" s="337">
        <f t="shared" si="4"/>
        <v>1.4070664633436537E-13</v>
      </c>
      <c r="I119" s="337">
        <f t="shared" si="5"/>
        <v>1.6075627505884616E-14</v>
      </c>
      <c r="J119" s="360"/>
      <c r="K119" s="358">
        <v>0</v>
      </c>
      <c r="L119" s="361">
        <v>1.4070664633436537E-13</v>
      </c>
      <c r="M119" s="347"/>
      <c r="N119" s="349"/>
      <c r="O119" s="35"/>
      <c r="P119" s="35"/>
      <c r="Q119" s="35"/>
    </row>
    <row r="120" spans="1:17" s="17" customFormat="1" ht="17.649999999999999" customHeight="1">
      <c r="A120" s="169">
        <v>118</v>
      </c>
      <c r="B120" s="169" t="s">
        <v>203</v>
      </c>
      <c r="C120" s="166" t="s">
        <v>242</v>
      </c>
      <c r="D120" s="358">
        <v>408.40959762450001</v>
      </c>
      <c r="E120" s="358">
        <v>408.40959762450001</v>
      </c>
      <c r="F120" s="359">
        <f t="shared" si="3"/>
        <v>0</v>
      </c>
      <c r="G120" s="358">
        <v>408.40959762450001</v>
      </c>
      <c r="H120" s="337">
        <f t="shared" si="4"/>
        <v>-7.0353323167182685E-14</v>
      </c>
      <c r="I120" s="337">
        <f t="shared" si="5"/>
        <v>-1.7226167939340874E-14</v>
      </c>
      <c r="J120" s="360"/>
      <c r="K120" s="358">
        <v>0</v>
      </c>
      <c r="L120" s="361">
        <v>-7.0353323167182685E-14</v>
      </c>
      <c r="M120" s="347"/>
      <c r="N120" s="349"/>
      <c r="O120" s="35"/>
      <c r="P120" s="35"/>
      <c r="Q120" s="35"/>
    </row>
    <row r="121" spans="1:17" s="17" customFormat="1" ht="17.649999999999999" customHeight="1">
      <c r="A121" s="169">
        <v>122</v>
      </c>
      <c r="B121" s="169" t="s">
        <v>138</v>
      </c>
      <c r="C121" s="166" t="s">
        <v>243</v>
      </c>
      <c r="D121" s="358">
        <v>213.96165841170003</v>
      </c>
      <c r="E121" s="358">
        <v>213.96165841170003</v>
      </c>
      <c r="F121" s="359">
        <f t="shared" si="3"/>
        <v>0</v>
      </c>
      <c r="G121" s="358">
        <v>213.96165841170003</v>
      </c>
      <c r="H121" s="337">
        <f t="shared" si="4"/>
        <v>-7.0353323167182685E-14</v>
      </c>
      <c r="I121" s="337">
        <f t="shared" si="5"/>
        <v>-3.2881275874115008E-14</v>
      </c>
      <c r="J121" s="360"/>
      <c r="K121" s="358">
        <v>0</v>
      </c>
      <c r="L121" s="361">
        <v>-7.0353323167182685E-14</v>
      </c>
      <c r="M121" s="347"/>
      <c r="N121" s="349"/>
      <c r="O121" s="35"/>
      <c r="P121" s="35"/>
      <c r="Q121" s="35"/>
    </row>
    <row r="122" spans="1:17" s="17" customFormat="1" ht="17.649999999999999" customHeight="1">
      <c r="A122" s="169">
        <v>123</v>
      </c>
      <c r="B122" s="169" t="s">
        <v>244</v>
      </c>
      <c r="C122" s="166" t="s">
        <v>245</v>
      </c>
      <c r="D122" s="358">
        <v>104.9182294806</v>
      </c>
      <c r="E122" s="358">
        <v>104.9182294806</v>
      </c>
      <c r="F122" s="359">
        <f t="shared" si="3"/>
        <v>0</v>
      </c>
      <c r="G122" s="358">
        <v>104.9182294806</v>
      </c>
      <c r="H122" s="337">
        <f t="shared" si="4"/>
        <v>-1.7588330791795671E-14</v>
      </c>
      <c r="I122" s="337">
        <f t="shared" si="5"/>
        <v>-1.6763846358127741E-14</v>
      </c>
      <c r="J122" s="360"/>
      <c r="K122" s="358">
        <v>0</v>
      </c>
      <c r="L122" s="361">
        <v>-1.7588330791795671E-14</v>
      </c>
      <c r="M122" s="347"/>
      <c r="N122" s="349"/>
      <c r="O122" s="35"/>
      <c r="P122" s="35"/>
      <c r="Q122" s="35"/>
    </row>
    <row r="123" spans="1:17" s="17" customFormat="1" ht="17.649999999999999" customHeight="1">
      <c r="A123" s="169">
        <v>124</v>
      </c>
      <c r="B123" s="169" t="s">
        <v>244</v>
      </c>
      <c r="C123" s="166" t="s">
        <v>246</v>
      </c>
      <c r="D123" s="358">
        <v>1065.4373609037</v>
      </c>
      <c r="E123" s="358">
        <v>1065.4373609037</v>
      </c>
      <c r="F123" s="359">
        <f t="shared" si="3"/>
        <v>0</v>
      </c>
      <c r="G123" s="358">
        <v>1065.4373609037</v>
      </c>
      <c r="H123" s="337">
        <f t="shared" si="4"/>
        <v>-2.8141329266873074E-13</v>
      </c>
      <c r="I123" s="337">
        <f t="shared" si="5"/>
        <v>-2.641293641420994E-14</v>
      </c>
      <c r="J123" s="360"/>
      <c r="K123" s="358">
        <v>0</v>
      </c>
      <c r="L123" s="361">
        <v>-2.8141329266873074E-13</v>
      </c>
      <c r="M123" s="347"/>
      <c r="N123" s="349"/>
      <c r="O123" s="35"/>
      <c r="P123" s="35"/>
      <c r="Q123" s="35"/>
    </row>
    <row r="124" spans="1:17" s="17" customFormat="1" ht="17.649999999999999" customHeight="1">
      <c r="A124" s="169">
        <v>126</v>
      </c>
      <c r="B124" s="169" t="s">
        <v>226</v>
      </c>
      <c r="C124" s="166" t="s">
        <v>247</v>
      </c>
      <c r="D124" s="358">
        <v>1673.0242181604001</v>
      </c>
      <c r="E124" s="358">
        <v>1673.0242181604001</v>
      </c>
      <c r="F124" s="359">
        <f t="shared" si="3"/>
        <v>0</v>
      </c>
      <c r="G124" s="358">
        <v>1673.0242181604001</v>
      </c>
      <c r="H124" s="337">
        <f t="shared" si="4"/>
        <v>-2.8141329266873074E-13</v>
      </c>
      <c r="I124" s="337">
        <f t="shared" si="5"/>
        <v>-1.6820634729254734E-14</v>
      </c>
      <c r="J124" s="360"/>
      <c r="K124" s="358">
        <v>0</v>
      </c>
      <c r="L124" s="361">
        <v>-2.8141329266873074E-13</v>
      </c>
      <c r="M124" s="347"/>
      <c r="N124" s="349"/>
      <c r="O124" s="35"/>
      <c r="P124" s="35"/>
      <c r="Q124" s="35"/>
    </row>
    <row r="125" spans="1:17" s="17" customFormat="1" ht="17.649999999999999" customHeight="1">
      <c r="A125" s="169">
        <v>127</v>
      </c>
      <c r="B125" s="169" t="s">
        <v>248</v>
      </c>
      <c r="C125" s="166" t="s">
        <v>249</v>
      </c>
      <c r="D125" s="358">
        <v>1411.0626367971001</v>
      </c>
      <c r="E125" s="358">
        <v>1411.0626367971001</v>
      </c>
      <c r="F125" s="359">
        <f t="shared" si="3"/>
        <v>0</v>
      </c>
      <c r="G125" s="358">
        <v>1411.0626367971001</v>
      </c>
      <c r="H125" s="337">
        <f t="shared" si="4"/>
        <v>-5.6282658533746148E-13</v>
      </c>
      <c r="I125" s="337">
        <f t="shared" si="5"/>
        <v>-3.9886718750841077E-14</v>
      </c>
      <c r="J125" s="360"/>
      <c r="K125" s="358">
        <v>0</v>
      </c>
      <c r="L125" s="361">
        <v>-5.6282658533746148E-13</v>
      </c>
      <c r="M125" s="347"/>
      <c r="N125" s="349"/>
      <c r="O125" s="35"/>
      <c r="P125" s="35"/>
      <c r="Q125" s="35"/>
    </row>
    <row r="126" spans="1:17" s="17" customFormat="1" ht="17.649999999999999" customHeight="1">
      <c r="A126" s="169">
        <v>128</v>
      </c>
      <c r="B126" s="169" t="s">
        <v>226</v>
      </c>
      <c r="C126" s="166" t="s">
        <v>250</v>
      </c>
      <c r="D126" s="358">
        <v>1315.9130990292001</v>
      </c>
      <c r="E126" s="358">
        <v>1315.9130990292001</v>
      </c>
      <c r="F126" s="359">
        <f t="shared" si="3"/>
        <v>0</v>
      </c>
      <c r="G126" s="358">
        <v>1315.9130990292001</v>
      </c>
      <c r="H126" s="337">
        <f t="shared" si="4"/>
        <v>-2.8141329266873074E-13</v>
      </c>
      <c r="I126" s="337">
        <f t="shared" si="5"/>
        <v>-2.138540097186814E-14</v>
      </c>
      <c r="J126" s="360"/>
      <c r="K126" s="358">
        <v>0</v>
      </c>
      <c r="L126" s="361">
        <v>-2.8141329266873074E-13</v>
      </c>
      <c r="M126" s="347"/>
      <c r="N126" s="349"/>
      <c r="O126" s="35"/>
      <c r="P126" s="35"/>
      <c r="Q126" s="35"/>
    </row>
    <row r="127" spans="1:17" s="17" customFormat="1" ht="17.649999999999999" customHeight="1">
      <c r="A127" s="169">
        <v>130</v>
      </c>
      <c r="B127" s="169" t="s">
        <v>226</v>
      </c>
      <c r="C127" s="166" t="s">
        <v>251</v>
      </c>
      <c r="D127" s="358">
        <v>1816.7812851240001</v>
      </c>
      <c r="E127" s="358">
        <v>1816.7812851240001</v>
      </c>
      <c r="F127" s="359">
        <f t="shared" si="3"/>
        <v>0</v>
      </c>
      <c r="G127" s="358">
        <v>1816.7812851240001</v>
      </c>
      <c r="H127" s="337">
        <f t="shared" si="4"/>
        <v>50.886257363654735</v>
      </c>
      <c r="I127" s="337">
        <f t="shared" si="5"/>
        <v>2.8009016704606582</v>
      </c>
      <c r="J127" s="363"/>
      <c r="K127" s="358">
        <v>0</v>
      </c>
      <c r="L127" s="361">
        <v>50.886257363654735</v>
      </c>
      <c r="M127" s="347"/>
      <c r="N127" s="349"/>
      <c r="O127" s="35"/>
      <c r="P127" s="35"/>
      <c r="Q127" s="35"/>
    </row>
    <row r="128" spans="1:17" s="17" customFormat="1" ht="17.649999999999999" customHeight="1">
      <c r="A128" s="169">
        <v>132</v>
      </c>
      <c r="B128" s="169" t="s">
        <v>252</v>
      </c>
      <c r="C128" s="166" t="s">
        <v>253</v>
      </c>
      <c r="D128" s="358">
        <v>2161.8211536000003</v>
      </c>
      <c r="E128" s="358">
        <v>2161.8211536000003</v>
      </c>
      <c r="F128" s="359">
        <f t="shared" si="3"/>
        <v>0</v>
      </c>
      <c r="G128" s="358">
        <v>2161.8211536000003</v>
      </c>
      <c r="H128" s="337">
        <f t="shared" si="4"/>
        <v>144.12141006874936</v>
      </c>
      <c r="I128" s="337">
        <f t="shared" si="5"/>
        <v>6.6666666587450738</v>
      </c>
      <c r="J128" s="363"/>
      <c r="K128" s="358">
        <v>0</v>
      </c>
      <c r="L128" s="361">
        <v>144.12141006874936</v>
      </c>
      <c r="M128" s="347"/>
      <c r="N128" s="349"/>
      <c r="O128" s="35"/>
      <c r="P128" s="35"/>
      <c r="Q128" s="35"/>
    </row>
    <row r="129" spans="1:17" s="17" customFormat="1" ht="17.649999999999999" customHeight="1">
      <c r="A129" s="169">
        <v>136</v>
      </c>
      <c r="B129" s="169" t="s">
        <v>750</v>
      </c>
      <c r="C129" s="166" t="s">
        <v>254</v>
      </c>
      <c r="D129" s="358">
        <v>134.69226222240002</v>
      </c>
      <c r="E129" s="358">
        <v>134.69226222240002</v>
      </c>
      <c r="F129" s="359">
        <f t="shared" si="3"/>
        <v>0</v>
      </c>
      <c r="G129" s="358">
        <v>134.69226222240002</v>
      </c>
      <c r="H129" s="337">
        <f t="shared" si="4"/>
        <v>-3.5176661583591343E-14</v>
      </c>
      <c r="I129" s="337">
        <f t="shared" si="5"/>
        <v>-2.6116319529557416E-14</v>
      </c>
      <c r="J129" s="363"/>
      <c r="K129" s="358">
        <v>0</v>
      </c>
      <c r="L129" s="361">
        <v>-3.5176661583591343E-14</v>
      </c>
      <c r="M129" s="347"/>
      <c r="N129" s="349"/>
      <c r="O129" s="35"/>
      <c r="P129" s="35"/>
      <c r="Q129" s="35"/>
    </row>
    <row r="130" spans="1:17" s="17" customFormat="1" ht="17.649999999999999" customHeight="1">
      <c r="A130" s="169">
        <v>138</v>
      </c>
      <c r="B130" s="169" t="s">
        <v>138</v>
      </c>
      <c r="C130" s="166" t="s">
        <v>255</v>
      </c>
      <c r="D130" s="358">
        <v>177.38565565499999</v>
      </c>
      <c r="E130" s="358">
        <v>177.38565565499999</v>
      </c>
      <c r="F130" s="359">
        <f t="shared" si="3"/>
        <v>0</v>
      </c>
      <c r="G130" s="358">
        <v>177.38565565499999</v>
      </c>
      <c r="H130" s="337">
        <f t="shared" si="4"/>
        <v>-7.0353323167182685E-14</v>
      </c>
      <c r="I130" s="337">
        <f t="shared" si="5"/>
        <v>-3.9661224526527621E-14</v>
      </c>
      <c r="J130" s="363"/>
      <c r="K130" s="358">
        <v>0</v>
      </c>
      <c r="L130" s="361">
        <v>-7.0353323167182685E-14</v>
      </c>
      <c r="M130" s="347"/>
      <c r="N130" s="349"/>
      <c r="O130" s="35"/>
      <c r="P130" s="35"/>
      <c r="Q130" s="35"/>
    </row>
    <row r="131" spans="1:17" s="17" customFormat="1" ht="17.649999999999999" customHeight="1">
      <c r="A131" s="169">
        <v>139</v>
      </c>
      <c r="B131" s="169" t="s">
        <v>138</v>
      </c>
      <c r="C131" s="166" t="s">
        <v>256</v>
      </c>
      <c r="D131" s="358">
        <v>237.0626565183</v>
      </c>
      <c r="E131" s="358">
        <v>237.0626565183</v>
      </c>
      <c r="F131" s="359">
        <f t="shared" si="3"/>
        <v>0</v>
      </c>
      <c r="G131" s="358">
        <v>237.0626565183</v>
      </c>
      <c r="H131" s="337">
        <f t="shared" si="4"/>
        <v>3.5176661583591343E-14</v>
      </c>
      <c r="I131" s="337">
        <f t="shared" si="5"/>
        <v>1.4838550322613079E-14</v>
      </c>
      <c r="J131" s="363"/>
      <c r="K131" s="358">
        <v>0</v>
      </c>
      <c r="L131" s="361">
        <v>3.5176661583591343E-14</v>
      </c>
      <c r="M131" s="347"/>
      <c r="N131" s="349"/>
      <c r="O131" s="35"/>
      <c r="P131" s="35"/>
      <c r="Q131" s="35"/>
    </row>
    <row r="132" spans="1:17" s="17" customFormat="1" ht="17.649999999999999" customHeight="1">
      <c r="A132" s="150">
        <v>140</v>
      </c>
      <c r="B132" s="150" t="s">
        <v>138</v>
      </c>
      <c r="C132" s="166" t="s">
        <v>257</v>
      </c>
      <c r="D132" s="358">
        <v>258.96167034030003</v>
      </c>
      <c r="E132" s="358">
        <v>258.96167034030003</v>
      </c>
      <c r="F132" s="359">
        <f t="shared" si="3"/>
        <v>0</v>
      </c>
      <c r="G132" s="358">
        <v>258.96167034030003</v>
      </c>
      <c r="H132" s="337">
        <f t="shared" si="4"/>
        <v>53.641312880977658</v>
      </c>
      <c r="I132" s="337">
        <f t="shared" si="5"/>
        <v>20.713997098677929</v>
      </c>
      <c r="J132" s="363"/>
      <c r="K132" s="358">
        <v>0</v>
      </c>
      <c r="L132" s="361">
        <v>53.641312880977658</v>
      </c>
      <c r="M132" s="347"/>
      <c r="N132" s="349"/>
      <c r="O132" s="35"/>
      <c r="P132" s="35"/>
      <c r="Q132" s="35"/>
    </row>
    <row r="133" spans="1:17" s="17" customFormat="1" ht="17.649999999999999" customHeight="1">
      <c r="A133" s="169">
        <v>141</v>
      </c>
      <c r="B133" s="169" t="s">
        <v>138</v>
      </c>
      <c r="C133" s="166" t="s">
        <v>258</v>
      </c>
      <c r="D133" s="358">
        <v>230.19805056330003</v>
      </c>
      <c r="E133" s="358">
        <v>230.19805056330003</v>
      </c>
      <c r="F133" s="359">
        <f t="shared" si="3"/>
        <v>0</v>
      </c>
      <c r="G133" s="358">
        <v>230.19805056330003</v>
      </c>
      <c r="H133" s="337">
        <f t="shared" si="4"/>
        <v>0</v>
      </c>
      <c r="I133" s="337">
        <f t="shared" si="5"/>
        <v>0</v>
      </c>
      <c r="J133" s="363"/>
      <c r="K133" s="358">
        <v>0</v>
      </c>
      <c r="L133" s="361">
        <v>0</v>
      </c>
      <c r="M133" s="347"/>
      <c r="N133" s="349"/>
      <c r="O133" s="35"/>
      <c r="P133" s="35"/>
      <c r="Q133" s="35"/>
    </row>
    <row r="134" spans="1:17" s="17" customFormat="1" ht="17.649999999999999" customHeight="1">
      <c r="A134" s="169">
        <v>142</v>
      </c>
      <c r="B134" s="169" t="s">
        <v>226</v>
      </c>
      <c r="C134" s="166" t="s">
        <v>259</v>
      </c>
      <c r="D134" s="358">
        <v>825.4505386899001</v>
      </c>
      <c r="E134" s="358">
        <v>825.4505386899001</v>
      </c>
      <c r="F134" s="359">
        <f t="shared" si="3"/>
        <v>0</v>
      </c>
      <c r="G134" s="358">
        <v>825.4505386899001</v>
      </c>
      <c r="H134" s="337">
        <f t="shared" si="4"/>
        <v>-2.8141329266873074E-13</v>
      </c>
      <c r="I134" s="337">
        <f t="shared" si="5"/>
        <v>-3.4092084198693615E-14</v>
      </c>
      <c r="J134" s="363"/>
      <c r="K134" s="358">
        <v>0</v>
      </c>
      <c r="L134" s="361">
        <v>-2.8141329266873074E-13</v>
      </c>
      <c r="M134" s="347"/>
      <c r="N134" s="349"/>
      <c r="O134" s="35"/>
      <c r="P134" s="35"/>
      <c r="Q134" s="35"/>
    </row>
    <row r="135" spans="1:17" s="17" customFormat="1" ht="17.649999999999999" customHeight="1">
      <c r="A135" s="169">
        <v>143</v>
      </c>
      <c r="B135" s="169" t="s">
        <v>226</v>
      </c>
      <c r="C135" s="166" t="s">
        <v>260</v>
      </c>
      <c r="D135" s="358">
        <v>1594.8801698067002</v>
      </c>
      <c r="E135" s="358">
        <v>1594.8801698067002</v>
      </c>
      <c r="F135" s="359">
        <f t="shared" si="3"/>
        <v>0</v>
      </c>
      <c r="G135" s="358">
        <v>1594.8801698067002</v>
      </c>
      <c r="H135" s="337">
        <f t="shared" si="4"/>
        <v>-5.6282658533746148E-13</v>
      </c>
      <c r="I135" s="337">
        <f t="shared" si="5"/>
        <v>-3.5289584508764455E-14</v>
      </c>
      <c r="J135" s="363"/>
      <c r="K135" s="358">
        <v>0</v>
      </c>
      <c r="L135" s="361">
        <v>-5.6282658533746148E-13</v>
      </c>
      <c r="M135" s="347"/>
      <c r="N135" s="349"/>
      <c r="O135" s="35"/>
      <c r="P135" s="35"/>
      <c r="Q135" s="35"/>
    </row>
    <row r="136" spans="1:17" s="17" customFormat="1" ht="17.649999999999999" customHeight="1">
      <c r="A136" s="169">
        <v>144</v>
      </c>
      <c r="B136" s="169" t="s">
        <v>226</v>
      </c>
      <c r="C136" s="166" t="s">
        <v>261</v>
      </c>
      <c r="D136" s="358">
        <v>1095.2454542895</v>
      </c>
      <c r="E136" s="358">
        <v>1095.2454542895</v>
      </c>
      <c r="F136" s="359">
        <f t="shared" si="3"/>
        <v>0</v>
      </c>
      <c r="G136" s="358">
        <v>1095.2454542895</v>
      </c>
      <c r="H136" s="337">
        <f t="shared" si="4"/>
        <v>-1.4070664633436537E-13</v>
      </c>
      <c r="I136" s="337">
        <f t="shared" si="5"/>
        <v>-1.2847042257358065E-14</v>
      </c>
      <c r="J136" s="363"/>
      <c r="K136" s="358">
        <v>0</v>
      </c>
      <c r="L136" s="361">
        <v>-1.4070664633436537E-13</v>
      </c>
      <c r="M136" s="347"/>
      <c r="N136" s="349"/>
      <c r="O136" s="35"/>
      <c r="P136" s="35"/>
      <c r="Q136" s="35"/>
    </row>
    <row r="137" spans="1:17" s="17" customFormat="1" ht="17.649999999999999" customHeight="1">
      <c r="A137" s="169">
        <v>146</v>
      </c>
      <c r="B137" s="169" t="s">
        <v>153</v>
      </c>
      <c r="C137" s="166" t="s">
        <v>262</v>
      </c>
      <c r="D137" s="358">
        <v>24753.375000000004</v>
      </c>
      <c r="E137" s="358">
        <v>24753.375000000004</v>
      </c>
      <c r="F137" s="359">
        <f t="shared" si="3"/>
        <v>0</v>
      </c>
      <c r="G137" s="358">
        <v>24753.374940591901</v>
      </c>
      <c r="H137" s="337">
        <f t="shared" si="4"/>
        <v>15878.759585450536</v>
      </c>
      <c r="I137" s="337">
        <f t="shared" si="5"/>
        <v>64.147856950619996</v>
      </c>
      <c r="J137" s="363"/>
      <c r="K137" s="358">
        <v>0</v>
      </c>
      <c r="L137" s="361">
        <v>15878.759585450536</v>
      </c>
      <c r="M137" s="347"/>
      <c r="N137" s="349"/>
      <c r="O137" s="35"/>
      <c r="P137" s="35"/>
      <c r="Q137" s="35"/>
    </row>
    <row r="138" spans="1:17" s="17" customFormat="1" ht="17.649999999999999" customHeight="1">
      <c r="A138" s="169">
        <v>147</v>
      </c>
      <c r="B138" s="169" t="s">
        <v>190</v>
      </c>
      <c r="C138" s="166" t="s">
        <v>263</v>
      </c>
      <c r="D138" s="358">
        <v>3451.6106100000006</v>
      </c>
      <c r="E138" s="358">
        <v>3451.6106100000006</v>
      </c>
      <c r="F138" s="359">
        <f t="shared" si="3"/>
        <v>0</v>
      </c>
      <c r="G138" s="358">
        <v>3451.6106100000006</v>
      </c>
      <c r="H138" s="337">
        <f t="shared" si="4"/>
        <v>1.125653170674923E-12</v>
      </c>
      <c r="I138" s="337">
        <f t="shared" si="5"/>
        <v>3.2612403247738387E-14</v>
      </c>
      <c r="J138" s="363"/>
      <c r="K138" s="358">
        <v>0</v>
      </c>
      <c r="L138" s="361">
        <v>1.125653170674923E-12</v>
      </c>
      <c r="M138" s="347"/>
      <c r="N138" s="349"/>
      <c r="O138" s="35"/>
      <c r="P138" s="35"/>
      <c r="Q138" s="35"/>
    </row>
    <row r="139" spans="1:17" s="17" customFormat="1" ht="17.649999999999999" customHeight="1">
      <c r="A139" s="169">
        <v>148</v>
      </c>
      <c r="B139" s="169" t="s">
        <v>264</v>
      </c>
      <c r="C139" s="166" t="s">
        <v>265</v>
      </c>
      <c r="D139" s="358">
        <v>547.01477435340007</v>
      </c>
      <c r="E139" s="358">
        <v>547.01477435340007</v>
      </c>
      <c r="F139" s="359">
        <f t="shared" si="3"/>
        <v>0</v>
      </c>
      <c r="G139" s="358">
        <v>547.01477435340007</v>
      </c>
      <c r="H139" s="337">
        <f t="shared" si="4"/>
        <v>7.0353323167182685E-14</v>
      </c>
      <c r="I139" s="337">
        <f t="shared" si="5"/>
        <v>1.2861320473536382E-14</v>
      </c>
      <c r="J139" s="363"/>
      <c r="K139" s="358">
        <v>0</v>
      </c>
      <c r="L139" s="361">
        <v>7.0353323167182685E-14</v>
      </c>
      <c r="M139" s="347"/>
      <c r="N139" s="349"/>
      <c r="O139" s="35"/>
      <c r="P139" s="35"/>
      <c r="Q139" s="35"/>
    </row>
    <row r="140" spans="1:17" s="17" customFormat="1" ht="17.649999999999999" customHeight="1">
      <c r="A140" s="169">
        <v>149</v>
      </c>
      <c r="B140" s="169" t="s">
        <v>264</v>
      </c>
      <c r="C140" s="166" t="s">
        <v>266</v>
      </c>
      <c r="D140" s="358">
        <v>886.6117915236</v>
      </c>
      <c r="E140" s="358">
        <v>886.6117915236</v>
      </c>
      <c r="F140" s="359">
        <f t="shared" si="3"/>
        <v>0</v>
      </c>
      <c r="G140" s="358">
        <v>886.6117915236</v>
      </c>
      <c r="H140" s="337">
        <f t="shared" si="4"/>
        <v>0</v>
      </c>
      <c r="I140" s="337">
        <f t="shared" si="5"/>
        <v>0</v>
      </c>
      <c r="J140" s="363"/>
      <c r="K140" s="358">
        <v>0</v>
      </c>
      <c r="L140" s="361">
        <v>0</v>
      </c>
      <c r="M140" s="347"/>
      <c r="N140" s="349"/>
      <c r="O140" s="35"/>
      <c r="P140" s="35"/>
      <c r="Q140" s="35"/>
    </row>
    <row r="141" spans="1:17" s="17" customFormat="1" ht="17.649999999999999" customHeight="1">
      <c r="A141" s="169">
        <v>150</v>
      </c>
      <c r="B141" s="169" t="s">
        <v>264</v>
      </c>
      <c r="C141" s="166" t="s">
        <v>267</v>
      </c>
      <c r="D141" s="358">
        <v>938.79329221260014</v>
      </c>
      <c r="E141" s="358">
        <v>938.79329221260014</v>
      </c>
      <c r="F141" s="359">
        <f t="shared" si="3"/>
        <v>0</v>
      </c>
      <c r="G141" s="358">
        <v>938.79329221260014</v>
      </c>
      <c r="H141" s="337">
        <f t="shared" si="4"/>
        <v>4.5115920443144883</v>
      </c>
      <c r="I141" s="337">
        <f t="shared" si="5"/>
        <v>0.48057352792554764</v>
      </c>
      <c r="J141" s="363"/>
      <c r="K141" s="358">
        <v>0</v>
      </c>
      <c r="L141" s="361">
        <v>4.5115920443144883</v>
      </c>
      <c r="M141" s="347"/>
      <c r="N141" s="349"/>
      <c r="O141" s="35"/>
      <c r="P141" s="35"/>
      <c r="Q141" s="35"/>
    </row>
    <row r="142" spans="1:17" s="17" customFormat="1" ht="17.649999999999999" customHeight="1">
      <c r="A142" s="169">
        <v>151</v>
      </c>
      <c r="B142" s="169" t="s">
        <v>138</v>
      </c>
      <c r="C142" s="166" t="s">
        <v>268</v>
      </c>
      <c r="D142" s="358">
        <v>307.04682411269999</v>
      </c>
      <c r="E142" s="358">
        <v>307.04682411269999</v>
      </c>
      <c r="F142" s="359">
        <f t="shared" si="3"/>
        <v>0</v>
      </c>
      <c r="G142" s="358">
        <v>307.04682411269999</v>
      </c>
      <c r="H142" s="337">
        <f t="shared" si="4"/>
        <v>23.921956321102861</v>
      </c>
      <c r="I142" s="337">
        <f t="shared" si="5"/>
        <v>7.7909798905206813</v>
      </c>
      <c r="J142" s="363"/>
      <c r="K142" s="358">
        <v>0</v>
      </c>
      <c r="L142" s="361">
        <v>23.921956321102861</v>
      </c>
      <c r="M142" s="347"/>
      <c r="N142" s="349"/>
      <c r="O142" s="35"/>
      <c r="P142" s="35"/>
      <c r="Q142" s="35"/>
    </row>
    <row r="143" spans="1:17" s="17" customFormat="1" ht="17.649999999999999" customHeight="1">
      <c r="A143" s="169">
        <v>152</v>
      </c>
      <c r="B143" s="169" t="s">
        <v>138</v>
      </c>
      <c r="C143" s="166" t="s">
        <v>269</v>
      </c>
      <c r="D143" s="358">
        <v>1201.8446755650002</v>
      </c>
      <c r="E143" s="358">
        <v>1201.8446755650002</v>
      </c>
      <c r="F143" s="359">
        <f t="shared" ref="F143:F206" si="6">E143/D143*100-100</f>
        <v>0</v>
      </c>
      <c r="G143" s="358">
        <v>1201.8446755650002</v>
      </c>
      <c r="H143" s="337">
        <f t="shared" ref="H143:H206" si="7">+K143+L143</f>
        <v>95.369649925981449</v>
      </c>
      <c r="I143" s="337">
        <f t="shared" ref="I143:I206" si="8">+H143/E143*100</f>
        <v>7.9352724911101458</v>
      </c>
      <c r="J143" s="363"/>
      <c r="K143" s="358">
        <v>0</v>
      </c>
      <c r="L143" s="361">
        <v>95.369649925981449</v>
      </c>
      <c r="M143" s="347"/>
      <c r="N143" s="349"/>
      <c r="O143" s="35"/>
      <c r="P143" s="35"/>
      <c r="Q143" s="35"/>
    </row>
    <row r="144" spans="1:17" s="17" customFormat="1" ht="17.649999999999999" customHeight="1">
      <c r="A144" s="169">
        <v>156</v>
      </c>
      <c r="B144" s="169" t="s">
        <v>203</v>
      </c>
      <c r="C144" s="166" t="s">
        <v>270</v>
      </c>
      <c r="D144" s="358">
        <v>334.64636197290002</v>
      </c>
      <c r="E144" s="358">
        <v>334.64636197290002</v>
      </c>
      <c r="F144" s="359">
        <f t="shared" si="6"/>
        <v>0</v>
      </c>
      <c r="G144" s="358">
        <v>334.64636197290002</v>
      </c>
      <c r="H144" s="337">
        <f t="shared" si="7"/>
        <v>3.7477944057387433</v>
      </c>
      <c r="I144" s="337">
        <f t="shared" si="8"/>
        <v>1.1199268337010171</v>
      </c>
      <c r="J144" s="363"/>
      <c r="K144" s="358">
        <v>0</v>
      </c>
      <c r="L144" s="361">
        <v>3.7477944057387433</v>
      </c>
      <c r="M144" s="347"/>
      <c r="N144" s="349"/>
      <c r="O144" s="35"/>
      <c r="P144" s="35"/>
      <c r="Q144" s="35"/>
    </row>
    <row r="145" spans="1:17" s="17" customFormat="1" ht="17.649999999999999" customHeight="1">
      <c r="A145" s="169">
        <v>157</v>
      </c>
      <c r="B145" s="169" t="s">
        <v>203</v>
      </c>
      <c r="C145" s="166" t="s">
        <v>271</v>
      </c>
      <c r="D145" s="358">
        <v>3013.2645578883003</v>
      </c>
      <c r="E145" s="358">
        <v>3013.2645578883003</v>
      </c>
      <c r="F145" s="359">
        <f t="shared" si="6"/>
        <v>0</v>
      </c>
      <c r="G145" s="358">
        <v>3013.2645578883003</v>
      </c>
      <c r="H145" s="337">
        <f t="shared" si="7"/>
        <v>68.980265505602091</v>
      </c>
      <c r="I145" s="337">
        <f t="shared" si="8"/>
        <v>2.2892203515626108</v>
      </c>
      <c r="J145" s="363"/>
      <c r="K145" s="358">
        <v>0</v>
      </c>
      <c r="L145" s="361">
        <v>68.980265505602091</v>
      </c>
      <c r="M145" s="347"/>
      <c r="N145" s="349"/>
      <c r="O145" s="35"/>
      <c r="P145" s="35"/>
      <c r="Q145" s="35"/>
    </row>
    <row r="146" spans="1:17" s="17" customFormat="1" ht="17.649999999999999" customHeight="1">
      <c r="A146" s="169">
        <v>158</v>
      </c>
      <c r="B146" s="169" t="s">
        <v>203</v>
      </c>
      <c r="C146" s="166" t="s">
        <v>272</v>
      </c>
      <c r="D146" s="358">
        <v>261.09859950000003</v>
      </c>
      <c r="E146" s="358">
        <v>261.09859950000003</v>
      </c>
      <c r="F146" s="359">
        <f t="shared" si="6"/>
        <v>0</v>
      </c>
      <c r="G146" s="358">
        <v>261.09859950000003</v>
      </c>
      <c r="H146" s="337">
        <f t="shared" si="7"/>
        <v>7.0353323167182685E-14</v>
      </c>
      <c r="I146" s="337">
        <f t="shared" si="8"/>
        <v>2.6945117017827083E-14</v>
      </c>
      <c r="J146" s="363"/>
      <c r="K146" s="358">
        <v>0</v>
      </c>
      <c r="L146" s="361">
        <v>7.0353323167182685E-14</v>
      </c>
      <c r="M146" s="347"/>
      <c r="N146" s="349"/>
      <c r="O146" s="35"/>
      <c r="P146" s="35"/>
      <c r="Q146" s="35"/>
    </row>
    <row r="147" spans="1:17" s="17" customFormat="1" ht="17.649999999999999" customHeight="1">
      <c r="A147" s="169">
        <v>159</v>
      </c>
      <c r="B147" s="169" t="s">
        <v>203</v>
      </c>
      <c r="C147" s="166" t="s">
        <v>273</v>
      </c>
      <c r="D147" s="358">
        <v>89.0379096777</v>
      </c>
      <c r="E147" s="358">
        <v>89.0379096777</v>
      </c>
      <c r="F147" s="359">
        <f t="shared" si="6"/>
        <v>0</v>
      </c>
      <c r="G147" s="358">
        <v>89.0379096777</v>
      </c>
      <c r="H147" s="337">
        <f t="shared" si="7"/>
        <v>0</v>
      </c>
      <c r="I147" s="337">
        <f t="shared" si="8"/>
        <v>0</v>
      </c>
      <c r="J147" s="363"/>
      <c r="K147" s="358">
        <v>0</v>
      </c>
      <c r="L147" s="361">
        <v>0</v>
      </c>
      <c r="M147" s="347"/>
      <c r="N147" s="349"/>
      <c r="O147" s="35"/>
      <c r="P147" s="35"/>
      <c r="Q147" s="35"/>
    </row>
    <row r="148" spans="1:17" s="17" customFormat="1" ht="17.649999999999999" customHeight="1">
      <c r="A148" s="169">
        <v>160</v>
      </c>
      <c r="B148" s="169" t="s">
        <v>203</v>
      </c>
      <c r="C148" s="166" t="s">
        <v>274</v>
      </c>
      <c r="D148" s="358">
        <v>21.485929500000001</v>
      </c>
      <c r="E148" s="358">
        <v>21.485929500000001</v>
      </c>
      <c r="F148" s="359">
        <f t="shared" si="6"/>
        <v>0</v>
      </c>
      <c r="G148" s="358">
        <v>21.485929500000001</v>
      </c>
      <c r="H148" s="337">
        <f t="shared" si="7"/>
        <v>0</v>
      </c>
      <c r="I148" s="337">
        <f t="shared" si="8"/>
        <v>0</v>
      </c>
      <c r="J148" s="363"/>
      <c r="K148" s="358">
        <v>0</v>
      </c>
      <c r="L148" s="361">
        <v>0</v>
      </c>
      <c r="M148" s="347"/>
      <c r="N148" s="349"/>
      <c r="O148" s="35"/>
      <c r="P148" s="35"/>
      <c r="Q148" s="35"/>
    </row>
    <row r="149" spans="1:17" s="17" customFormat="1" ht="17.649999999999999" customHeight="1">
      <c r="A149" s="169">
        <v>161</v>
      </c>
      <c r="B149" s="169" t="s">
        <v>211</v>
      </c>
      <c r="C149" s="166" t="s">
        <v>275</v>
      </c>
      <c r="D149" s="358">
        <v>83.666407500000005</v>
      </c>
      <c r="E149" s="358">
        <v>83.666407500000005</v>
      </c>
      <c r="F149" s="359">
        <f t="shared" si="6"/>
        <v>0</v>
      </c>
      <c r="G149" s="358">
        <v>83.666407500000005</v>
      </c>
      <c r="H149" s="337">
        <f t="shared" si="7"/>
        <v>-1.7588330791795671E-14</v>
      </c>
      <c r="I149" s="337">
        <f t="shared" si="8"/>
        <v>-2.1021974430772195E-14</v>
      </c>
      <c r="J149" s="363"/>
      <c r="K149" s="358">
        <v>0</v>
      </c>
      <c r="L149" s="361">
        <v>-1.7588330791795671E-14</v>
      </c>
      <c r="M149" s="347"/>
      <c r="N149" s="349"/>
      <c r="O149" s="35"/>
      <c r="P149" s="35"/>
      <c r="Q149" s="35"/>
    </row>
    <row r="150" spans="1:17" s="17" customFormat="1" ht="17.649999999999999" customHeight="1">
      <c r="A150" s="169">
        <v>162</v>
      </c>
      <c r="B150" s="169" t="s">
        <v>203</v>
      </c>
      <c r="C150" s="166" t="s">
        <v>276</v>
      </c>
      <c r="D150" s="358">
        <v>37.526116500000001</v>
      </c>
      <c r="E150" s="358">
        <v>37.526116500000001</v>
      </c>
      <c r="F150" s="359">
        <f t="shared" si="6"/>
        <v>0</v>
      </c>
      <c r="G150" s="358">
        <v>37.526116500000001</v>
      </c>
      <c r="H150" s="337">
        <f t="shared" si="7"/>
        <v>0</v>
      </c>
      <c r="I150" s="337">
        <f t="shared" si="8"/>
        <v>0</v>
      </c>
      <c r="J150" s="363"/>
      <c r="K150" s="358">
        <v>0</v>
      </c>
      <c r="L150" s="361">
        <v>0</v>
      </c>
      <c r="M150" s="347"/>
      <c r="N150" s="349"/>
      <c r="O150" s="35"/>
      <c r="P150" s="35"/>
      <c r="Q150" s="35"/>
    </row>
    <row r="151" spans="1:17" s="17" customFormat="1" ht="17.649999999999999" customHeight="1">
      <c r="A151" s="169">
        <v>163</v>
      </c>
      <c r="B151" s="169" t="s">
        <v>138</v>
      </c>
      <c r="C151" s="166" t="s">
        <v>277</v>
      </c>
      <c r="D151" s="358">
        <v>309.77529952680004</v>
      </c>
      <c r="E151" s="358">
        <v>309.77529952680004</v>
      </c>
      <c r="F151" s="359">
        <f t="shared" si="6"/>
        <v>0</v>
      </c>
      <c r="G151" s="358">
        <v>309.77529952680004</v>
      </c>
      <c r="H151" s="337">
        <f t="shared" si="7"/>
        <v>0</v>
      </c>
      <c r="I151" s="337">
        <f t="shared" si="8"/>
        <v>0</v>
      </c>
      <c r="J151" s="363"/>
      <c r="K151" s="358">
        <v>0</v>
      </c>
      <c r="L151" s="361">
        <v>0</v>
      </c>
      <c r="M151" s="347"/>
      <c r="N151" s="349"/>
      <c r="O151" s="35"/>
      <c r="P151" s="35"/>
      <c r="Q151" s="35"/>
    </row>
    <row r="152" spans="1:17" s="17" customFormat="1" ht="17.649999999999999" customHeight="1">
      <c r="A152" s="169">
        <v>164</v>
      </c>
      <c r="B152" s="169" t="s">
        <v>138</v>
      </c>
      <c r="C152" s="166" t="s">
        <v>278</v>
      </c>
      <c r="D152" s="358">
        <v>773.10738856080002</v>
      </c>
      <c r="E152" s="358">
        <v>773.10738856080002</v>
      </c>
      <c r="F152" s="359">
        <f t="shared" si="6"/>
        <v>0</v>
      </c>
      <c r="G152" s="358">
        <v>773.10738856080002</v>
      </c>
      <c r="H152" s="337">
        <f t="shared" si="7"/>
        <v>24.600037103823805</v>
      </c>
      <c r="I152" s="337">
        <f t="shared" si="8"/>
        <v>3.1819689564238551</v>
      </c>
      <c r="J152" s="363"/>
      <c r="K152" s="358">
        <v>0</v>
      </c>
      <c r="L152" s="361">
        <v>24.600037103823805</v>
      </c>
      <c r="M152" s="347"/>
      <c r="N152" s="349"/>
      <c r="O152" s="35"/>
      <c r="P152" s="35"/>
      <c r="Q152" s="35"/>
    </row>
    <row r="153" spans="1:17" s="17" customFormat="1" ht="17.649999999999999" customHeight="1">
      <c r="A153" s="169">
        <v>165</v>
      </c>
      <c r="B153" s="169" t="s">
        <v>750</v>
      </c>
      <c r="C153" s="166" t="s">
        <v>279</v>
      </c>
      <c r="D153" s="358">
        <v>115.43679003420002</v>
      </c>
      <c r="E153" s="358">
        <v>115.43679003420002</v>
      </c>
      <c r="F153" s="359">
        <f t="shared" si="6"/>
        <v>0</v>
      </c>
      <c r="G153" s="358">
        <v>115.43679003420002</v>
      </c>
      <c r="H153" s="337">
        <f t="shared" si="7"/>
        <v>-3.5176661583591343E-14</v>
      </c>
      <c r="I153" s="337">
        <f t="shared" si="8"/>
        <v>-3.047266090227361E-14</v>
      </c>
      <c r="J153" s="363"/>
      <c r="K153" s="358">
        <v>0</v>
      </c>
      <c r="L153" s="361">
        <v>-3.5176661583591343E-14</v>
      </c>
      <c r="M153" s="347"/>
      <c r="N153" s="349"/>
      <c r="O153" s="35"/>
      <c r="P153" s="35"/>
      <c r="Q153" s="35"/>
    </row>
    <row r="154" spans="1:17" s="17" customFormat="1" ht="17.649999999999999" customHeight="1">
      <c r="A154" s="169">
        <v>166</v>
      </c>
      <c r="B154" s="169" t="s">
        <v>226</v>
      </c>
      <c r="C154" s="166" t="s">
        <v>280</v>
      </c>
      <c r="D154" s="358">
        <v>1201.3176663099002</v>
      </c>
      <c r="E154" s="358">
        <v>1201.3176663099002</v>
      </c>
      <c r="F154" s="359">
        <f t="shared" si="6"/>
        <v>0</v>
      </c>
      <c r="G154" s="358">
        <v>1201.3176663099002</v>
      </c>
      <c r="H154" s="337">
        <f t="shared" si="7"/>
        <v>19.949680309562183</v>
      </c>
      <c r="I154" s="337">
        <f t="shared" si="8"/>
        <v>1.6606498738041389</v>
      </c>
      <c r="J154" s="363"/>
      <c r="K154" s="358">
        <v>0</v>
      </c>
      <c r="L154" s="361">
        <v>19.949680309562183</v>
      </c>
      <c r="M154" s="347"/>
      <c r="N154" s="349"/>
      <c r="O154" s="35"/>
      <c r="P154" s="35"/>
      <c r="Q154" s="35"/>
    </row>
    <row r="155" spans="1:17" s="17" customFormat="1" ht="17.649999999999999" customHeight="1">
      <c r="A155" s="169">
        <v>167</v>
      </c>
      <c r="B155" s="169" t="s">
        <v>124</v>
      </c>
      <c r="C155" s="166" t="s">
        <v>281</v>
      </c>
      <c r="D155" s="358">
        <v>2854.5591059865001</v>
      </c>
      <c r="E155" s="358">
        <v>2854.5591059865001</v>
      </c>
      <c r="F155" s="359">
        <f t="shared" si="6"/>
        <v>0</v>
      </c>
      <c r="G155" s="358">
        <v>2854.5591059865001</v>
      </c>
      <c r="H155" s="337">
        <f t="shared" si="7"/>
        <v>666.06379108564454</v>
      </c>
      <c r="I155" s="337">
        <f t="shared" si="8"/>
        <v>23.333333322431283</v>
      </c>
      <c r="J155" s="363"/>
      <c r="K155" s="358">
        <v>0</v>
      </c>
      <c r="L155" s="361">
        <v>666.06379108564454</v>
      </c>
      <c r="M155" s="347"/>
      <c r="N155" s="349"/>
      <c r="O155" s="35"/>
      <c r="P155" s="35"/>
      <c r="Q155" s="35"/>
    </row>
    <row r="156" spans="1:17" s="17" customFormat="1" ht="17.649999999999999" customHeight="1">
      <c r="A156" s="169">
        <v>168</v>
      </c>
      <c r="B156" s="169" t="s">
        <v>226</v>
      </c>
      <c r="C156" s="166" t="s">
        <v>282</v>
      </c>
      <c r="D156" s="358">
        <v>648.7809684696</v>
      </c>
      <c r="E156" s="358">
        <v>648.7809684696</v>
      </c>
      <c r="F156" s="359">
        <f t="shared" si="6"/>
        <v>0</v>
      </c>
      <c r="G156" s="358">
        <v>648.7809684696</v>
      </c>
      <c r="H156" s="337">
        <f t="shared" si="7"/>
        <v>-2.8141329266873074E-13</v>
      </c>
      <c r="I156" s="337">
        <f t="shared" si="8"/>
        <v>-4.3375700944581106E-14</v>
      </c>
      <c r="J156" s="363"/>
      <c r="K156" s="358">
        <v>0</v>
      </c>
      <c r="L156" s="361">
        <v>-2.8141329266873074E-13</v>
      </c>
      <c r="M156" s="347"/>
      <c r="N156" s="349"/>
      <c r="O156" s="35"/>
      <c r="P156" s="35"/>
      <c r="Q156" s="35"/>
    </row>
    <row r="157" spans="1:17" s="17" customFormat="1" ht="17.649999999999999" customHeight="1">
      <c r="A157" s="169">
        <v>170</v>
      </c>
      <c r="B157" s="169" t="s">
        <v>134</v>
      </c>
      <c r="C157" s="166" t="s">
        <v>283</v>
      </c>
      <c r="D157" s="358">
        <v>1581.6476096127001</v>
      </c>
      <c r="E157" s="358">
        <v>1581.6476096127001</v>
      </c>
      <c r="F157" s="359">
        <f t="shared" si="6"/>
        <v>0</v>
      </c>
      <c r="G157" s="358">
        <v>1581.6476096127001</v>
      </c>
      <c r="H157" s="337">
        <f t="shared" si="7"/>
        <v>328.66589849407518</v>
      </c>
      <c r="I157" s="337">
        <f t="shared" si="8"/>
        <v>20.779969981717734</v>
      </c>
      <c r="J157" s="363"/>
      <c r="K157" s="358">
        <v>0</v>
      </c>
      <c r="L157" s="361">
        <v>328.66589849407518</v>
      </c>
      <c r="M157" s="347"/>
      <c r="N157" s="349"/>
      <c r="O157" s="35"/>
      <c r="P157" s="35"/>
      <c r="Q157" s="35"/>
    </row>
    <row r="158" spans="1:17" s="17" customFormat="1" ht="17.649999999999999" customHeight="1">
      <c r="A158" s="169">
        <v>171</v>
      </c>
      <c r="B158" s="169" t="s">
        <v>124</v>
      </c>
      <c r="C158" s="166" t="s">
        <v>284</v>
      </c>
      <c r="D158" s="358">
        <v>11307.363641391601</v>
      </c>
      <c r="E158" s="358">
        <v>11307.363641391601</v>
      </c>
      <c r="F158" s="359">
        <f t="shared" si="6"/>
        <v>0</v>
      </c>
      <c r="G158" s="358">
        <v>9301.3281900000002</v>
      </c>
      <c r="H158" s="337">
        <f t="shared" si="7"/>
        <v>6755.3064126111967</v>
      </c>
      <c r="I158" s="337">
        <f t="shared" si="8"/>
        <v>59.742541469903756</v>
      </c>
      <c r="J158" s="363"/>
      <c r="K158" s="358">
        <v>1.9802699999999999E-5</v>
      </c>
      <c r="L158" s="361">
        <v>6755.3063928084966</v>
      </c>
      <c r="M158" s="347"/>
      <c r="N158" s="349"/>
      <c r="O158" s="35"/>
      <c r="P158" s="35"/>
      <c r="Q158" s="35"/>
    </row>
    <row r="159" spans="1:17" s="17" customFormat="1" ht="17.649999999999999" customHeight="1">
      <c r="A159" s="169">
        <v>176</v>
      </c>
      <c r="B159" s="169" t="s">
        <v>134</v>
      </c>
      <c r="C159" s="166" t="s">
        <v>285</v>
      </c>
      <c r="D159" s="358">
        <v>712.62176424570009</v>
      </c>
      <c r="E159" s="358">
        <v>712.62176424570009</v>
      </c>
      <c r="F159" s="359">
        <f t="shared" si="6"/>
        <v>0</v>
      </c>
      <c r="G159" s="358">
        <v>712.62176424570009</v>
      </c>
      <c r="H159" s="337">
        <f t="shared" si="7"/>
        <v>74.469737719940014</v>
      </c>
      <c r="I159" s="337">
        <f t="shared" si="8"/>
        <v>10.450107119414906</v>
      </c>
      <c r="J159" s="363"/>
      <c r="K159" s="358">
        <v>0</v>
      </c>
      <c r="L159" s="361">
        <v>74.469737719940014</v>
      </c>
      <c r="M159" s="347"/>
      <c r="N159" s="349"/>
      <c r="O159" s="35"/>
      <c r="P159" s="35"/>
      <c r="Q159" s="35"/>
    </row>
    <row r="160" spans="1:17" s="17" customFormat="1" ht="17.649999999999999" customHeight="1">
      <c r="A160" s="169">
        <v>177</v>
      </c>
      <c r="B160" s="169" t="s">
        <v>134</v>
      </c>
      <c r="C160" s="166" t="s">
        <v>286</v>
      </c>
      <c r="D160" s="358">
        <v>24.462453534300003</v>
      </c>
      <c r="E160" s="358">
        <v>24.462453534300003</v>
      </c>
      <c r="F160" s="359">
        <f t="shared" si="6"/>
        <v>0</v>
      </c>
      <c r="G160" s="358">
        <v>24.462453534300003</v>
      </c>
      <c r="H160" s="337">
        <f t="shared" si="7"/>
        <v>1.1425188950320906</v>
      </c>
      <c r="I160" s="337">
        <f t="shared" si="8"/>
        <v>4.6705000110888673</v>
      </c>
      <c r="J160" s="363"/>
      <c r="K160" s="358">
        <v>0</v>
      </c>
      <c r="L160" s="361">
        <v>1.1425188950320906</v>
      </c>
      <c r="M160" s="347"/>
      <c r="N160" s="349"/>
      <c r="O160" s="35"/>
      <c r="P160" s="35"/>
      <c r="Q160" s="35"/>
    </row>
    <row r="161" spans="1:17" s="17" customFormat="1" ht="17.649999999999999" customHeight="1">
      <c r="A161" s="169">
        <v>181</v>
      </c>
      <c r="B161" s="169" t="s">
        <v>203</v>
      </c>
      <c r="C161" s="166" t="s">
        <v>287</v>
      </c>
      <c r="D161" s="358">
        <v>12763.978924066201</v>
      </c>
      <c r="E161" s="358">
        <v>12763.978924066201</v>
      </c>
      <c r="F161" s="359">
        <f t="shared" si="6"/>
        <v>0</v>
      </c>
      <c r="G161" s="358">
        <v>12763.978924066201</v>
      </c>
      <c r="H161" s="337">
        <f t="shared" si="7"/>
        <v>4452.7012700059431</v>
      </c>
      <c r="I161" s="337">
        <f t="shared" si="8"/>
        <v>34.884899892857653</v>
      </c>
      <c r="J161" s="363"/>
      <c r="K161" s="358">
        <v>0</v>
      </c>
      <c r="L161" s="361">
        <v>4452.7012700059431</v>
      </c>
      <c r="M161" s="347"/>
      <c r="N161" s="349"/>
      <c r="O161" s="35"/>
      <c r="P161" s="35"/>
      <c r="Q161" s="35"/>
    </row>
    <row r="162" spans="1:17" s="17" customFormat="1" ht="17.649999999999999" customHeight="1">
      <c r="A162" s="169">
        <v>182</v>
      </c>
      <c r="B162" s="169" t="s">
        <v>203</v>
      </c>
      <c r="C162" s="166" t="s">
        <v>288</v>
      </c>
      <c r="D162" s="358">
        <v>632.69626500000004</v>
      </c>
      <c r="E162" s="358">
        <v>632.69626500000004</v>
      </c>
      <c r="F162" s="359">
        <f t="shared" si="6"/>
        <v>0</v>
      </c>
      <c r="G162" s="358">
        <v>632.69626500000004</v>
      </c>
      <c r="H162" s="337">
        <f t="shared" si="7"/>
        <v>-2.1105996950154806E-13</v>
      </c>
      <c r="I162" s="337">
        <f t="shared" si="8"/>
        <v>-3.3358813885450708E-14</v>
      </c>
      <c r="J162" s="363"/>
      <c r="K162" s="358">
        <v>0</v>
      </c>
      <c r="L162" s="361">
        <v>-2.1105996950154806E-13</v>
      </c>
      <c r="M162" s="347"/>
      <c r="N162" s="349"/>
      <c r="O162" s="35"/>
      <c r="P162" s="35"/>
      <c r="Q162" s="35"/>
    </row>
    <row r="163" spans="1:17" s="17" customFormat="1" ht="17.649999999999999" customHeight="1">
      <c r="A163" s="169">
        <v>183</v>
      </c>
      <c r="B163" s="169" t="s">
        <v>203</v>
      </c>
      <c r="C163" s="166" t="s">
        <v>289</v>
      </c>
      <c r="D163" s="358">
        <v>113.9645385</v>
      </c>
      <c r="E163" s="358">
        <v>113.9645385</v>
      </c>
      <c r="F163" s="359">
        <f t="shared" si="6"/>
        <v>0</v>
      </c>
      <c r="G163" s="358">
        <v>113.9645385</v>
      </c>
      <c r="H163" s="337">
        <f t="shared" si="7"/>
        <v>0</v>
      </c>
      <c r="I163" s="337">
        <f t="shared" si="8"/>
        <v>0</v>
      </c>
      <c r="J163" s="363"/>
      <c r="K163" s="358">
        <v>0</v>
      </c>
      <c r="L163" s="361">
        <v>0</v>
      </c>
      <c r="M163" s="347"/>
      <c r="N163" s="349"/>
      <c r="O163" s="35"/>
      <c r="P163" s="35"/>
      <c r="Q163" s="35"/>
    </row>
    <row r="164" spans="1:17" s="17" customFormat="1" ht="17.649999999999999" customHeight="1">
      <c r="A164" s="169">
        <v>185</v>
      </c>
      <c r="B164" s="169" t="s">
        <v>138</v>
      </c>
      <c r="C164" s="166" t="s">
        <v>290</v>
      </c>
      <c r="D164" s="358">
        <v>459.43424438220006</v>
      </c>
      <c r="E164" s="358">
        <v>459.43424438220006</v>
      </c>
      <c r="F164" s="359">
        <f t="shared" si="6"/>
        <v>0</v>
      </c>
      <c r="G164" s="358">
        <v>459.43424438220006</v>
      </c>
      <c r="H164" s="337">
        <f t="shared" si="7"/>
        <v>34.989254026471613</v>
      </c>
      <c r="I164" s="337">
        <f t="shared" si="8"/>
        <v>7.615726179384291</v>
      </c>
      <c r="J164" s="363"/>
      <c r="K164" s="358">
        <v>0</v>
      </c>
      <c r="L164" s="361">
        <v>34.989254026471613</v>
      </c>
      <c r="M164" s="347"/>
      <c r="N164" s="349"/>
      <c r="O164" s="35"/>
      <c r="P164" s="35"/>
      <c r="Q164" s="35"/>
    </row>
    <row r="165" spans="1:17" s="17" customFormat="1" ht="17.649999999999999" customHeight="1">
      <c r="A165" s="169">
        <v>188</v>
      </c>
      <c r="B165" s="169" t="s">
        <v>138</v>
      </c>
      <c r="C165" s="166" t="s">
        <v>291</v>
      </c>
      <c r="D165" s="358">
        <v>5571.2545473456003</v>
      </c>
      <c r="E165" s="358">
        <v>4838.5546473456006</v>
      </c>
      <c r="F165" s="359">
        <f t="shared" si="6"/>
        <v>-13.151434632422081</v>
      </c>
      <c r="G165" s="358">
        <v>4014.8740145736001</v>
      </c>
      <c r="H165" s="337">
        <f t="shared" si="7"/>
        <v>1162.7344618812001</v>
      </c>
      <c r="I165" s="337">
        <f t="shared" si="8"/>
        <v>24.030615475616639</v>
      </c>
      <c r="J165" s="363"/>
      <c r="K165" s="358">
        <v>979.78451910281365</v>
      </c>
      <c r="L165" s="361">
        <v>182.94994277838643</v>
      </c>
      <c r="M165" s="347"/>
      <c r="N165" s="349"/>
      <c r="O165" s="35"/>
      <c r="P165" s="35"/>
      <c r="Q165" s="35"/>
    </row>
    <row r="166" spans="1:17" s="17" customFormat="1" ht="17.649999999999999" customHeight="1">
      <c r="A166" s="169">
        <v>189</v>
      </c>
      <c r="B166" s="169" t="s">
        <v>138</v>
      </c>
      <c r="C166" s="166" t="s">
        <v>292</v>
      </c>
      <c r="D166" s="358">
        <v>317.73418288110008</v>
      </c>
      <c r="E166" s="358">
        <v>317.73418288110008</v>
      </c>
      <c r="F166" s="359">
        <f t="shared" si="6"/>
        <v>0</v>
      </c>
      <c r="G166" s="358">
        <v>317.73418288110008</v>
      </c>
      <c r="H166" s="337">
        <f t="shared" si="7"/>
        <v>60.020591210098722</v>
      </c>
      <c r="I166" s="337">
        <f t="shared" si="8"/>
        <v>18.890190116106943</v>
      </c>
      <c r="J166" s="363"/>
      <c r="K166" s="358">
        <v>0</v>
      </c>
      <c r="L166" s="361">
        <v>60.020591210098722</v>
      </c>
      <c r="M166" s="347"/>
      <c r="N166" s="349"/>
      <c r="O166" s="35"/>
      <c r="P166" s="35"/>
      <c r="Q166" s="35"/>
    </row>
    <row r="167" spans="1:17" s="17" customFormat="1" ht="17.649999999999999" customHeight="1">
      <c r="A167" s="169">
        <v>190</v>
      </c>
      <c r="B167" s="169" t="s">
        <v>244</v>
      </c>
      <c r="C167" s="166" t="s">
        <v>293</v>
      </c>
      <c r="D167" s="358">
        <v>975.91159190880012</v>
      </c>
      <c r="E167" s="358">
        <v>975.91159190880012</v>
      </c>
      <c r="F167" s="359">
        <f t="shared" si="6"/>
        <v>0</v>
      </c>
      <c r="G167" s="358">
        <v>975.91159190880012</v>
      </c>
      <c r="H167" s="337">
        <f t="shared" si="7"/>
        <v>182.33773312444441</v>
      </c>
      <c r="I167" s="337">
        <f t="shared" si="8"/>
        <v>18.683837207815852</v>
      </c>
      <c r="J167" s="363"/>
      <c r="K167" s="358">
        <v>0</v>
      </c>
      <c r="L167" s="361">
        <v>182.33773312444441</v>
      </c>
      <c r="M167" s="347"/>
      <c r="N167" s="349"/>
      <c r="O167" s="35"/>
      <c r="P167" s="35"/>
      <c r="Q167" s="35"/>
    </row>
    <row r="168" spans="1:17" s="17" customFormat="1" ht="17.649999999999999" customHeight="1">
      <c r="A168" s="169">
        <v>191</v>
      </c>
      <c r="B168" s="169" t="s">
        <v>138</v>
      </c>
      <c r="C168" s="166" t="s">
        <v>294</v>
      </c>
      <c r="D168" s="358">
        <v>108.39994019460001</v>
      </c>
      <c r="E168" s="358">
        <v>108.39994019460001</v>
      </c>
      <c r="F168" s="359">
        <f t="shared" si="6"/>
        <v>0</v>
      </c>
      <c r="G168" s="358">
        <v>108.39994019460001</v>
      </c>
      <c r="H168" s="337">
        <f t="shared" si="7"/>
        <v>13.764854160963035</v>
      </c>
      <c r="I168" s="337">
        <f t="shared" si="8"/>
        <v>12.698211951272587</v>
      </c>
      <c r="J168" s="363"/>
      <c r="K168" s="358">
        <v>0</v>
      </c>
      <c r="L168" s="361">
        <v>13.764854160963035</v>
      </c>
      <c r="M168" s="347"/>
      <c r="N168" s="349"/>
      <c r="O168" s="35"/>
      <c r="P168" s="35"/>
      <c r="Q168" s="35"/>
    </row>
    <row r="169" spans="1:17" s="17" customFormat="1" ht="17.649999999999999" customHeight="1">
      <c r="A169" s="169">
        <v>192</v>
      </c>
      <c r="B169" s="169" t="s">
        <v>244</v>
      </c>
      <c r="C169" s="166" t="s">
        <v>295</v>
      </c>
      <c r="D169" s="358">
        <v>765.51845924790007</v>
      </c>
      <c r="E169" s="358">
        <v>765.51845924790007</v>
      </c>
      <c r="F169" s="359">
        <f t="shared" si="6"/>
        <v>0</v>
      </c>
      <c r="G169" s="358">
        <v>765.51845924790007</v>
      </c>
      <c r="H169" s="337">
        <f t="shared" si="7"/>
        <v>74.791852156022486</v>
      </c>
      <c r="I169" s="337">
        <f t="shared" si="8"/>
        <v>9.7700912698438813</v>
      </c>
      <c r="J169" s="363"/>
      <c r="K169" s="358">
        <v>0</v>
      </c>
      <c r="L169" s="361">
        <v>74.791852156022486</v>
      </c>
      <c r="M169" s="347"/>
      <c r="N169" s="349"/>
      <c r="O169" s="35"/>
      <c r="P169" s="35"/>
      <c r="Q169" s="35"/>
    </row>
    <row r="170" spans="1:17" s="17" customFormat="1" ht="17.649999999999999" customHeight="1">
      <c r="A170" s="169">
        <v>193</v>
      </c>
      <c r="B170" s="169" t="s">
        <v>244</v>
      </c>
      <c r="C170" s="166" t="s">
        <v>296</v>
      </c>
      <c r="D170" s="358">
        <v>75.381195452400007</v>
      </c>
      <c r="E170" s="358">
        <v>75.381195452400007</v>
      </c>
      <c r="F170" s="359">
        <f t="shared" si="6"/>
        <v>0</v>
      </c>
      <c r="G170" s="358">
        <v>75.381195452400007</v>
      </c>
      <c r="H170" s="337">
        <f t="shared" si="7"/>
        <v>0</v>
      </c>
      <c r="I170" s="337">
        <f t="shared" si="8"/>
        <v>0</v>
      </c>
      <c r="J170" s="363"/>
      <c r="K170" s="358">
        <v>0</v>
      </c>
      <c r="L170" s="361">
        <v>0</v>
      </c>
      <c r="M170" s="347"/>
      <c r="N170" s="349"/>
      <c r="O170" s="35"/>
      <c r="P170" s="35"/>
      <c r="Q170" s="35"/>
    </row>
    <row r="171" spans="1:17" s="17" customFormat="1" ht="17.649999999999999" customHeight="1">
      <c r="A171" s="169">
        <v>194</v>
      </c>
      <c r="B171" s="169" t="s">
        <v>244</v>
      </c>
      <c r="C171" s="166" t="s">
        <v>297</v>
      </c>
      <c r="D171" s="358">
        <v>776.54080048950004</v>
      </c>
      <c r="E171" s="358">
        <v>776.54080048950004</v>
      </c>
      <c r="F171" s="359">
        <f t="shared" si="6"/>
        <v>0</v>
      </c>
      <c r="G171" s="358">
        <v>776.54080048950004</v>
      </c>
      <c r="H171" s="337">
        <f t="shared" si="7"/>
        <v>39.635749269024835</v>
      </c>
      <c r="I171" s="337">
        <f t="shared" si="8"/>
        <v>5.1041425310865902</v>
      </c>
      <c r="J171" s="363"/>
      <c r="K171" s="358">
        <v>0</v>
      </c>
      <c r="L171" s="361">
        <v>39.635749269024835</v>
      </c>
      <c r="M171" s="347"/>
      <c r="N171" s="349"/>
      <c r="O171" s="35"/>
      <c r="P171" s="35"/>
      <c r="Q171" s="35"/>
    </row>
    <row r="172" spans="1:17" s="17" customFormat="1" ht="17.649999999999999" customHeight="1">
      <c r="A172" s="169">
        <v>195</v>
      </c>
      <c r="B172" s="169" t="s">
        <v>138</v>
      </c>
      <c r="C172" s="166" t="s">
        <v>298</v>
      </c>
      <c r="D172" s="358">
        <v>1915.9411864851002</v>
      </c>
      <c r="E172" s="358">
        <v>1915.9411864851002</v>
      </c>
      <c r="F172" s="359">
        <f t="shared" si="6"/>
        <v>0</v>
      </c>
      <c r="G172" s="358">
        <v>1915.9411864851002</v>
      </c>
      <c r="H172" s="337">
        <f t="shared" si="7"/>
        <v>165.65732215406251</v>
      </c>
      <c r="I172" s="337">
        <f t="shared" si="8"/>
        <v>8.6462634303493413</v>
      </c>
      <c r="J172" s="363"/>
      <c r="K172" s="358">
        <v>0</v>
      </c>
      <c r="L172" s="361">
        <v>165.65732215406251</v>
      </c>
      <c r="M172" s="347"/>
      <c r="N172" s="349"/>
      <c r="O172" s="35"/>
      <c r="P172" s="35"/>
      <c r="Q172" s="35"/>
    </row>
    <row r="173" spans="1:17" s="17" customFormat="1" ht="17.649999999999999" customHeight="1">
      <c r="A173" s="169">
        <v>197</v>
      </c>
      <c r="B173" s="169" t="s">
        <v>244</v>
      </c>
      <c r="C173" s="166" t="s">
        <v>299</v>
      </c>
      <c r="D173" s="358">
        <v>315.16975303380002</v>
      </c>
      <c r="E173" s="358">
        <v>315.16975303380002</v>
      </c>
      <c r="F173" s="359">
        <f t="shared" si="6"/>
        <v>0</v>
      </c>
      <c r="G173" s="358">
        <v>315.16975303380002</v>
      </c>
      <c r="H173" s="337">
        <f t="shared" si="7"/>
        <v>32.909788672069325</v>
      </c>
      <c r="I173" s="337">
        <f t="shared" si="8"/>
        <v>10.4419248215548</v>
      </c>
      <c r="J173" s="363"/>
      <c r="K173" s="358">
        <v>0</v>
      </c>
      <c r="L173" s="361">
        <v>32.909788672069325</v>
      </c>
      <c r="M173" s="347"/>
      <c r="N173" s="349"/>
      <c r="O173" s="35"/>
      <c r="P173" s="35"/>
      <c r="Q173" s="35"/>
    </row>
    <row r="174" spans="1:17" s="17" customFormat="1" ht="17.649999999999999" customHeight="1">
      <c r="A174" s="169">
        <v>198</v>
      </c>
      <c r="B174" s="169" t="s">
        <v>138</v>
      </c>
      <c r="C174" s="166" t="s">
        <v>300</v>
      </c>
      <c r="D174" s="358">
        <v>397.59631348680006</v>
      </c>
      <c r="E174" s="358">
        <v>397.59631348680006</v>
      </c>
      <c r="F174" s="359">
        <f t="shared" si="6"/>
        <v>0</v>
      </c>
      <c r="G174" s="358">
        <v>397.59631348680006</v>
      </c>
      <c r="H174" s="337">
        <f t="shared" si="7"/>
        <v>70.252062164837028</v>
      </c>
      <c r="I174" s="337">
        <f t="shared" si="8"/>
        <v>17.669193546778033</v>
      </c>
      <c r="J174" s="363"/>
      <c r="K174" s="358">
        <v>0</v>
      </c>
      <c r="L174" s="361">
        <v>70.252062164837028</v>
      </c>
      <c r="M174" s="347"/>
      <c r="N174" s="349"/>
      <c r="O174" s="35"/>
      <c r="P174" s="35"/>
      <c r="Q174" s="35"/>
    </row>
    <row r="175" spans="1:17" s="17" customFormat="1" ht="17.649999999999999" customHeight="1">
      <c r="A175" s="169">
        <v>199</v>
      </c>
      <c r="B175" s="169" t="s">
        <v>138</v>
      </c>
      <c r="C175" s="166" t="s">
        <v>301</v>
      </c>
      <c r="D175" s="358">
        <v>306.90424467270003</v>
      </c>
      <c r="E175" s="358">
        <v>306.90424467270003</v>
      </c>
      <c r="F175" s="359">
        <f t="shared" si="6"/>
        <v>0</v>
      </c>
      <c r="G175" s="358">
        <v>306.9042644754</v>
      </c>
      <c r="H175" s="337">
        <f t="shared" si="7"/>
        <v>34.564297203789891</v>
      </c>
      <c r="I175" s="337">
        <f t="shared" si="8"/>
        <v>11.262241498370674</v>
      </c>
      <c r="J175" s="363"/>
      <c r="K175" s="358">
        <v>0</v>
      </c>
      <c r="L175" s="361">
        <v>34.564297203789891</v>
      </c>
      <c r="M175" s="347"/>
      <c r="N175" s="349"/>
      <c r="O175" s="35"/>
      <c r="P175" s="35"/>
      <c r="Q175" s="35"/>
    </row>
    <row r="176" spans="1:17" s="17" customFormat="1" ht="17.649999999999999" customHeight="1">
      <c r="A176" s="169">
        <v>200</v>
      </c>
      <c r="B176" s="169" t="s">
        <v>226</v>
      </c>
      <c r="C176" s="166" t="s">
        <v>302</v>
      </c>
      <c r="D176" s="358">
        <v>1382.0898212973</v>
      </c>
      <c r="E176" s="358">
        <v>1382.0898212973</v>
      </c>
      <c r="F176" s="359">
        <f t="shared" si="6"/>
        <v>0</v>
      </c>
      <c r="G176" s="358">
        <v>1382.0898212973</v>
      </c>
      <c r="H176" s="337">
        <f t="shared" si="7"/>
        <v>224.31770554317453</v>
      </c>
      <c r="I176" s="337">
        <f t="shared" si="8"/>
        <v>16.230327587002883</v>
      </c>
      <c r="J176" s="363"/>
      <c r="K176" s="358">
        <v>0</v>
      </c>
      <c r="L176" s="361">
        <v>224.31770554317453</v>
      </c>
      <c r="M176" s="347"/>
      <c r="N176" s="349"/>
      <c r="O176" s="35"/>
      <c r="P176" s="35"/>
      <c r="Q176" s="35"/>
    </row>
    <row r="177" spans="1:17" s="17" customFormat="1" ht="17.649999999999999" customHeight="1">
      <c r="A177" s="169">
        <v>201</v>
      </c>
      <c r="B177" s="169" t="s">
        <v>226</v>
      </c>
      <c r="C177" s="166" t="s">
        <v>303</v>
      </c>
      <c r="D177" s="358">
        <v>1751.2302093597</v>
      </c>
      <c r="E177" s="358">
        <v>1751.2302093597</v>
      </c>
      <c r="F177" s="359">
        <f t="shared" si="6"/>
        <v>0</v>
      </c>
      <c r="G177" s="358">
        <v>1751.2302093597</v>
      </c>
      <c r="H177" s="337">
        <f t="shared" si="7"/>
        <v>495.1446668221958</v>
      </c>
      <c r="I177" s="337">
        <f t="shared" si="8"/>
        <v>28.274104922118433</v>
      </c>
      <c r="J177" s="363"/>
      <c r="K177" s="358">
        <v>0</v>
      </c>
      <c r="L177" s="361">
        <v>495.1446668221958</v>
      </c>
      <c r="M177" s="347"/>
      <c r="N177" s="349"/>
      <c r="O177" s="35"/>
      <c r="P177" s="35"/>
      <c r="Q177" s="35"/>
    </row>
    <row r="178" spans="1:17" s="17" customFormat="1" ht="17.649999999999999" customHeight="1">
      <c r="A178" s="169">
        <v>202</v>
      </c>
      <c r="B178" s="169" t="s">
        <v>226</v>
      </c>
      <c r="C178" s="166" t="s">
        <v>304</v>
      </c>
      <c r="D178" s="358">
        <v>2595.4836691347</v>
      </c>
      <c r="E178" s="358">
        <v>2595.4836691347</v>
      </c>
      <c r="F178" s="359">
        <f t="shared" si="6"/>
        <v>0</v>
      </c>
      <c r="G178" s="358">
        <v>2595.4836691347</v>
      </c>
      <c r="H178" s="337">
        <f t="shared" si="7"/>
        <v>471.56495132496582</v>
      </c>
      <c r="I178" s="337">
        <f t="shared" si="8"/>
        <v>18.168673412696883</v>
      </c>
      <c r="J178" s="363"/>
      <c r="K178" s="358">
        <v>0</v>
      </c>
      <c r="L178" s="361">
        <v>471.56495132496582</v>
      </c>
      <c r="M178" s="347"/>
      <c r="N178" s="349"/>
      <c r="O178" s="35"/>
      <c r="P178" s="35"/>
      <c r="Q178" s="35"/>
    </row>
    <row r="179" spans="1:17" s="17" customFormat="1" ht="17.649999999999999" customHeight="1">
      <c r="A179" s="169">
        <v>203</v>
      </c>
      <c r="B179" s="169" t="s">
        <v>226</v>
      </c>
      <c r="C179" s="166" t="s">
        <v>305</v>
      </c>
      <c r="D179" s="358">
        <v>730.12392517860008</v>
      </c>
      <c r="E179" s="358">
        <v>730.12392517860008</v>
      </c>
      <c r="F179" s="359">
        <f t="shared" si="6"/>
        <v>0</v>
      </c>
      <c r="G179" s="358">
        <v>730.12392517860008</v>
      </c>
      <c r="H179" s="337">
        <f t="shared" si="7"/>
        <v>62.811486848229286</v>
      </c>
      <c r="I179" s="337">
        <f t="shared" si="8"/>
        <v>8.6028528421205461</v>
      </c>
      <c r="J179" s="363"/>
      <c r="K179" s="358">
        <v>0</v>
      </c>
      <c r="L179" s="361">
        <v>62.811486848229286</v>
      </c>
      <c r="M179" s="347"/>
      <c r="N179" s="349"/>
      <c r="O179" s="35"/>
      <c r="P179" s="35"/>
      <c r="Q179" s="35"/>
    </row>
    <row r="180" spans="1:17" s="17" customFormat="1" ht="17.649999999999999" customHeight="1">
      <c r="A180" s="169">
        <v>204</v>
      </c>
      <c r="B180" s="169" t="s">
        <v>226</v>
      </c>
      <c r="C180" s="166" t="s">
        <v>306</v>
      </c>
      <c r="D180" s="358">
        <v>2108.5610988554999</v>
      </c>
      <c r="E180" s="358">
        <v>2108.5610988554999</v>
      </c>
      <c r="F180" s="359">
        <f t="shared" si="6"/>
        <v>0</v>
      </c>
      <c r="G180" s="358">
        <v>2108.5610988554999</v>
      </c>
      <c r="H180" s="337">
        <f t="shared" si="7"/>
        <v>40.097854500025527</v>
      </c>
      <c r="I180" s="337">
        <f t="shared" si="8"/>
        <v>1.9016690823799285</v>
      </c>
      <c r="J180" s="363"/>
      <c r="K180" s="358">
        <v>0</v>
      </c>
      <c r="L180" s="361">
        <v>40.097854500025527</v>
      </c>
      <c r="M180" s="347"/>
      <c r="N180" s="349"/>
      <c r="O180" s="35"/>
      <c r="P180" s="35"/>
      <c r="Q180" s="35"/>
    </row>
    <row r="181" spans="1:17" s="17" customFormat="1" ht="17.649999999999999" customHeight="1">
      <c r="A181" s="169">
        <v>205</v>
      </c>
      <c r="B181" s="169" t="s">
        <v>187</v>
      </c>
      <c r="C181" s="166" t="s">
        <v>307</v>
      </c>
      <c r="D181" s="358">
        <v>2307.0944736972001</v>
      </c>
      <c r="E181" s="358">
        <v>2307.0944736972001</v>
      </c>
      <c r="F181" s="359">
        <f t="shared" si="6"/>
        <v>0</v>
      </c>
      <c r="G181" s="358">
        <v>2307.0944736972001</v>
      </c>
      <c r="H181" s="337">
        <f t="shared" si="7"/>
        <v>67.267773037670779</v>
      </c>
      <c r="I181" s="337">
        <f t="shared" si="8"/>
        <v>2.9156921749230236</v>
      </c>
      <c r="J181" s="363"/>
      <c r="K181" s="358">
        <v>0</v>
      </c>
      <c r="L181" s="361">
        <v>67.267773037670779</v>
      </c>
      <c r="M181" s="347"/>
      <c r="N181" s="349"/>
      <c r="O181" s="35"/>
      <c r="P181" s="35"/>
      <c r="Q181" s="35"/>
    </row>
    <row r="182" spans="1:17" s="17" customFormat="1" ht="17.649999999999999" customHeight="1">
      <c r="A182" s="169">
        <v>206</v>
      </c>
      <c r="B182" s="169" t="s">
        <v>138</v>
      </c>
      <c r="C182" s="166" t="s">
        <v>308</v>
      </c>
      <c r="D182" s="358">
        <v>834.44555871630007</v>
      </c>
      <c r="E182" s="358">
        <v>834.44555871630007</v>
      </c>
      <c r="F182" s="359">
        <f t="shared" si="6"/>
        <v>0</v>
      </c>
      <c r="G182" s="358">
        <v>834.44555871630007</v>
      </c>
      <c r="H182" s="337">
        <f t="shared" si="7"/>
        <v>-1.4070664633436537E-13</v>
      </c>
      <c r="I182" s="337">
        <f t="shared" si="8"/>
        <v>-1.6862291957168135E-14</v>
      </c>
      <c r="J182" s="363"/>
      <c r="K182" s="358">
        <v>0</v>
      </c>
      <c r="L182" s="361">
        <v>-1.4070664633436537E-13</v>
      </c>
      <c r="M182" s="347"/>
      <c r="N182" s="349"/>
      <c r="O182" s="35"/>
      <c r="P182" s="35"/>
      <c r="Q182" s="35"/>
    </row>
    <row r="183" spans="1:17" s="17" customFormat="1" ht="17.649999999999999" customHeight="1">
      <c r="A183" s="169">
        <v>207</v>
      </c>
      <c r="B183" s="169" t="s">
        <v>138</v>
      </c>
      <c r="C183" s="166" t="s">
        <v>309</v>
      </c>
      <c r="D183" s="358">
        <v>949.28705978580012</v>
      </c>
      <c r="E183" s="358">
        <v>949.28705978580012</v>
      </c>
      <c r="F183" s="359">
        <f t="shared" si="6"/>
        <v>0</v>
      </c>
      <c r="G183" s="358">
        <v>949.28705978580012</v>
      </c>
      <c r="H183" s="337">
        <f t="shared" si="7"/>
        <v>38.930260697881202</v>
      </c>
      <c r="I183" s="337">
        <f t="shared" si="8"/>
        <v>4.1009998289311493</v>
      </c>
      <c r="J183" s="363"/>
      <c r="K183" s="358">
        <v>0</v>
      </c>
      <c r="L183" s="361">
        <v>38.930260697881202</v>
      </c>
      <c r="M183" s="347"/>
      <c r="N183" s="349"/>
      <c r="O183" s="35"/>
      <c r="P183" s="35"/>
      <c r="Q183" s="35"/>
    </row>
    <row r="184" spans="1:17" s="17" customFormat="1" ht="17.649999999999999" customHeight="1">
      <c r="A184" s="169">
        <v>208</v>
      </c>
      <c r="B184" s="169" t="s">
        <v>138</v>
      </c>
      <c r="C184" s="166" t="s">
        <v>310</v>
      </c>
      <c r="D184" s="358">
        <v>185.96289811950001</v>
      </c>
      <c r="E184" s="358">
        <v>185.96289811950001</v>
      </c>
      <c r="F184" s="359">
        <f t="shared" si="6"/>
        <v>0</v>
      </c>
      <c r="G184" s="358">
        <v>185.96289811950001</v>
      </c>
      <c r="H184" s="337">
        <f t="shared" si="7"/>
        <v>43.391342519071614</v>
      </c>
      <c r="I184" s="337">
        <f t="shared" si="8"/>
        <v>23.333333131422958</v>
      </c>
      <c r="J184" s="363"/>
      <c r="K184" s="358">
        <v>0</v>
      </c>
      <c r="L184" s="361">
        <v>43.391342519071614</v>
      </c>
      <c r="M184" s="347"/>
      <c r="N184" s="349"/>
      <c r="O184" s="35"/>
      <c r="P184" s="35"/>
      <c r="Q184" s="35"/>
    </row>
    <row r="185" spans="1:17" s="17" customFormat="1" ht="17.649999999999999" customHeight="1">
      <c r="A185" s="169">
        <v>209</v>
      </c>
      <c r="B185" s="169" t="s">
        <v>244</v>
      </c>
      <c r="C185" s="166" t="s">
        <v>311</v>
      </c>
      <c r="D185" s="358">
        <v>2633.5808757000004</v>
      </c>
      <c r="E185" s="358">
        <v>2633.5808757000004</v>
      </c>
      <c r="F185" s="359">
        <f t="shared" si="6"/>
        <v>0</v>
      </c>
      <c r="G185" s="358">
        <v>1046.9126875562999</v>
      </c>
      <c r="H185" s="337">
        <f t="shared" si="7"/>
        <v>1046.9126875563002</v>
      </c>
      <c r="I185" s="337">
        <f t="shared" si="8"/>
        <v>39.752441142633707</v>
      </c>
      <c r="J185" s="363"/>
      <c r="K185" s="358">
        <v>784.7997265334177</v>
      </c>
      <c r="L185" s="361">
        <v>262.11296102288236</v>
      </c>
      <c r="M185" s="347"/>
      <c r="N185" s="349"/>
      <c r="O185" s="35"/>
      <c r="P185" s="35"/>
      <c r="Q185" s="35"/>
    </row>
    <row r="186" spans="1:17" s="17" customFormat="1" ht="17.649999999999999" customHeight="1">
      <c r="A186" s="169">
        <v>210</v>
      </c>
      <c r="B186" s="169" t="s">
        <v>226</v>
      </c>
      <c r="C186" s="166" t="s">
        <v>312</v>
      </c>
      <c r="D186" s="358">
        <v>2736.9605344041001</v>
      </c>
      <c r="E186" s="358">
        <v>2736.9605344041001</v>
      </c>
      <c r="F186" s="359">
        <f t="shared" si="6"/>
        <v>0</v>
      </c>
      <c r="G186" s="358">
        <v>2736.9605344041001</v>
      </c>
      <c r="H186" s="337">
        <f t="shared" si="7"/>
        <v>103.28553274714136</v>
      </c>
      <c r="I186" s="337">
        <f t="shared" si="8"/>
        <v>3.7737311681634833</v>
      </c>
      <c r="J186" s="363"/>
      <c r="K186" s="358">
        <v>0</v>
      </c>
      <c r="L186" s="361">
        <v>103.28553274714136</v>
      </c>
      <c r="M186" s="347"/>
      <c r="N186" s="349"/>
      <c r="O186" s="35"/>
      <c r="P186" s="35"/>
      <c r="Q186" s="35"/>
    </row>
    <row r="187" spans="1:17" s="17" customFormat="1" ht="17.649999999999999" customHeight="1">
      <c r="A187" s="169">
        <v>211</v>
      </c>
      <c r="B187" s="169" t="s">
        <v>248</v>
      </c>
      <c r="C187" s="166" t="s">
        <v>313</v>
      </c>
      <c r="D187" s="358">
        <v>3611.6499717738006</v>
      </c>
      <c r="E187" s="358">
        <v>3611.6499717738006</v>
      </c>
      <c r="F187" s="359">
        <f t="shared" si="6"/>
        <v>0</v>
      </c>
      <c r="G187" s="358">
        <v>3611.6499717738006</v>
      </c>
      <c r="H187" s="337">
        <f t="shared" si="7"/>
        <v>250.23435737667353</v>
      </c>
      <c r="I187" s="337">
        <f t="shared" si="8"/>
        <v>6.9285329235206916</v>
      </c>
      <c r="J187" s="364"/>
      <c r="K187" s="358">
        <v>0</v>
      </c>
      <c r="L187" s="361">
        <v>250.23435737667353</v>
      </c>
      <c r="M187" s="347"/>
      <c r="N187" s="349"/>
      <c r="O187" s="35"/>
      <c r="P187" s="35"/>
      <c r="Q187" s="35"/>
    </row>
    <row r="188" spans="1:17" s="17" customFormat="1" ht="17.649999999999999" customHeight="1">
      <c r="A188" s="169">
        <v>212</v>
      </c>
      <c r="B188" s="169" t="s">
        <v>138</v>
      </c>
      <c r="C188" s="166" t="s">
        <v>314</v>
      </c>
      <c r="D188" s="358">
        <v>678.97517490000007</v>
      </c>
      <c r="E188" s="358">
        <v>678.97517490000007</v>
      </c>
      <c r="F188" s="359">
        <f t="shared" si="6"/>
        <v>0</v>
      </c>
      <c r="G188" s="358">
        <v>726.75909000000013</v>
      </c>
      <c r="H188" s="337">
        <f t="shared" si="7"/>
        <v>1.9802699859293353E-5</v>
      </c>
      <c r="I188" s="337">
        <f t="shared" si="8"/>
        <v>2.9165572750446889E-6</v>
      </c>
      <c r="J188" s="363"/>
      <c r="K188" s="358">
        <v>1.9802699999999999E-5</v>
      </c>
      <c r="L188" s="361">
        <v>-1.4070664633436537E-13</v>
      </c>
      <c r="M188" s="347"/>
      <c r="N188" s="349"/>
      <c r="O188" s="35"/>
      <c r="P188" s="35"/>
      <c r="Q188" s="35"/>
    </row>
    <row r="189" spans="1:17" s="17" customFormat="1" ht="17.649999999999999" customHeight="1">
      <c r="A189" s="169">
        <v>213</v>
      </c>
      <c r="B189" s="169" t="s">
        <v>138</v>
      </c>
      <c r="C189" s="166" t="s">
        <v>315</v>
      </c>
      <c r="D189" s="358">
        <v>1202.9222592881999</v>
      </c>
      <c r="E189" s="358">
        <v>1202.9222592881999</v>
      </c>
      <c r="F189" s="359">
        <f t="shared" si="6"/>
        <v>0</v>
      </c>
      <c r="G189" s="358">
        <v>1202.9222592881999</v>
      </c>
      <c r="H189" s="337">
        <f t="shared" si="7"/>
        <v>549.46196729957694</v>
      </c>
      <c r="I189" s="337">
        <f t="shared" si="8"/>
        <v>45.677263269257963</v>
      </c>
      <c r="J189" s="363"/>
      <c r="K189" s="358">
        <v>0</v>
      </c>
      <c r="L189" s="361">
        <v>549.46196729957694</v>
      </c>
      <c r="M189" s="347"/>
      <c r="N189" s="349"/>
      <c r="O189" s="35"/>
      <c r="P189" s="35"/>
      <c r="Q189" s="35"/>
    </row>
    <row r="190" spans="1:17" s="17" customFormat="1" ht="17.649999999999999" customHeight="1">
      <c r="A190" s="169">
        <v>214</v>
      </c>
      <c r="B190" s="169" t="s">
        <v>244</v>
      </c>
      <c r="C190" s="166" t="s">
        <v>316</v>
      </c>
      <c r="D190" s="358">
        <v>4773.8566917000007</v>
      </c>
      <c r="E190" s="358">
        <v>4773.8566917000007</v>
      </c>
      <c r="F190" s="359">
        <f t="shared" si="6"/>
        <v>0</v>
      </c>
      <c r="G190" s="358">
        <v>2191.1477047299004</v>
      </c>
      <c r="H190" s="337">
        <f t="shared" si="7"/>
        <v>2191.1477047299004</v>
      </c>
      <c r="I190" s="337">
        <f t="shared" si="8"/>
        <v>45.898899909155396</v>
      </c>
      <c r="J190" s="363"/>
      <c r="K190" s="358">
        <v>1916.8607460920964</v>
      </c>
      <c r="L190" s="361">
        <v>274.28695863780382</v>
      </c>
      <c r="M190" s="347"/>
      <c r="N190" s="349"/>
      <c r="O190" s="35"/>
      <c r="P190" s="35"/>
      <c r="Q190" s="35"/>
    </row>
    <row r="191" spans="1:17" s="17" customFormat="1" ht="17.649999999999999" customHeight="1">
      <c r="A191" s="169">
        <v>215</v>
      </c>
      <c r="B191" s="169" t="s">
        <v>248</v>
      </c>
      <c r="C191" s="166" t="s">
        <v>317</v>
      </c>
      <c r="D191" s="358">
        <v>1229.9487664185001</v>
      </c>
      <c r="E191" s="358">
        <v>1229.9487664185001</v>
      </c>
      <c r="F191" s="359">
        <f t="shared" si="6"/>
        <v>0</v>
      </c>
      <c r="G191" s="358">
        <v>1229.9487664185001</v>
      </c>
      <c r="H191" s="337">
        <f t="shared" si="7"/>
        <v>323.5987544885096</v>
      </c>
      <c r="I191" s="337">
        <f t="shared" si="8"/>
        <v>26.309937724544412</v>
      </c>
      <c r="J191" s="363"/>
      <c r="K191" s="358">
        <v>0</v>
      </c>
      <c r="L191" s="361">
        <v>323.5987544885096</v>
      </c>
      <c r="M191" s="347"/>
      <c r="N191" s="349"/>
      <c r="O191" s="35"/>
      <c r="P191" s="35"/>
      <c r="Q191" s="35"/>
    </row>
    <row r="192" spans="1:17" s="17" customFormat="1" ht="17.649999999999999" customHeight="1">
      <c r="A192" s="169">
        <v>216</v>
      </c>
      <c r="B192" s="169" t="s">
        <v>211</v>
      </c>
      <c r="C192" s="166" t="s">
        <v>318</v>
      </c>
      <c r="D192" s="358">
        <v>2981.4920168598005</v>
      </c>
      <c r="E192" s="358">
        <v>2981.4920168598005</v>
      </c>
      <c r="F192" s="359">
        <f t="shared" si="6"/>
        <v>0</v>
      </c>
      <c r="G192" s="358">
        <v>2981.4920168598005</v>
      </c>
      <c r="H192" s="337">
        <f t="shared" si="7"/>
        <v>1383.3701590199801</v>
      </c>
      <c r="I192" s="337">
        <f t="shared" si="8"/>
        <v>46.39858672091929</v>
      </c>
      <c r="J192" s="363"/>
      <c r="K192" s="358">
        <v>0</v>
      </c>
      <c r="L192" s="361">
        <v>1383.3701590199801</v>
      </c>
      <c r="M192" s="347"/>
      <c r="N192" s="349"/>
      <c r="O192" s="35"/>
      <c r="P192" s="35"/>
      <c r="Q192" s="35"/>
    </row>
    <row r="193" spans="1:17" s="17" customFormat="1" ht="17.649999999999999" customHeight="1">
      <c r="A193" s="169">
        <v>217</v>
      </c>
      <c r="B193" s="169" t="s">
        <v>203</v>
      </c>
      <c r="C193" s="166" t="s">
        <v>319</v>
      </c>
      <c r="D193" s="358">
        <v>3141.5937769413003</v>
      </c>
      <c r="E193" s="358">
        <v>3141.5937769413003</v>
      </c>
      <c r="F193" s="359">
        <f t="shared" si="6"/>
        <v>0</v>
      </c>
      <c r="G193" s="358">
        <v>3141.5937769413003</v>
      </c>
      <c r="H193" s="337">
        <f t="shared" si="7"/>
        <v>1399.0931207121812</v>
      </c>
      <c r="I193" s="337">
        <f t="shared" si="8"/>
        <v>44.534501277067015</v>
      </c>
      <c r="J193" s="363"/>
      <c r="K193" s="358">
        <v>0</v>
      </c>
      <c r="L193" s="361">
        <v>1399.0931207121812</v>
      </c>
      <c r="M193" s="347"/>
      <c r="N193" s="349"/>
      <c r="O193" s="35"/>
      <c r="P193" s="35"/>
      <c r="Q193" s="35"/>
    </row>
    <row r="194" spans="1:17" s="17" customFormat="1" ht="17.649999999999999" customHeight="1">
      <c r="A194" s="169">
        <v>218</v>
      </c>
      <c r="B194" s="169" t="s">
        <v>134</v>
      </c>
      <c r="C194" s="166" t="s">
        <v>320</v>
      </c>
      <c r="D194" s="358">
        <v>775.61490544830008</v>
      </c>
      <c r="E194" s="358">
        <v>775.61490544830008</v>
      </c>
      <c r="F194" s="359">
        <f t="shared" si="6"/>
        <v>0</v>
      </c>
      <c r="G194" s="358">
        <v>775.61490544830008</v>
      </c>
      <c r="H194" s="337">
        <f t="shared" si="7"/>
        <v>8.8973120133843278</v>
      </c>
      <c r="I194" s="337">
        <f t="shared" si="8"/>
        <v>1.1471300965060416</v>
      </c>
      <c r="J194" s="363"/>
      <c r="K194" s="358">
        <v>0</v>
      </c>
      <c r="L194" s="361">
        <v>8.8973120133843278</v>
      </c>
      <c r="M194" s="347"/>
      <c r="N194" s="349"/>
      <c r="O194" s="35"/>
      <c r="P194" s="35"/>
      <c r="Q194" s="35"/>
    </row>
    <row r="195" spans="1:17" s="17" customFormat="1" ht="17.649999999999999" customHeight="1">
      <c r="A195" s="169">
        <v>219</v>
      </c>
      <c r="B195" s="169" t="s">
        <v>248</v>
      </c>
      <c r="C195" s="166" t="s">
        <v>321</v>
      </c>
      <c r="D195" s="358">
        <v>842.44347319230008</v>
      </c>
      <c r="E195" s="358">
        <v>842.44347319230008</v>
      </c>
      <c r="F195" s="359">
        <f t="shared" si="6"/>
        <v>0</v>
      </c>
      <c r="G195" s="358">
        <v>842.44347319230008</v>
      </c>
      <c r="H195" s="337">
        <f t="shared" si="7"/>
        <v>196.73161127150058</v>
      </c>
      <c r="I195" s="337">
        <f t="shared" si="8"/>
        <v>23.352499904357821</v>
      </c>
      <c r="J195" s="363"/>
      <c r="K195" s="358">
        <v>0</v>
      </c>
      <c r="L195" s="361">
        <v>196.73161127150058</v>
      </c>
      <c r="M195" s="347"/>
      <c r="N195" s="349"/>
      <c r="O195" s="35"/>
      <c r="P195" s="35"/>
      <c r="Q195" s="35"/>
    </row>
    <row r="196" spans="1:17" s="17" customFormat="1" ht="17.649999999999999" customHeight="1">
      <c r="A196" s="169">
        <v>222</v>
      </c>
      <c r="B196" s="169" t="s">
        <v>751</v>
      </c>
      <c r="C196" s="166" t="s">
        <v>322</v>
      </c>
      <c r="D196" s="358">
        <v>20778.338770110902</v>
      </c>
      <c r="E196" s="358">
        <v>20778.338770110902</v>
      </c>
      <c r="F196" s="359">
        <f t="shared" si="6"/>
        <v>0</v>
      </c>
      <c r="G196" s="358">
        <v>20778.338770110902</v>
      </c>
      <c r="H196" s="337">
        <f t="shared" si="7"/>
        <v>6384.506368527489</v>
      </c>
      <c r="I196" s="337">
        <f t="shared" si="8"/>
        <v>30.726741146945947</v>
      </c>
      <c r="J196" s="363"/>
      <c r="K196" s="358">
        <v>0</v>
      </c>
      <c r="L196" s="361">
        <v>6384.506368527489</v>
      </c>
      <c r="M196" s="347"/>
      <c r="N196" s="349"/>
      <c r="O196" s="35"/>
      <c r="P196" s="35"/>
      <c r="Q196" s="35"/>
    </row>
    <row r="197" spans="1:17" s="17" customFormat="1" ht="17.649999999999999" customHeight="1">
      <c r="A197" s="169">
        <v>223</v>
      </c>
      <c r="B197" s="169" t="s">
        <v>134</v>
      </c>
      <c r="C197" s="166" t="s">
        <v>323</v>
      </c>
      <c r="D197" s="358">
        <v>85.764642183899994</v>
      </c>
      <c r="E197" s="358">
        <v>85.764642183899994</v>
      </c>
      <c r="F197" s="359">
        <f t="shared" si="6"/>
        <v>0</v>
      </c>
      <c r="G197" s="358">
        <v>85.764642183899994</v>
      </c>
      <c r="H197" s="337">
        <f t="shared" si="7"/>
        <v>-1.7588330791795671E-14</v>
      </c>
      <c r="I197" s="337">
        <f t="shared" si="8"/>
        <v>-2.0507671161365151E-14</v>
      </c>
      <c r="J197" s="363"/>
      <c r="K197" s="358">
        <v>0</v>
      </c>
      <c r="L197" s="361">
        <v>-1.7588330791795671E-14</v>
      </c>
      <c r="M197" s="347"/>
      <c r="N197" s="349"/>
      <c r="O197" s="35"/>
      <c r="P197" s="35"/>
      <c r="Q197" s="35"/>
    </row>
    <row r="198" spans="1:17" s="17" customFormat="1" ht="17.649999999999999" customHeight="1">
      <c r="A198" s="169">
        <v>225</v>
      </c>
      <c r="B198" s="169" t="s">
        <v>134</v>
      </c>
      <c r="C198" s="166" t="s">
        <v>752</v>
      </c>
      <c r="D198" s="358">
        <v>24.534772994700003</v>
      </c>
      <c r="E198" s="358">
        <v>24.534772994700003</v>
      </c>
      <c r="F198" s="359">
        <f t="shared" si="6"/>
        <v>0</v>
      </c>
      <c r="G198" s="358">
        <v>24.534772994700003</v>
      </c>
      <c r="H198" s="337">
        <f t="shared" si="7"/>
        <v>-8.7941653958978356E-15</v>
      </c>
      <c r="I198" s="337">
        <f t="shared" si="8"/>
        <v>-3.5843679490319924E-14</v>
      </c>
      <c r="J198" s="363"/>
      <c r="K198" s="358">
        <v>0</v>
      </c>
      <c r="L198" s="361">
        <v>-8.7941653958978356E-15</v>
      </c>
      <c r="M198" s="347"/>
      <c r="N198" s="349"/>
      <c r="O198" s="35"/>
      <c r="P198" s="35"/>
      <c r="Q198" s="35"/>
    </row>
    <row r="199" spans="1:17" s="17" customFormat="1" ht="17.649999999999999" customHeight="1">
      <c r="A199" s="169">
        <v>226</v>
      </c>
      <c r="B199" s="169" t="s">
        <v>126</v>
      </c>
      <c r="C199" s="166" t="s">
        <v>325</v>
      </c>
      <c r="D199" s="358">
        <v>500.81028300000003</v>
      </c>
      <c r="E199" s="358">
        <v>500.81028300000003</v>
      </c>
      <c r="F199" s="359">
        <f t="shared" si="6"/>
        <v>0</v>
      </c>
      <c r="G199" s="358">
        <v>500.81028300000003</v>
      </c>
      <c r="H199" s="337">
        <f t="shared" si="7"/>
        <v>250.40514150000001</v>
      </c>
      <c r="I199" s="337">
        <f t="shared" si="8"/>
        <v>50</v>
      </c>
      <c r="J199" s="363"/>
      <c r="K199" s="358">
        <v>0</v>
      </c>
      <c r="L199" s="361">
        <v>250.40514150000001</v>
      </c>
      <c r="M199" s="347"/>
      <c r="N199" s="349"/>
      <c r="O199" s="35"/>
      <c r="P199" s="35"/>
      <c r="Q199" s="35"/>
    </row>
    <row r="200" spans="1:17" s="17" customFormat="1" ht="17.649999999999999" customHeight="1">
      <c r="A200" s="169">
        <v>227</v>
      </c>
      <c r="B200" s="169" t="s">
        <v>122</v>
      </c>
      <c r="C200" s="166" t="s">
        <v>326</v>
      </c>
      <c r="D200" s="358">
        <v>2100.2861248038002</v>
      </c>
      <c r="E200" s="358">
        <v>2100.2861248038002</v>
      </c>
      <c r="F200" s="359">
        <f t="shared" si="6"/>
        <v>0</v>
      </c>
      <c r="G200" s="358">
        <v>2100.2861248038002</v>
      </c>
      <c r="H200" s="337">
        <f t="shared" si="7"/>
        <v>221.08274932251462</v>
      </c>
      <c r="I200" s="337">
        <f t="shared" si="8"/>
        <v>10.526315758200194</v>
      </c>
      <c r="J200" s="363"/>
      <c r="K200" s="358">
        <v>0</v>
      </c>
      <c r="L200" s="361">
        <v>221.08274932251462</v>
      </c>
      <c r="M200" s="347"/>
      <c r="N200" s="349"/>
      <c r="O200" s="35"/>
      <c r="P200" s="35"/>
      <c r="Q200" s="35"/>
    </row>
    <row r="201" spans="1:17" s="17" customFormat="1" ht="17.649999999999999" customHeight="1">
      <c r="A201" s="169">
        <v>228</v>
      </c>
      <c r="B201" s="170" t="s">
        <v>134</v>
      </c>
      <c r="C201" s="166" t="s">
        <v>327</v>
      </c>
      <c r="D201" s="358">
        <v>386.24594051970001</v>
      </c>
      <c r="E201" s="358">
        <v>386.24594051970001</v>
      </c>
      <c r="F201" s="359">
        <f t="shared" si="6"/>
        <v>0</v>
      </c>
      <c r="G201" s="358">
        <v>386.24594051970001</v>
      </c>
      <c r="H201" s="337">
        <f t="shared" si="7"/>
        <v>41.072248483790048</v>
      </c>
      <c r="I201" s="337">
        <f t="shared" si="8"/>
        <v>10.633703600490064</v>
      </c>
      <c r="J201" s="363"/>
      <c r="K201" s="358">
        <v>0</v>
      </c>
      <c r="L201" s="361">
        <v>41.072248483790048</v>
      </c>
      <c r="M201" s="347"/>
      <c r="N201" s="349"/>
      <c r="O201" s="35"/>
      <c r="P201" s="35"/>
      <c r="Q201" s="35"/>
    </row>
    <row r="202" spans="1:17" s="17" customFormat="1" ht="17.649999999999999" customHeight="1">
      <c r="A202" s="169">
        <v>229</v>
      </c>
      <c r="B202" s="170" t="s">
        <v>753</v>
      </c>
      <c r="C202" s="166" t="s">
        <v>328</v>
      </c>
      <c r="D202" s="358">
        <v>2056.8238915437</v>
      </c>
      <c r="E202" s="358">
        <v>2056.8238915437</v>
      </c>
      <c r="F202" s="359">
        <f t="shared" si="6"/>
        <v>0</v>
      </c>
      <c r="G202" s="358">
        <v>2056.8238915437</v>
      </c>
      <c r="H202" s="337">
        <f t="shared" si="7"/>
        <v>541.69110742203986</v>
      </c>
      <c r="I202" s="337">
        <f t="shared" si="8"/>
        <v>26.336290124259815</v>
      </c>
      <c r="J202" s="363"/>
      <c r="K202" s="358">
        <v>0</v>
      </c>
      <c r="L202" s="361">
        <v>541.69110742203986</v>
      </c>
      <c r="M202" s="347"/>
      <c r="N202" s="349"/>
      <c r="O202" s="35"/>
      <c r="P202" s="35"/>
      <c r="Q202" s="35"/>
    </row>
    <row r="203" spans="1:17" s="17" customFormat="1" ht="17.649999999999999" customHeight="1">
      <c r="A203" s="169">
        <v>231</v>
      </c>
      <c r="B203" s="169" t="s">
        <v>226</v>
      </c>
      <c r="C203" s="166" t="s">
        <v>329</v>
      </c>
      <c r="D203" s="358">
        <v>127.1131748514</v>
      </c>
      <c r="E203" s="358">
        <v>127.1131748514</v>
      </c>
      <c r="F203" s="359">
        <f t="shared" si="6"/>
        <v>0</v>
      </c>
      <c r="G203" s="358">
        <v>127.1131748514</v>
      </c>
      <c r="H203" s="337">
        <f t="shared" si="7"/>
        <v>11.873641837931425</v>
      </c>
      <c r="I203" s="337">
        <f t="shared" si="8"/>
        <v>9.3410001377214833</v>
      </c>
      <c r="J203" s="363"/>
      <c r="K203" s="358">
        <v>0</v>
      </c>
      <c r="L203" s="361">
        <v>11.873641837931425</v>
      </c>
      <c r="M203" s="347"/>
      <c r="N203" s="349"/>
      <c r="O203" s="35"/>
      <c r="P203" s="35"/>
      <c r="Q203" s="35"/>
    </row>
    <row r="204" spans="1:17" s="17" customFormat="1" ht="17.649999999999999" customHeight="1">
      <c r="A204" s="169">
        <v>233</v>
      </c>
      <c r="B204" s="169" t="s">
        <v>226</v>
      </c>
      <c r="C204" s="166" t="s">
        <v>330</v>
      </c>
      <c r="D204" s="358">
        <v>169.83730207440001</v>
      </c>
      <c r="E204" s="358">
        <v>169.83730207440001</v>
      </c>
      <c r="F204" s="359">
        <f t="shared" si="6"/>
        <v>0</v>
      </c>
      <c r="G204" s="358">
        <v>169.83730207440001</v>
      </c>
      <c r="H204" s="337">
        <f t="shared" si="7"/>
        <v>15.864502223394279</v>
      </c>
      <c r="I204" s="337">
        <f t="shared" si="8"/>
        <v>9.3409999038047449</v>
      </c>
      <c r="J204" s="363"/>
      <c r="K204" s="358">
        <v>0</v>
      </c>
      <c r="L204" s="361">
        <v>15.864502223394279</v>
      </c>
      <c r="M204" s="347"/>
      <c r="N204" s="349"/>
      <c r="O204" s="35"/>
      <c r="P204" s="35"/>
      <c r="Q204" s="35"/>
    </row>
    <row r="205" spans="1:17" s="17" customFormat="1" ht="17.649999999999999" customHeight="1">
      <c r="A205" s="169">
        <v>234</v>
      </c>
      <c r="B205" s="169" t="s">
        <v>226</v>
      </c>
      <c r="C205" s="166" t="s">
        <v>331</v>
      </c>
      <c r="D205" s="358">
        <v>709.04852545230005</v>
      </c>
      <c r="E205" s="358">
        <v>709.04852545230005</v>
      </c>
      <c r="F205" s="359">
        <f t="shared" si="6"/>
        <v>0</v>
      </c>
      <c r="G205" s="358">
        <v>709.04852545230005</v>
      </c>
      <c r="H205" s="337">
        <f t="shared" si="7"/>
        <v>619.86530220108114</v>
      </c>
      <c r="I205" s="337">
        <f t="shared" si="8"/>
        <v>87.422126970177501</v>
      </c>
      <c r="J205" s="363"/>
      <c r="K205" s="358">
        <v>0</v>
      </c>
      <c r="L205" s="361">
        <v>619.86530220108114</v>
      </c>
      <c r="M205" s="347"/>
      <c r="N205" s="349"/>
      <c r="O205" s="35"/>
      <c r="P205" s="35"/>
      <c r="Q205" s="35"/>
    </row>
    <row r="206" spans="1:17" s="17" customFormat="1" ht="17.649999999999999" customHeight="1">
      <c r="A206" s="169">
        <v>235</v>
      </c>
      <c r="B206" s="169" t="s">
        <v>126</v>
      </c>
      <c r="C206" s="166" t="s">
        <v>332</v>
      </c>
      <c r="D206" s="358">
        <v>1937.8903803489002</v>
      </c>
      <c r="E206" s="358">
        <v>1937.8903803489002</v>
      </c>
      <c r="F206" s="359">
        <f t="shared" si="6"/>
        <v>0</v>
      </c>
      <c r="G206" s="358">
        <v>1937.8903803489002</v>
      </c>
      <c r="H206" s="337">
        <f t="shared" si="7"/>
        <v>908.34897333500408</v>
      </c>
      <c r="I206" s="337">
        <f t="shared" si="8"/>
        <v>46.8730833563178</v>
      </c>
      <c r="J206" s="363"/>
      <c r="K206" s="358">
        <v>0</v>
      </c>
      <c r="L206" s="361">
        <v>908.34897333500408</v>
      </c>
      <c r="M206" s="347"/>
      <c r="N206" s="349"/>
      <c r="O206" s="35"/>
      <c r="P206" s="35"/>
      <c r="Q206" s="35"/>
    </row>
    <row r="207" spans="1:17" s="17" customFormat="1" ht="17.649999999999999" customHeight="1">
      <c r="A207" s="169">
        <v>236</v>
      </c>
      <c r="B207" s="169" t="s">
        <v>126</v>
      </c>
      <c r="C207" s="166" t="s">
        <v>333</v>
      </c>
      <c r="D207" s="358">
        <v>1819.8576147663</v>
      </c>
      <c r="E207" s="358">
        <v>1819.8576147663</v>
      </c>
      <c r="F207" s="359">
        <f t="shared" ref="F207:F270" si="9">E207/D207*100-100</f>
        <v>0</v>
      </c>
      <c r="G207" s="358">
        <v>1819.8576147663</v>
      </c>
      <c r="H207" s="337">
        <f t="shared" ref="H207:H270" si="10">+K207+L207</f>
        <v>181.98576236775099</v>
      </c>
      <c r="I207" s="337">
        <f t="shared" ref="I207:I270" si="11">+H207/E207*100</f>
        <v>10.000000048966523</v>
      </c>
      <c r="J207" s="363"/>
      <c r="K207" s="358">
        <v>0</v>
      </c>
      <c r="L207" s="361">
        <v>181.98576236775099</v>
      </c>
      <c r="M207" s="347"/>
      <c r="N207" s="349"/>
      <c r="O207" s="35"/>
      <c r="P207" s="35"/>
      <c r="Q207" s="35"/>
    </row>
    <row r="208" spans="1:17" s="17" customFormat="1" ht="17.649999999999999" customHeight="1">
      <c r="A208" s="169">
        <v>237</v>
      </c>
      <c r="B208" s="169" t="s">
        <v>134</v>
      </c>
      <c r="C208" s="166" t="s">
        <v>334</v>
      </c>
      <c r="D208" s="358">
        <v>228.36039960870002</v>
      </c>
      <c r="E208" s="358">
        <v>228.36039960870002</v>
      </c>
      <c r="F208" s="359">
        <f t="shared" si="9"/>
        <v>0</v>
      </c>
      <c r="G208" s="358">
        <v>228.360379806</v>
      </c>
      <c r="H208" s="337">
        <f t="shared" si="10"/>
        <v>109.5321876689254</v>
      </c>
      <c r="I208" s="337">
        <f t="shared" si="11"/>
        <v>47.964615518544775</v>
      </c>
      <c r="J208" s="363"/>
      <c r="K208" s="358">
        <v>0</v>
      </c>
      <c r="L208" s="361">
        <v>109.5321876689254</v>
      </c>
      <c r="M208" s="347"/>
      <c r="N208" s="349"/>
      <c r="O208" s="35"/>
      <c r="P208" s="35"/>
      <c r="Q208" s="35"/>
    </row>
    <row r="209" spans="1:17" s="17" customFormat="1" ht="17.649999999999999" customHeight="1">
      <c r="A209" s="169">
        <v>242</v>
      </c>
      <c r="B209" s="169" t="s">
        <v>138</v>
      </c>
      <c r="C209" s="166" t="s">
        <v>335</v>
      </c>
      <c r="D209" s="358">
        <v>480.3328258002</v>
      </c>
      <c r="E209" s="358">
        <v>480.3328258002</v>
      </c>
      <c r="F209" s="359">
        <f t="shared" si="9"/>
        <v>0</v>
      </c>
      <c r="G209" s="358">
        <v>480.3328258002</v>
      </c>
      <c r="H209" s="337">
        <f t="shared" si="10"/>
        <v>175.08323433199362</v>
      </c>
      <c r="I209" s="337">
        <f t="shared" si="11"/>
        <v>36.450399582897028</v>
      </c>
      <c r="J209" s="363"/>
      <c r="K209" s="358">
        <v>0</v>
      </c>
      <c r="L209" s="361">
        <v>175.08323433199362</v>
      </c>
      <c r="M209" s="347"/>
      <c r="N209" s="349"/>
      <c r="O209" s="35"/>
      <c r="P209" s="35"/>
      <c r="Q209" s="35"/>
    </row>
    <row r="210" spans="1:17" s="17" customFormat="1" ht="17.649999999999999" customHeight="1">
      <c r="A210" s="169">
        <v>243</v>
      </c>
      <c r="B210" s="169" t="s">
        <v>138</v>
      </c>
      <c r="C210" s="166" t="s">
        <v>336</v>
      </c>
      <c r="D210" s="358">
        <v>1685.2743069993001</v>
      </c>
      <c r="E210" s="358">
        <v>1685.2743069993001</v>
      </c>
      <c r="F210" s="359">
        <f t="shared" si="9"/>
        <v>0</v>
      </c>
      <c r="G210" s="358">
        <v>1685.2743069993001</v>
      </c>
      <c r="H210" s="337">
        <f t="shared" si="10"/>
        <v>658.06768080412178</v>
      </c>
      <c r="I210" s="337">
        <f t="shared" si="11"/>
        <v>39.048104992227536</v>
      </c>
      <c r="J210" s="363"/>
      <c r="K210" s="358">
        <v>0</v>
      </c>
      <c r="L210" s="361">
        <v>658.06768080412178</v>
      </c>
      <c r="M210" s="347"/>
      <c r="N210" s="349"/>
      <c r="O210" s="35"/>
      <c r="P210" s="35"/>
      <c r="Q210" s="35"/>
    </row>
    <row r="211" spans="1:17" s="17" customFormat="1" ht="17.649999999999999" customHeight="1">
      <c r="A211" s="169">
        <v>244</v>
      </c>
      <c r="B211" s="169" t="s">
        <v>138</v>
      </c>
      <c r="C211" s="166" t="s">
        <v>337</v>
      </c>
      <c r="D211" s="358">
        <v>1353.5675766306001</v>
      </c>
      <c r="E211" s="358">
        <v>1353.5675766306001</v>
      </c>
      <c r="F211" s="359">
        <f t="shared" si="9"/>
        <v>0</v>
      </c>
      <c r="G211" s="358">
        <v>1353.5675766306001</v>
      </c>
      <c r="H211" s="337">
        <f t="shared" si="10"/>
        <v>362.54443002121565</v>
      </c>
      <c r="I211" s="337">
        <f t="shared" si="11"/>
        <v>26.784361289422126</v>
      </c>
      <c r="J211" s="363"/>
      <c r="K211" s="358">
        <v>0</v>
      </c>
      <c r="L211" s="361">
        <v>362.54443002121565</v>
      </c>
      <c r="M211" s="347"/>
      <c r="N211" s="349"/>
      <c r="O211" s="35"/>
      <c r="P211" s="35"/>
      <c r="Q211" s="35"/>
    </row>
    <row r="212" spans="1:17" s="17" customFormat="1" ht="17.649999999999999" customHeight="1">
      <c r="A212" s="169">
        <v>245</v>
      </c>
      <c r="B212" s="169" t="s">
        <v>138</v>
      </c>
      <c r="C212" s="166" t="s">
        <v>338</v>
      </c>
      <c r="D212" s="358">
        <v>1849.1831361558002</v>
      </c>
      <c r="E212" s="358">
        <v>1849.1831361558002</v>
      </c>
      <c r="F212" s="359">
        <f t="shared" si="9"/>
        <v>0</v>
      </c>
      <c r="G212" s="358">
        <v>792.97213041990005</v>
      </c>
      <c r="H212" s="337">
        <f t="shared" si="10"/>
        <v>792.97213041990005</v>
      </c>
      <c r="I212" s="337">
        <f t="shared" si="11"/>
        <v>42.882292992806605</v>
      </c>
      <c r="J212" s="363"/>
      <c r="K212" s="358">
        <v>611.61930933081305</v>
      </c>
      <c r="L212" s="361">
        <v>181.35282108908697</v>
      </c>
      <c r="M212" s="347"/>
      <c r="N212" s="349"/>
      <c r="O212" s="35"/>
      <c r="P212" s="35"/>
      <c r="Q212" s="35"/>
    </row>
    <row r="213" spans="1:17" s="17" customFormat="1" ht="17.649999999999999" customHeight="1">
      <c r="A213" s="169">
        <v>247</v>
      </c>
      <c r="B213" s="169" t="s">
        <v>226</v>
      </c>
      <c r="C213" s="166" t="s">
        <v>339</v>
      </c>
      <c r="D213" s="358">
        <v>375.16781507220003</v>
      </c>
      <c r="E213" s="358">
        <v>375.16781507220003</v>
      </c>
      <c r="F213" s="359">
        <f t="shared" si="9"/>
        <v>0</v>
      </c>
      <c r="G213" s="358">
        <v>375.16773586139999</v>
      </c>
      <c r="H213" s="337">
        <f t="shared" si="10"/>
        <v>82.904291000113332</v>
      </c>
      <c r="I213" s="337">
        <f t="shared" si="11"/>
        <v>22.097921961711624</v>
      </c>
      <c r="J213" s="363"/>
      <c r="K213" s="358">
        <v>0</v>
      </c>
      <c r="L213" s="361">
        <v>82.904291000113332</v>
      </c>
      <c r="M213" s="347"/>
      <c r="N213" s="349"/>
      <c r="O213" s="35"/>
      <c r="P213" s="35"/>
      <c r="Q213" s="35"/>
    </row>
    <row r="214" spans="1:17" s="17" customFormat="1" ht="17.649999999999999" customHeight="1">
      <c r="A214" s="169">
        <v>248</v>
      </c>
      <c r="B214" s="169" t="s">
        <v>226</v>
      </c>
      <c r="C214" s="166" t="s">
        <v>340</v>
      </c>
      <c r="D214" s="358">
        <v>1230.0854446539001</v>
      </c>
      <c r="E214" s="358">
        <v>1230.0854446539001</v>
      </c>
      <c r="F214" s="359">
        <f t="shared" si="9"/>
        <v>0</v>
      </c>
      <c r="G214" s="358">
        <v>1230.0854446539001</v>
      </c>
      <c r="H214" s="337">
        <f t="shared" si="10"/>
        <v>169.59722493240108</v>
      </c>
      <c r="I214" s="337">
        <f t="shared" si="11"/>
        <v>13.787434496480802</v>
      </c>
      <c r="J214" s="363"/>
      <c r="K214" s="358">
        <v>0</v>
      </c>
      <c r="L214" s="361">
        <v>169.59722493240108</v>
      </c>
      <c r="M214" s="347"/>
      <c r="N214" s="349"/>
      <c r="O214" s="35"/>
      <c r="P214" s="35"/>
      <c r="Q214" s="35"/>
    </row>
    <row r="215" spans="1:17" s="17" customFormat="1" ht="17.649999999999999" customHeight="1">
      <c r="A215" s="169">
        <v>249</v>
      </c>
      <c r="B215" s="169" t="s">
        <v>226</v>
      </c>
      <c r="C215" s="166" t="s">
        <v>341</v>
      </c>
      <c r="D215" s="358">
        <v>1136.4602989293001</v>
      </c>
      <c r="E215" s="358">
        <v>1136.4602989293001</v>
      </c>
      <c r="F215" s="359">
        <f t="shared" si="9"/>
        <v>0</v>
      </c>
      <c r="G215" s="358">
        <v>879.23988000000008</v>
      </c>
      <c r="H215" s="337">
        <f t="shared" si="10"/>
        <v>364.93931997870237</v>
      </c>
      <c r="I215" s="337">
        <f t="shared" si="11"/>
        <v>32.111928619286111</v>
      </c>
      <c r="J215" s="363"/>
      <c r="K215" s="358">
        <v>1.9802699999999999E-5</v>
      </c>
      <c r="L215" s="361">
        <v>364.93930017600235</v>
      </c>
      <c r="M215" s="347"/>
      <c r="N215" s="349"/>
      <c r="O215" s="35"/>
      <c r="P215" s="35"/>
      <c r="Q215" s="35"/>
    </row>
    <row r="216" spans="1:17" s="17" customFormat="1" ht="17.649999999999999" customHeight="1">
      <c r="A216" s="169">
        <v>250</v>
      </c>
      <c r="B216" s="169" t="s">
        <v>226</v>
      </c>
      <c r="C216" s="166" t="s">
        <v>342</v>
      </c>
      <c r="D216" s="358">
        <v>887.38768111230013</v>
      </c>
      <c r="E216" s="358">
        <v>887.38768111230013</v>
      </c>
      <c r="F216" s="359">
        <f t="shared" si="9"/>
        <v>0</v>
      </c>
      <c r="G216" s="358">
        <v>887.38768111230013</v>
      </c>
      <c r="H216" s="337">
        <f t="shared" si="10"/>
        <v>63.666444957850942</v>
      </c>
      <c r="I216" s="337">
        <f t="shared" si="11"/>
        <v>7.174591930107475</v>
      </c>
      <c r="J216" s="363"/>
      <c r="K216" s="358">
        <v>0</v>
      </c>
      <c r="L216" s="361">
        <v>63.666444957850942</v>
      </c>
      <c r="M216" s="347"/>
      <c r="N216" s="349"/>
      <c r="O216" s="35"/>
      <c r="P216" s="35"/>
      <c r="Q216" s="35"/>
    </row>
    <row r="217" spans="1:17" s="17" customFormat="1" ht="17.649999999999999" customHeight="1">
      <c r="A217" s="169">
        <v>251</v>
      </c>
      <c r="B217" s="169" t="s">
        <v>244</v>
      </c>
      <c r="C217" s="166" t="s">
        <v>343</v>
      </c>
      <c r="D217" s="358">
        <v>508.05581369219999</v>
      </c>
      <c r="E217" s="358">
        <v>508.05581369219999</v>
      </c>
      <c r="F217" s="359">
        <f t="shared" si="9"/>
        <v>0</v>
      </c>
      <c r="G217" s="358">
        <v>508.05579388950008</v>
      </c>
      <c r="H217" s="337">
        <f t="shared" si="10"/>
        <v>224.72960506796366</v>
      </c>
      <c r="I217" s="337">
        <f t="shared" si="11"/>
        <v>44.233251349843542</v>
      </c>
      <c r="J217" s="363"/>
      <c r="K217" s="358">
        <v>0</v>
      </c>
      <c r="L217" s="361">
        <v>224.72960506796366</v>
      </c>
      <c r="M217" s="347"/>
      <c r="N217" s="349"/>
      <c r="O217" s="35"/>
      <c r="P217" s="35"/>
      <c r="Q217" s="35"/>
    </row>
    <row r="218" spans="1:17" s="17" customFormat="1" ht="17.649999999999999" customHeight="1">
      <c r="A218" s="169">
        <v>252</v>
      </c>
      <c r="B218" s="169" t="s">
        <v>138</v>
      </c>
      <c r="C218" s="166" t="s">
        <v>344</v>
      </c>
      <c r="D218" s="358">
        <v>156.79015456050001</v>
      </c>
      <c r="E218" s="358">
        <v>156.79015456050001</v>
      </c>
      <c r="F218" s="359">
        <f t="shared" si="9"/>
        <v>0</v>
      </c>
      <c r="G218" s="358">
        <v>156.79015456050001</v>
      </c>
      <c r="H218" s="337">
        <f t="shared" si="10"/>
        <v>-3.5176661583591343E-14</v>
      </c>
      <c r="I218" s="337">
        <f t="shared" si="11"/>
        <v>-2.2435504118351936E-14</v>
      </c>
      <c r="J218" s="363"/>
      <c r="K218" s="358">
        <v>0</v>
      </c>
      <c r="L218" s="361">
        <v>-3.5176661583591343E-14</v>
      </c>
      <c r="M218" s="347"/>
      <c r="N218" s="349"/>
      <c r="O218" s="35"/>
      <c r="P218" s="35"/>
      <c r="Q218" s="35"/>
    </row>
    <row r="219" spans="1:17" s="17" customFormat="1" ht="17.649999999999999" customHeight="1">
      <c r="A219" s="169">
        <v>253</v>
      </c>
      <c r="B219" s="169" t="s">
        <v>138</v>
      </c>
      <c r="C219" s="166" t="s">
        <v>345</v>
      </c>
      <c r="D219" s="358">
        <v>653.33923316640005</v>
      </c>
      <c r="E219" s="358">
        <v>653.33923316640005</v>
      </c>
      <c r="F219" s="359">
        <f t="shared" si="9"/>
        <v>0</v>
      </c>
      <c r="G219" s="358">
        <v>653.33923316640005</v>
      </c>
      <c r="H219" s="337">
        <f t="shared" si="10"/>
        <v>317.84229771823021</v>
      </c>
      <c r="I219" s="337">
        <f t="shared" si="11"/>
        <v>48.648891966553379</v>
      </c>
      <c r="J219" s="363"/>
      <c r="K219" s="358">
        <v>0</v>
      </c>
      <c r="L219" s="361">
        <v>317.84229771823021</v>
      </c>
      <c r="M219" s="347"/>
      <c r="N219" s="349"/>
      <c r="O219" s="35"/>
      <c r="P219" s="35"/>
      <c r="Q219" s="35"/>
    </row>
    <row r="220" spans="1:17" s="17" customFormat="1" ht="17.649999999999999" customHeight="1">
      <c r="A220" s="169">
        <v>258</v>
      </c>
      <c r="B220" s="169" t="s">
        <v>211</v>
      </c>
      <c r="C220" s="166" t="s">
        <v>346</v>
      </c>
      <c r="D220" s="358">
        <v>8528.1515712</v>
      </c>
      <c r="E220" s="358">
        <v>8528.1515712</v>
      </c>
      <c r="F220" s="359">
        <f t="shared" si="9"/>
        <v>0</v>
      </c>
      <c r="G220" s="358">
        <v>7524.9933057423013</v>
      </c>
      <c r="H220" s="337">
        <f t="shared" si="10"/>
        <v>7524.9933057423013</v>
      </c>
      <c r="I220" s="337">
        <f t="shared" si="11"/>
        <v>88.237096197429054</v>
      </c>
      <c r="J220" s="363"/>
      <c r="K220" s="358">
        <v>7524.9933057423013</v>
      </c>
      <c r="L220" s="361">
        <v>0</v>
      </c>
      <c r="M220" s="347"/>
      <c r="N220" s="349"/>
      <c r="O220" s="35"/>
      <c r="P220" s="35"/>
      <c r="Q220" s="35"/>
    </row>
    <row r="221" spans="1:17" s="17" customFormat="1" ht="17.649999999999999" customHeight="1">
      <c r="A221" s="169">
        <v>259</v>
      </c>
      <c r="B221" s="169" t="s">
        <v>244</v>
      </c>
      <c r="C221" s="166" t="s">
        <v>347</v>
      </c>
      <c r="D221" s="358">
        <v>663.26416818210009</v>
      </c>
      <c r="E221" s="358">
        <v>663.26416818210009</v>
      </c>
      <c r="F221" s="359">
        <f t="shared" si="9"/>
        <v>0</v>
      </c>
      <c r="G221" s="358">
        <v>663.26416818210009</v>
      </c>
      <c r="H221" s="337">
        <f t="shared" si="10"/>
        <v>408.97966919158512</v>
      </c>
      <c r="I221" s="337">
        <f t="shared" si="11"/>
        <v>61.661655914947474</v>
      </c>
      <c r="J221" s="363"/>
      <c r="K221" s="358">
        <v>0</v>
      </c>
      <c r="L221" s="361">
        <v>408.97966919158512</v>
      </c>
      <c r="M221" s="347"/>
      <c r="N221" s="349"/>
      <c r="O221" s="35"/>
      <c r="P221" s="35"/>
      <c r="Q221" s="35"/>
    </row>
    <row r="222" spans="1:17" s="17" customFormat="1" ht="17.649999999999999" customHeight="1">
      <c r="A222" s="169">
        <v>260</v>
      </c>
      <c r="B222" s="169" t="s">
        <v>138</v>
      </c>
      <c r="C222" s="166" t="s">
        <v>348</v>
      </c>
      <c r="D222" s="358">
        <v>207.78083968770002</v>
      </c>
      <c r="E222" s="358">
        <v>207.78083968770002</v>
      </c>
      <c r="F222" s="359">
        <f t="shared" si="9"/>
        <v>0</v>
      </c>
      <c r="G222" s="358">
        <v>207.78083968770002</v>
      </c>
      <c r="H222" s="337">
        <f t="shared" si="10"/>
        <v>178.0689286525367</v>
      </c>
      <c r="I222" s="337">
        <f t="shared" si="11"/>
        <v>85.700360495307891</v>
      </c>
      <c r="J222" s="363"/>
      <c r="K222" s="358">
        <v>0</v>
      </c>
      <c r="L222" s="361">
        <v>178.0689286525367</v>
      </c>
      <c r="M222" s="347"/>
      <c r="N222" s="349"/>
      <c r="O222" s="35"/>
      <c r="P222" s="35"/>
      <c r="Q222" s="35"/>
    </row>
    <row r="223" spans="1:17" s="17" customFormat="1" ht="17.649999999999999" customHeight="1">
      <c r="A223" s="169">
        <v>261</v>
      </c>
      <c r="B223" s="169" t="s">
        <v>190</v>
      </c>
      <c r="C223" s="166" t="s">
        <v>349</v>
      </c>
      <c r="D223" s="358">
        <v>10005.513944637602</v>
      </c>
      <c r="E223" s="358">
        <v>10005.513944637602</v>
      </c>
      <c r="F223" s="359">
        <f t="shared" si="9"/>
        <v>0</v>
      </c>
      <c r="G223" s="358">
        <v>7463.6376300000002</v>
      </c>
      <c r="H223" s="337">
        <f t="shared" si="10"/>
        <v>3303.1280143677172</v>
      </c>
      <c r="I223" s="337">
        <f t="shared" si="11"/>
        <v>33.013076915834091</v>
      </c>
      <c r="J223" s="363"/>
      <c r="K223" s="358">
        <v>1.9802699999999999E-5</v>
      </c>
      <c r="L223" s="361">
        <v>3303.1279945650172</v>
      </c>
      <c r="M223" s="347"/>
      <c r="N223" s="349"/>
      <c r="O223" s="35"/>
      <c r="P223" s="35"/>
      <c r="Q223" s="35"/>
    </row>
    <row r="224" spans="1:17" s="17" customFormat="1" ht="17.649999999999999" customHeight="1">
      <c r="A224" s="169">
        <v>262</v>
      </c>
      <c r="B224" s="169" t="s">
        <v>226</v>
      </c>
      <c r="C224" s="166" t="s">
        <v>350</v>
      </c>
      <c r="D224" s="358">
        <v>745.24516788510005</v>
      </c>
      <c r="E224" s="358">
        <v>745.24516788510005</v>
      </c>
      <c r="F224" s="359">
        <f t="shared" si="9"/>
        <v>0</v>
      </c>
      <c r="G224" s="358">
        <v>745.24516788510005</v>
      </c>
      <c r="H224" s="337">
        <f t="shared" si="10"/>
        <v>195.57797558468829</v>
      </c>
      <c r="I224" s="337">
        <f t="shared" si="11"/>
        <v>26.243440952419832</v>
      </c>
      <c r="J224" s="363"/>
      <c r="K224" s="358">
        <v>0</v>
      </c>
      <c r="L224" s="361">
        <v>195.57797558468829</v>
      </c>
      <c r="M224" s="347"/>
      <c r="N224" s="349"/>
      <c r="O224" s="35"/>
      <c r="P224" s="35"/>
      <c r="Q224" s="35"/>
    </row>
    <row r="225" spans="1:17" s="17" customFormat="1" ht="17.649999999999999" customHeight="1">
      <c r="A225" s="169">
        <v>264</v>
      </c>
      <c r="B225" s="169" t="s">
        <v>751</v>
      </c>
      <c r="C225" s="166" t="s">
        <v>351</v>
      </c>
      <c r="D225" s="358">
        <v>14576.7903421185</v>
      </c>
      <c r="E225" s="358">
        <v>14576.7903421185</v>
      </c>
      <c r="F225" s="359">
        <f t="shared" si="9"/>
        <v>0</v>
      </c>
      <c r="G225" s="358">
        <v>11972.712420000002</v>
      </c>
      <c r="H225" s="337">
        <f t="shared" si="10"/>
        <v>8521.9000896454654</v>
      </c>
      <c r="I225" s="337">
        <f t="shared" si="11"/>
        <v>58.462116073811522</v>
      </c>
      <c r="J225" s="363"/>
      <c r="K225" s="358">
        <v>1.9802699999999999E-5</v>
      </c>
      <c r="L225" s="361">
        <v>8521.9000698427662</v>
      </c>
      <c r="M225" s="347"/>
      <c r="N225" s="349"/>
      <c r="O225" s="35"/>
      <c r="P225" s="35"/>
      <c r="Q225" s="35"/>
    </row>
    <row r="226" spans="1:17" s="17" customFormat="1" ht="17.649999999999999" customHeight="1">
      <c r="A226" s="169">
        <v>266</v>
      </c>
      <c r="B226" s="169" t="s">
        <v>226</v>
      </c>
      <c r="C226" s="166" t="s">
        <v>352</v>
      </c>
      <c r="D226" s="358">
        <v>3520.4447952000005</v>
      </c>
      <c r="E226" s="358">
        <v>3520.4447952000005</v>
      </c>
      <c r="F226" s="359">
        <f t="shared" si="9"/>
        <v>0</v>
      </c>
      <c r="G226" s="358">
        <v>1805.9667534162002</v>
      </c>
      <c r="H226" s="337">
        <f t="shared" si="10"/>
        <v>1805.9667534162004</v>
      </c>
      <c r="I226" s="337">
        <f t="shared" si="11"/>
        <v>51.299391368913696</v>
      </c>
      <c r="J226" s="363"/>
      <c r="K226" s="358">
        <v>1292.6115262478118</v>
      </c>
      <c r="L226" s="361">
        <v>513.35522716838852</v>
      </c>
      <c r="M226" s="347"/>
      <c r="N226" s="349"/>
      <c r="O226" s="35"/>
      <c r="P226" s="35"/>
      <c r="Q226" s="35"/>
    </row>
    <row r="227" spans="1:17" s="17" customFormat="1" ht="17.649999999999999" customHeight="1">
      <c r="A227" s="169">
        <v>267</v>
      </c>
      <c r="B227" s="169" t="s">
        <v>226</v>
      </c>
      <c r="C227" s="166" t="s">
        <v>353</v>
      </c>
      <c r="D227" s="358">
        <v>472.28257278810003</v>
      </c>
      <c r="E227" s="358">
        <v>472.28257278810003</v>
      </c>
      <c r="F227" s="359">
        <f t="shared" si="9"/>
        <v>0</v>
      </c>
      <c r="G227" s="358">
        <v>472.28257278810003</v>
      </c>
      <c r="H227" s="337">
        <f t="shared" si="10"/>
        <v>173.71319360215321</v>
      </c>
      <c r="I227" s="337">
        <f t="shared" si="11"/>
        <v>36.781622615597428</v>
      </c>
      <c r="J227" s="363"/>
      <c r="K227" s="358">
        <v>0</v>
      </c>
      <c r="L227" s="361">
        <v>173.71319360215321</v>
      </c>
      <c r="M227" s="347"/>
      <c r="N227" s="349"/>
      <c r="O227" s="35"/>
      <c r="P227" s="35"/>
      <c r="Q227" s="35"/>
    </row>
    <row r="228" spans="1:17" s="17" customFormat="1" ht="17.649999999999999" customHeight="1">
      <c r="A228" s="169">
        <v>268</v>
      </c>
      <c r="B228" s="169" t="s">
        <v>754</v>
      </c>
      <c r="C228" s="166" t="s">
        <v>354</v>
      </c>
      <c r="D228" s="358">
        <v>408.61366444800001</v>
      </c>
      <c r="E228" s="358">
        <v>408.61366444800001</v>
      </c>
      <c r="F228" s="359">
        <f t="shared" si="9"/>
        <v>0</v>
      </c>
      <c r="G228" s="358">
        <v>408.54980074050007</v>
      </c>
      <c r="H228" s="337">
        <f t="shared" si="10"/>
        <v>408.54980074050007</v>
      </c>
      <c r="I228" s="337">
        <f t="shared" si="11"/>
        <v>99.984370638317685</v>
      </c>
      <c r="J228" s="363"/>
      <c r="K228" s="358">
        <v>408.54980074050007</v>
      </c>
      <c r="L228" s="361">
        <v>0</v>
      </c>
      <c r="M228" s="347"/>
      <c r="N228" s="349"/>
      <c r="O228" s="35"/>
      <c r="P228" s="35"/>
      <c r="Q228" s="35"/>
    </row>
    <row r="229" spans="1:17" s="17" customFormat="1" ht="17.649999999999999" customHeight="1">
      <c r="A229" s="169">
        <v>269</v>
      </c>
      <c r="B229" s="169" t="s">
        <v>134</v>
      </c>
      <c r="C229" s="166" t="s">
        <v>355</v>
      </c>
      <c r="D229" s="358">
        <v>57.089560278600004</v>
      </c>
      <c r="E229" s="358">
        <v>57.089560278600004</v>
      </c>
      <c r="F229" s="359">
        <f t="shared" si="9"/>
        <v>0</v>
      </c>
      <c r="G229" s="358">
        <v>57.089560278600004</v>
      </c>
      <c r="H229" s="337">
        <f t="shared" si="10"/>
        <v>21.032995442897988</v>
      </c>
      <c r="I229" s="337">
        <f t="shared" si="11"/>
        <v>36.842104476292839</v>
      </c>
      <c r="J229" s="363"/>
      <c r="K229" s="358">
        <v>0</v>
      </c>
      <c r="L229" s="361">
        <v>21.032995442897988</v>
      </c>
      <c r="M229" s="347"/>
      <c r="N229" s="349"/>
      <c r="O229" s="35"/>
      <c r="P229" s="35"/>
      <c r="Q229" s="35"/>
    </row>
    <row r="230" spans="1:17" s="17" customFormat="1" ht="17.649999999999999" customHeight="1">
      <c r="A230" s="169">
        <v>273</v>
      </c>
      <c r="B230" s="169" t="s">
        <v>138</v>
      </c>
      <c r="C230" s="166" t="s">
        <v>356</v>
      </c>
      <c r="D230" s="358">
        <v>2043.6386400000001</v>
      </c>
      <c r="E230" s="358">
        <v>2043.6386400000001</v>
      </c>
      <c r="F230" s="359">
        <f t="shared" si="9"/>
        <v>0</v>
      </c>
      <c r="G230" s="358">
        <v>768.34475999999995</v>
      </c>
      <c r="H230" s="337">
        <f t="shared" si="10"/>
        <v>768.34476000000006</v>
      </c>
      <c r="I230" s="337">
        <f t="shared" si="11"/>
        <v>37.596899224806201</v>
      </c>
      <c r="J230" s="363"/>
      <c r="K230" s="358">
        <v>140.84681746337534</v>
      </c>
      <c r="L230" s="361">
        <v>627.49794253662469</v>
      </c>
      <c r="M230" s="347"/>
      <c r="N230" s="349"/>
      <c r="O230" s="35"/>
      <c r="P230" s="35"/>
      <c r="Q230" s="35"/>
    </row>
    <row r="231" spans="1:17" s="17" customFormat="1" ht="17.649999999999999" customHeight="1">
      <c r="A231" s="169">
        <v>274</v>
      </c>
      <c r="B231" s="169" t="s">
        <v>138</v>
      </c>
      <c r="C231" s="166" t="s">
        <v>357</v>
      </c>
      <c r="D231" s="358">
        <v>5752.6843500000004</v>
      </c>
      <c r="E231" s="358">
        <v>4268.1426660990001</v>
      </c>
      <c r="F231" s="359">
        <f t="shared" si="9"/>
        <v>-25.806068846815847</v>
      </c>
      <c r="G231" s="358">
        <v>1987.9935084621002</v>
      </c>
      <c r="H231" s="337">
        <f t="shared" si="10"/>
        <v>1987.9935084621002</v>
      </c>
      <c r="I231" s="337">
        <f t="shared" si="11"/>
        <v>46.577484962073399</v>
      </c>
      <c r="J231" s="363"/>
      <c r="K231" s="358">
        <v>962.29856634581267</v>
      </c>
      <c r="L231" s="361">
        <v>1025.6949421162876</v>
      </c>
      <c r="M231" s="347"/>
      <c r="N231" s="349"/>
      <c r="O231" s="35"/>
      <c r="P231" s="35"/>
      <c r="Q231" s="35"/>
    </row>
    <row r="232" spans="1:17" s="17" customFormat="1" ht="17.649999999999999" customHeight="1">
      <c r="A232" s="169">
        <v>275</v>
      </c>
      <c r="B232" s="169" t="s">
        <v>122</v>
      </c>
      <c r="C232" s="166" t="s">
        <v>358</v>
      </c>
      <c r="D232" s="358">
        <v>1382.22846</v>
      </c>
      <c r="E232" s="358">
        <v>1382.22846</v>
      </c>
      <c r="F232" s="359">
        <f t="shared" si="9"/>
        <v>0</v>
      </c>
      <c r="G232" s="358">
        <v>1382.22846</v>
      </c>
      <c r="H232" s="337">
        <f t="shared" si="10"/>
        <v>509.24206426704893</v>
      </c>
      <c r="I232" s="337">
        <f t="shared" si="11"/>
        <v>36.842105267247135</v>
      </c>
      <c r="J232" s="363"/>
      <c r="K232" s="358">
        <v>0</v>
      </c>
      <c r="L232" s="361">
        <v>509.24206426704893</v>
      </c>
      <c r="M232" s="347"/>
      <c r="N232" s="349"/>
      <c r="O232" s="35"/>
      <c r="P232" s="35"/>
      <c r="Q232" s="35"/>
    </row>
    <row r="233" spans="1:17" s="17" customFormat="1" ht="17.649999999999999" customHeight="1">
      <c r="A233" s="169">
        <v>278</v>
      </c>
      <c r="B233" s="169" t="s">
        <v>203</v>
      </c>
      <c r="C233" s="166" t="s">
        <v>359</v>
      </c>
      <c r="D233" s="358">
        <v>4801.9171176</v>
      </c>
      <c r="E233" s="358">
        <v>4801.9171176</v>
      </c>
      <c r="F233" s="359">
        <f t="shared" si="9"/>
        <v>0</v>
      </c>
      <c r="G233" s="358">
        <v>4237.7778000000008</v>
      </c>
      <c r="H233" s="337">
        <f t="shared" si="10"/>
        <v>4237.7778000000008</v>
      </c>
      <c r="I233" s="337">
        <f t="shared" si="11"/>
        <v>88.25178977928806</v>
      </c>
      <c r="J233" s="363"/>
      <c r="K233" s="358">
        <v>529.72222440591918</v>
      </c>
      <c r="L233" s="361">
        <v>3708.0555755940813</v>
      </c>
      <c r="M233" s="347"/>
      <c r="N233" s="349"/>
      <c r="O233" s="35"/>
      <c r="P233" s="35"/>
      <c r="Q233" s="35"/>
    </row>
    <row r="234" spans="1:17" s="17" customFormat="1" ht="17.649999999999999" customHeight="1">
      <c r="A234" s="169">
        <v>280</v>
      </c>
      <c r="B234" s="169" t="s">
        <v>226</v>
      </c>
      <c r="C234" s="166" t="s">
        <v>360</v>
      </c>
      <c r="D234" s="358">
        <v>2011.9543200000001</v>
      </c>
      <c r="E234" s="358">
        <v>2012.4691902000002</v>
      </c>
      <c r="F234" s="359">
        <f t="shared" si="9"/>
        <v>2.5590551181096544E-2</v>
      </c>
      <c r="G234" s="358">
        <v>385.07946247620004</v>
      </c>
      <c r="H234" s="337">
        <f t="shared" si="10"/>
        <v>385.07946247620004</v>
      </c>
      <c r="I234" s="337">
        <f t="shared" si="11"/>
        <v>19.134676165548186</v>
      </c>
      <c r="J234" s="363"/>
      <c r="K234" s="358">
        <v>34.656717335072692</v>
      </c>
      <c r="L234" s="361">
        <v>350.42274514112734</v>
      </c>
      <c r="M234" s="347"/>
      <c r="N234" s="349"/>
      <c r="O234" s="35"/>
      <c r="P234" s="35"/>
      <c r="Q234" s="35"/>
    </row>
    <row r="235" spans="1:17" s="17" customFormat="1" ht="17.649999999999999" customHeight="1">
      <c r="A235" s="169">
        <v>281</v>
      </c>
      <c r="B235" s="169" t="s">
        <v>134</v>
      </c>
      <c r="C235" s="166" t="s">
        <v>361</v>
      </c>
      <c r="D235" s="358">
        <v>1862.4150824661001</v>
      </c>
      <c r="E235" s="358">
        <v>1862.4150824661001</v>
      </c>
      <c r="F235" s="359">
        <f t="shared" si="9"/>
        <v>0</v>
      </c>
      <c r="G235" s="358">
        <v>1708.9730100000002</v>
      </c>
      <c r="H235" s="337">
        <f t="shared" si="10"/>
        <v>1554.18784168043</v>
      </c>
      <c r="I235" s="337">
        <f t="shared" si="11"/>
        <v>83.450131837552902</v>
      </c>
      <c r="J235" s="363"/>
      <c r="K235" s="358">
        <v>178.84139173740002</v>
      </c>
      <c r="L235" s="361">
        <v>1375.3464499430299</v>
      </c>
      <c r="M235" s="347"/>
      <c r="N235" s="349"/>
      <c r="O235" s="35"/>
      <c r="P235" s="35"/>
      <c r="Q235" s="35"/>
    </row>
    <row r="236" spans="1:17" s="17" customFormat="1" ht="17.649999999999999" customHeight="1">
      <c r="A236" s="169">
        <v>282</v>
      </c>
      <c r="B236" s="169" t="s">
        <v>226</v>
      </c>
      <c r="C236" s="166" t="s">
        <v>362</v>
      </c>
      <c r="D236" s="358">
        <v>1188.162</v>
      </c>
      <c r="E236" s="358">
        <v>1188.162</v>
      </c>
      <c r="F236" s="359">
        <f t="shared" si="9"/>
        <v>0</v>
      </c>
      <c r="G236" s="358">
        <v>316.21499894790003</v>
      </c>
      <c r="H236" s="337">
        <f t="shared" si="10"/>
        <v>316.21499894790003</v>
      </c>
      <c r="I236" s="337">
        <f t="shared" si="11"/>
        <v>26.613795</v>
      </c>
      <c r="J236" s="363"/>
      <c r="K236" s="358">
        <v>44.603670817177616</v>
      </c>
      <c r="L236" s="361">
        <v>271.61132813072243</v>
      </c>
      <c r="M236" s="347"/>
      <c r="N236" s="349"/>
      <c r="O236" s="35"/>
      <c r="P236" s="35"/>
      <c r="Q236" s="35"/>
    </row>
    <row r="237" spans="1:17" s="17" customFormat="1" ht="17.649999999999999" customHeight="1">
      <c r="A237" s="169">
        <v>283</v>
      </c>
      <c r="B237" s="169" t="s">
        <v>134</v>
      </c>
      <c r="C237" s="166" t="s">
        <v>363</v>
      </c>
      <c r="D237" s="358">
        <v>411.62133812939999</v>
      </c>
      <c r="E237" s="358">
        <v>411.62133812939999</v>
      </c>
      <c r="F237" s="359">
        <f t="shared" si="9"/>
        <v>0</v>
      </c>
      <c r="G237" s="358">
        <v>411.62133812939999</v>
      </c>
      <c r="H237" s="337">
        <f t="shared" si="10"/>
        <v>329.29707672333967</v>
      </c>
      <c r="I237" s="337">
        <f t="shared" si="11"/>
        <v>80.000001511053753</v>
      </c>
      <c r="J237" s="363"/>
      <c r="K237" s="358">
        <v>0</v>
      </c>
      <c r="L237" s="361">
        <v>329.29707672333967</v>
      </c>
      <c r="M237" s="347"/>
      <c r="N237" s="349"/>
      <c r="O237" s="35"/>
      <c r="P237" s="35"/>
      <c r="Q237" s="35"/>
    </row>
    <row r="238" spans="1:17" s="17" customFormat="1" ht="17.649999999999999" customHeight="1">
      <c r="A238" s="169">
        <v>284</v>
      </c>
      <c r="B238" s="169" t="s">
        <v>122</v>
      </c>
      <c r="C238" s="166" t="s">
        <v>364</v>
      </c>
      <c r="D238" s="358">
        <v>2572.6659882570002</v>
      </c>
      <c r="E238" s="358">
        <v>2572.6659882570002</v>
      </c>
      <c r="F238" s="359">
        <f t="shared" si="9"/>
        <v>0</v>
      </c>
      <c r="G238" s="358">
        <v>851.31807300000014</v>
      </c>
      <c r="H238" s="337">
        <f t="shared" si="10"/>
        <v>492.86837768857214</v>
      </c>
      <c r="I238" s="337">
        <f t="shared" si="11"/>
        <v>19.157884464531442</v>
      </c>
      <c r="J238" s="363"/>
      <c r="K238" s="358">
        <v>1.9802699999999999E-5</v>
      </c>
      <c r="L238" s="361">
        <v>492.86835788587211</v>
      </c>
      <c r="M238" s="347"/>
      <c r="N238" s="349"/>
      <c r="O238" s="35"/>
      <c r="P238" s="35"/>
      <c r="Q238" s="35"/>
    </row>
    <row r="239" spans="1:17" s="17" customFormat="1" ht="17.649999999999999" customHeight="1">
      <c r="A239" s="169">
        <v>286</v>
      </c>
      <c r="B239" s="169" t="s">
        <v>126</v>
      </c>
      <c r="C239" s="166" t="s">
        <v>365</v>
      </c>
      <c r="D239" s="358">
        <v>2116.9358785152003</v>
      </c>
      <c r="E239" s="358">
        <v>2116.9358785152003</v>
      </c>
      <c r="F239" s="359">
        <f t="shared" si="9"/>
        <v>0</v>
      </c>
      <c r="G239" s="358">
        <v>2116.9358785152003</v>
      </c>
      <c r="H239" s="337">
        <f t="shared" si="10"/>
        <v>1058.4679392710684</v>
      </c>
      <c r="I239" s="337">
        <f t="shared" si="11"/>
        <v>50.000000000636213</v>
      </c>
      <c r="J239" s="363"/>
      <c r="K239" s="358">
        <v>0</v>
      </c>
      <c r="L239" s="361">
        <v>1058.4679392710684</v>
      </c>
      <c r="M239" s="347"/>
      <c r="N239" s="349"/>
      <c r="O239" s="35"/>
      <c r="P239" s="35"/>
      <c r="Q239" s="35"/>
    </row>
    <row r="240" spans="1:17" s="17" customFormat="1" ht="17.649999999999999" customHeight="1">
      <c r="A240" s="169">
        <v>288</v>
      </c>
      <c r="B240" s="169" t="s">
        <v>226</v>
      </c>
      <c r="C240" s="166" t="s">
        <v>366</v>
      </c>
      <c r="D240" s="358">
        <v>918.84528</v>
      </c>
      <c r="E240" s="358">
        <v>498.46863352770004</v>
      </c>
      <c r="F240" s="359">
        <f t="shared" si="9"/>
        <v>-45.750536637931027</v>
      </c>
      <c r="G240" s="358">
        <v>498.46863352770004</v>
      </c>
      <c r="H240" s="337">
        <f t="shared" si="10"/>
        <v>352.9585733885412</v>
      </c>
      <c r="I240" s="337">
        <f t="shared" si="11"/>
        <v>70.808582455956511</v>
      </c>
      <c r="J240" s="363"/>
      <c r="K240" s="358">
        <v>0</v>
      </c>
      <c r="L240" s="361">
        <v>352.9585733885412</v>
      </c>
      <c r="M240" s="347"/>
      <c r="N240" s="349"/>
      <c r="O240" s="35"/>
      <c r="P240" s="35"/>
      <c r="Q240" s="35"/>
    </row>
    <row r="241" spans="1:17" s="17" customFormat="1" ht="17.649999999999999" customHeight="1">
      <c r="A241" s="169">
        <v>289</v>
      </c>
      <c r="B241" s="169" t="s">
        <v>153</v>
      </c>
      <c r="C241" s="166" t="s">
        <v>367</v>
      </c>
      <c r="D241" s="358">
        <v>8820.5321196387013</v>
      </c>
      <c r="E241" s="358">
        <v>8820.5321196387013</v>
      </c>
      <c r="F241" s="359">
        <f t="shared" si="9"/>
        <v>0</v>
      </c>
      <c r="G241" s="358">
        <v>7652.1728196387003</v>
      </c>
      <c r="H241" s="337">
        <f t="shared" si="10"/>
        <v>7652.1728196387003</v>
      </c>
      <c r="I241" s="337">
        <f t="shared" si="11"/>
        <v>86.754095057386877</v>
      </c>
      <c r="J241" s="363"/>
      <c r="K241" s="358">
        <v>7652.1728196387003</v>
      </c>
      <c r="L241" s="361">
        <v>0</v>
      </c>
      <c r="M241" s="347"/>
      <c r="N241" s="349"/>
      <c r="O241" s="35"/>
      <c r="P241" s="35"/>
      <c r="Q241" s="35"/>
    </row>
    <row r="242" spans="1:17" s="17" customFormat="1" ht="17.649999999999999" customHeight="1">
      <c r="A242" s="169">
        <v>292</v>
      </c>
      <c r="B242" s="169" t="s">
        <v>138</v>
      </c>
      <c r="C242" s="166" t="s">
        <v>369</v>
      </c>
      <c r="D242" s="358">
        <v>1214.3816857242002</v>
      </c>
      <c r="E242" s="358">
        <v>1214.3816857242002</v>
      </c>
      <c r="F242" s="359">
        <f t="shared" si="9"/>
        <v>0</v>
      </c>
      <c r="G242" s="358">
        <v>1214.3816857242002</v>
      </c>
      <c r="H242" s="337">
        <f t="shared" si="10"/>
        <v>852.6072447012549</v>
      </c>
      <c r="I242" s="337">
        <f t="shared" si="11"/>
        <v>70.209165266915235</v>
      </c>
      <c r="J242" s="363"/>
      <c r="K242" s="358">
        <v>0</v>
      </c>
      <c r="L242" s="361">
        <v>852.6072447012549</v>
      </c>
      <c r="M242" s="347"/>
      <c r="N242" s="349"/>
      <c r="O242" s="35"/>
      <c r="P242" s="35"/>
      <c r="Q242" s="35"/>
    </row>
    <row r="243" spans="1:17" s="17" customFormat="1" ht="17.649999999999999" customHeight="1">
      <c r="A243" s="169">
        <v>293</v>
      </c>
      <c r="B243" s="169" t="s">
        <v>226</v>
      </c>
      <c r="C243" s="166" t="s">
        <v>370</v>
      </c>
      <c r="D243" s="358">
        <v>1389.2725180223999</v>
      </c>
      <c r="E243" s="358">
        <v>1389.2725180223999</v>
      </c>
      <c r="F243" s="359">
        <f t="shared" si="9"/>
        <v>0</v>
      </c>
      <c r="G243" s="358">
        <v>1389.2725180223999</v>
      </c>
      <c r="H243" s="337">
        <f t="shared" si="10"/>
        <v>511.8372425785052</v>
      </c>
      <c r="I243" s="337">
        <f t="shared" si="11"/>
        <v>36.842105198128777</v>
      </c>
      <c r="J243" s="363"/>
      <c r="K243" s="358">
        <v>0</v>
      </c>
      <c r="L243" s="361">
        <v>511.8372425785052</v>
      </c>
      <c r="M243" s="347"/>
      <c r="N243" s="349"/>
      <c r="O243" s="35"/>
      <c r="P243" s="35"/>
      <c r="Q243" s="35"/>
    </row>
    <row r="244" spans="1:17" s="17" customFormat="1" ht="17.649999999999999" customHeight="1">
      <c r="A244" s="169">
        <v>294</v>
      </c>
      <c r="B244" s="169" t="s">
        <v>248</v>
      </c>
      <c r="C244" s="166" t="s">
        <v>371</v>
      </c>
      <c r="D244" s="358">
        <v>1035.0647915544</v>
      </c>
      <c r="E244" s="358">
        <v>1035.0647915544</v>
      </c>
      <c r="F244" s="359">
        <f t="shared" si="9"/>
        <v>0</v>
      </c>
      <c r="G244" s="358">
        <v>1035.0647915544</v>
      </c>
      <c r="H244" s="337">
        <f t="shared" si="10"/>
        <v>354.27167059621854</v>
      </c>
      <c r="I244" s="337">
        <f t="shared" si="11"/>
        <v>34.227004288706794</v>
      </c>
      <c r="J244" s="363"/>
      <c r="K244" s="358">
        <v>0</v>
      </c>
      <c r="L244" s="361">
        <v>354.27167059621854</v>
      </c>
      <c r="M244" s="347"/>
      <c r="N244" s="349"/>
      <c r="O244" s="35"/>
      <c r="P244" s="35"/>
      <c r="Q244" s="35"/>
    </row>
    <row r="245" spans="1:17" s="17" customFormat="1" ht="17.649999999999999" customHeight="1">
      <c r="A245" s="169">
        <v>295</v>
      </c>
      <c r="B245" s="169" t="s">
        <v>226</v>
      </c>
      <c r="C245" s="166" t="s">
        <v>372</v>
      </c>
      <c r="D245" s="358">
        <v>397.20946774230003</v>
      </c>
      <c r="E245" s="358">
        <v>397.20946774230003</v>
      </c>
      <c r="F245" s="359">
        <f t="shared" si="9"/>
        <v>0</v>
      </c>
      <c r="G245" s="358">
        <v>397.20946774230003</v>
      </c>
      <c r="H245" s="337">
        <f t="shared" si="10"/>
        <v>150.73408495778182</v>
      </c>
      <c r="I245" s="337">
        <f t="shared" si="11"/>
        <v>37.948260854540976</v>
      </c>
      <c r="J245" s="363"/>
      <c r="K245" s="358">
        <v>0</v>
      </c>
      <c r="L245" s="361">
        <v>150.73408495778182</v>
      </c>
      <c r="M245" s="347"/>
      <c r="N245" s="349"/>
      <c r="O245" s="35"/>
      <c r="P245" s="35"/>
      <c r="Q245" s="35"/>
    </row>
    <row r="246" spans="1:17" s="17" customFormat="1" ht="17.649999999999999" customHeight="1">
      <c r="A246" s="169">
        <v>296</v>
      </c>
      <c r="B246" s="169" t="s">
        <v>124</v>
      </c>
      <c r="C246" s="166" t="s">
        <v>373</v>
      </c>
      <c r="D246" s="358">
        <v>14619.818539800001</v>
      </c>
      <c r="E246" s="358">
        <v>14352.482089800002</v>
      </c>
      <c r="F246" s="359">
        <f t="shared" si="9"/>
        <v>-1.8285893855126858</v>
      </c>
      <c r="G246" s="358">
        <v>9610.2503100000013</v>
      </c>
      <c r="H246" s="337">
        <f t="shared" si="10"/>
        <v>8107.9303853743804</v>
      </c>
      <c r="I246" s="337">
        <f t="shared" si="11"/>
        <v>56.491485825552857</v>
      </c>
      <c r="J246" s="363"/>
      <c r="K246" s="358">
        <v>1.9802699999999999E-5</v>
      </c>
      <c r="L246" s="361">
        <v>8107.9303655716803</v>
      </c>
      <c r="M246" s="347"/>
      <c r="N246" s="349"/>
      <c r="O246" s="35"/>
      <c r="P246" s="35"/>
      <c r="Q246" s="35"/>
    </row>
    <row r="247" spans="1:17" s="17" customFormat="1" ht="17.649999999999999" customHeight="1">
      <c r="A247" s="169">
        <v>297</v>
      </c>
      <c r="B247" s="169" t="s">
        <v>134</v>
      </c>
      <c r="C247" s="166" t="s">
        <v>374</v>
      </c>
      <c r="D247" s="358">
        <v>2849.0004880965002</v>
      </c>
      <c r="E247" s="358">
        <v>2849.0004880965002</v>
      </c>
      <c r="F247" s="359">
        <f t="shared" si="9"/>
        <v>0</v>
      </c>
      <c r="G247" s="358">
        <v>1875.3156900000001</v>
      </c>
      <c r="H247" s="337">
        <f t="shared" si="10"/>
        <v>1636.1872720725016</v>
      </c>
      <c r="I247" s="337">
        <f t="shared" si="11"/>
        <v>57.430220840912725</v>
      </c>
      <c r="J247" s="363"/>
      <c r="K247" s="358">
        <v>1.9802699999999999E-5</v>
      </c>
      <c r="L247" s="361">
        <v>1636.1872522698015</v>
      </c>
      <c r="M247" s="347"/>
      <c r="N247" s="349"/>
      <c r="O247" s="35"/>
      <c r="P247" s="35"/>
      <c r="Q247" s="35"/>
    </row>
    <row r="248" spans="1:17" s="17" customFormat="1" ht="17.649999999999999" customHeight="1">
      <c r="A248" s="169">
        <v>298</v>
      </c>
      <c r="B248" s="169" t="s">
        <v>124</v>
      </c>
      <c r="C248" s="166" t="s">
        <v>375</v>
      </c>
      <c r="D248" s="358">
        <v>13837.225935177001</v>
      </c>
      <c r="E248" s="358">
        <v>13837.225935177001</v>
      </c>
      <c r="F248" s="359">
        <f t="shared" si="9"/>
        <v>0</v>
      </c>
      <c r="G248" s="358">
        <v>8422.3316455776003</v>
      </c>
      <c r="H248" s="337">
        <f t="shared" si="10"/>
        <v>8422.3316455776003</v>
      </c>
      <c r="I248" s="337">
        <f t="shared" si="11"/>
        <v>60.867197551254449</v>
      </c>
      <c r="J248" s="363"/>
      <c r="K248" s="358">
        <v>8422.3316455776003</v>
      </c>
      <c r="L248" s="361">
        <v>0</v>
      </c>
      <c r="M248" s="347"/>
      <c r="N248" s="349"/>
      <c r="O248" s="35"/>
      <c r="P248" s="35"/>
      <c r="Q248" s="35"/>
    </row>
    <row r="249" spans="1:17" s="17" customFormat="1" ht="17.649999999999999" customHeight="1">
      <c r="A249" s="169">
        <v>300</v>
      </c>
      <c r="B249" s="169" t="s">
        <v>134</v>
      </c>
      <c r="C249" s="166" t="s">
        <v>376</v>
      </c>
      <c r="D249" s="358">
        <v>509.21639053110005</v>
      </c>
      <c r="E249" s="358">
        <v>509.21639053110005</v>
      </c>
      <c r="F249" s="359">
        <f t="shared" si="9"/>
        <v>0</v>
      </c>
      <c r="G249" s="358">
        <v>509.21639053110005</v>
      </c>
      <c r="H249" s="337">
        <f t="shared" si="10"/>
        <v>407.37311212900437</v>
      </c>
      <c r="I249" s="337">
        <f t="shared" si="11"/>
        <v>79.999999941895879</v>
      </c>
      <c r="J249" s="363"/>
      <c r="K249" s="358">
        <v>0</v>
      </c>
      <c r="L249" s="361">
        <v>407.37311212900437</v>
      </c>
      <c r="M249" s="347"/>
      <c r="N249" s="349"/>
      <c r="O249" s="35"/>
      <c r="P249" s="35"/>
      <c r="Q249" s="35"/>
    </row>
    <row r="250" spans="1:17" s="17" customFormat="1" ht="17.649999999999999" customHeight="1">
      <c r="A250" s="169">
        <v>304</v>
      </c>
      <c r="B250" s="169" t="s">
        <v>134</v>
      </c>
      <c r="C250" s="166" t="s">
        <v>377</v>
      </c>
      <c r="D250" s="358">
        <v>4934.83284</v>
      </c>
      <c r="E250" s="358">
        <v>3360.5181900000002</v>
      </c>
      <c r="F250" s="359">
        <f t="shared" si="9"/>
        <v>-31.902086677367564</v>
      </c>
      <c r="G250" s="358">
        <v>2511.5712328898999</v>
      </c>
      <c r="H250" s="337">
        <f t="shared" si="10"/>
        <v>2511.5712328898999</v>
      </c>
      <c r="I250" s="337">
        <f t="shared" si="11"/>
        <v>74.737617560400693</v>
      </c>
      <c r="J250" s="363"/>
      <c r="K250" s="358">
        <v>2511.5712328898999</v>
      </c>
      <c r="L250" s="361">
        <v>0</v>
      </c>
      <c r="M250" s="347"/>
      <c r="N250" s="349"/>
      <c r="O250" s="35"/>
      <c r="P250" s="35"/>
      <c r="Q250" s="35"/>
    </row>
    <row r="251" spans="1:17" s="17" customFormat="1" ht="17.649999999999999" customHeight="1">
      <c r="A251" s="169">
        <v>305</v>
      </c>
      <c r="B251" s="169" t="s">
        <v>244</v>
      </c>
      <c r="C251" s="166" t="s">
        <v>378</v>
      </c>
      <c r="D251" s="358">
        <v>159.75301473179999</v>
      </c>
      <c r="E251" s="358">
        <v>159.75301473179999</v>
      </c>
      <c r="F251" s="359">
        <f t="shared" si="9"/>
        <v>0</v>
      </c>
      <c r="G251" s="358">
        <v>159.75303453450002</v>
      </c>
      <c r="H251" s="337">
        <f t="shared" si="10"/>
        <v>57.666088055758401</v>
      </c>
      <c r="I251" s="337">
        <f t="shared" si="11"/>
        <v>36.097026495913475</v>
      </c>
      <c r="J251" s="363"/>
      <c r="K251" s="358">
        <v>0</v>
      </c>
      <c r="L251" s="361">
        <v>57.666088055758401</v>
      </c>
      <c r="M251" s="347"/>
      <c r="N251" s="349"/>
      <c r="O251" s="35"/>
      <c r="P251" s="35"/>
      <c r="Q251" s="35"/>
    </row>
    <row r="252" spans="1:17" s="17" customFormat="1" ht="17.649999999999999" customHeight="1">
      <c r="A252" s="169">
        <v>306</v>
      </c>
      <c r="B252" s="169" t="s">
        <v>244</v>
      </c>
      <c r="C252" s="166" t="s">
        <v>379</v>
      </c>
      <c r="D252" s="358">
        <v>1401.7725169353002</v>
      </c>
      <c r="E252" s="358">
        <v>1401.7725169353002</v>
      </c>
      <c r="F252" s="359">
        <f t="shared" si="9"/>
        <v>0</v>
      </c>
      <c r="G252" s="358">
        <v>1401.7725169353002</v>
      </c>
      <c r="H252" s="337">
        <f t="shared" si="10"/>
        <v>916.56022602591327</v>
      </c>
      <c r="I252" s="337">
        <f t="shared" si="11"/>
        <v>65.38580368445173</v>
      </c>
      <c r="J252" s="363"/>
      <c r="K252" s="358">
        <v>0</v>
      </c>
      <c r="L252" s="361">
        <v>916.56022602591327</v>
      </c>
      <c r="M252" s="347"/>
      <c r="N252" s="349"/>
      <c r="O252" s="35"/>
      <c r="P252" s="35"/>
      <c r="Q252" s="35"/>
    </row>
    <row r="253" spans="1:17" s="17" customFormat="1" ht="17.649999999999999" customHeight="1">
      <c r="A253" s="169">
        <v>307</v>
      </c>
      <c r="B253" s="169" t="s">
        <v>226</v>
      </c>
      <c r="C253" s="166" t="s">
        <v>380</v>
      </c>
      <c r="D253" s="358">
        <v>1570.1838661881002</v>
      </c>
      <c r="E253" s="358">
        <v>1570.1838661881002</v>
      </c>
      <c r="F253" s="359">
        <f t="shared" si="9"/>
        <v>0</v>
      </c>
      <c r="G253" s="358">
        <v>1570.1838661881002</v>
      </c>
      <c r="H253" s="337">
        <f t="shared" si="10"/>
        <v>1113.7581340707638</v>
      </c>
      <c r="I253" s="337">
        <f t="shared" si="11"/>
        <v>70.931701570377825</v>
      </c>
      <c r="J253" s="363"/>
      <c r="K253" s="358">
        <v>0</v>
      </c>
      <c r="L253" s="361">
        <v>1113.7581340707638</v>
      </c>
      <c r="M253" s="347"/>
      <c r="N253" s="349"/>
      <c r="O253" s="35"/>
      <c r="P253" s="35"/>
      <c r="Q253" s="35"/>
    </row>
    <row r="254" spans="1:17" s="17" customFormat="1" ht="17.649999999999999" customHeight="1">
      <c r="A254" s="169">
        <v>308</v>
      </c>
      <c r="B254" s="169" t="s">
        <v>226</v>
      </c>
      <c r="C254" s="166" t="s">
        <v>381</v>
      </c>
      <c r="D254" s="358">
        <v>1026.8193235257002</v>
      </c>
      <c r="E254" s="358">
        <v>1026.8193235257002</v>
      </c>
      <c r="F254" s="359">
        <f t="shared" si="9"/>
        <v>0</v>
      </c>
      <c r="G254" s="358">
        <v>1026.8193235257002</v>
      </c>
      <c r="H254" s="337">
        <f t="shared" si="10"/>
        <v>495.16495707633339</v>
      </c>
      <c r="I254" s="337">
        <f t="shared" si="11"/>
        <v>48.223182572775173</v>
      </c>
      <c r="J254" s="363"/>
      <c r="K254" s="358">
        <v>0</v>
      </c>
      <c r="L254" s="361">
        <v>495.16495707633339</v>
      </c>
      <c r="M254" s="347"/>
      <c r="N254" s="349"/>
      <c r="O254" s="35"/>
      <c r="P254" s="35"/>
      <c r="Q254" s="35"/>
    </row>
    <row r="255" spans="1:17" s="17" customFormat="1" ht="17.649999999999999" customHeight="1">
      <c r="A255" s="169">
        <v>309</v>
      </c>
      <c r="B255" s="169" t="s">
        <v>226</v>
      </c>
      <c r="C255" s="166" t="s">
        <v>382</v>
      </c>
      <c r="D255" s="358">
        <v>960.75325874520001</v>
      </c>
      <c r="E255" s="358">
        <v>960.75325874520001</v>
      </c>
      <c r="F255" s="359">
        <f t="shared" si="9"/>
        <v>0</v>
      </c>
      <c r="G255" s="358">
        <v>960.75325874520001</v>
      </c>
      <c r="H255" s="337">
        <f t="shared" si="10"/>
        <v>828.33075929946665</v>
      </c>
      <c r="I255" s="337">
        <f t="shared" si="11"/>
        <v>86.21680454993357</v>
      </c>
      <c r="J255" s="363"/>
      <c r="K255" s="358">
        <v>0</v>
      </c>
      <c r="L255" s="361">
        <v>828.33075929946665</v>
      </c>
      <c r="M255" s="347"/>
      <c r="N255" s="349"/>
      <c r="O255" s="35"/>
      <c r="P255" s="35"/>
      <c r="Q255" s="35"/>
    </row>
    <row r="256" spans="1:17" s="17" customFormat="1" ht="17.649999999999999" customHeight="1">
      <c r="A256" s="169">
        <v>310</v>
      </c>
      <c r="B256" s="169" t="s">
        <v>226</v>
      </c>
      <c r="C256" s="166" t="s">
        <v>383</v>
      </c>
      <c r="D256" s="358">
        <v>2317.3911648000003</v>
      </c>
      <c r="E256" s="358">
        <v>2317.3911648000003</v>
      </c>
      <c r="F256" s="359">
        <f t="shared" si="9"/>
        <v>0</v>
      </c>
      <c r="G256" s="358">
        <v>647.63057142067657</v>
      </c>
      <c r="H256" s="337">
        <f t="shared" si="10"/>
        <v>647.63057142067657</v>
      </c>
      <c r="I256" s="337">
        <f t="shared" si="11"/>
        <v>27.94653665975159</v>
      </c>
      <c r="J256" s="363"/>
      <c r="K256" s="358">
        <v>48.339508426114399</v>
      </c>
      <c r="L256" s="361">
        <v>599.29106299456214</v>
      </c>
      <c r="M256" s="347"/>
      <c r="N256" s="349"/>
      <c r="O256" s="35"/>
      <c r="P256" s="35"/>
      <c r="Q256" s="35"/>
    </row>
    <row r="257" spans="1:17" s="17" customFormat="1" ht="17.649999999999999" customHeight="1">
      <c r="A257" s="169">
        <v>311</v>
      </c>
      <c r="B257" s="169" t="s">
        <v>203</v>
      </c>
      <c r="C257" s="166" t="s">
        <v>384</v>
      </c>
      <c r="D257" s="358">
        <v>6999.3801805977</v>
      </c>
      <c r="E257" s="358">
        <v>6999.3801805977</v>
      </c>
      <c r="F257" s="359">
        <f t="shared" si="9"/>
        <v>0</v>
      </c>
      <c r="G257" s="358">
        <v>6380.42994</v>
      </c>
      <c r="H257" s="337">
        <f t="shared" si="10"/>
        <v>6380.4299400000009</v>
      </c>
      <c r="I257" s="337">
        <f t="shared" si="11"/>
        <v>91.157070703011229</v>
      </c>
      <c r="J257" s="363"/>
      <c r="K257" s="358">
        <v>505.65271904761414</v>
      </c>
      <c r="L257" s="361">
        <v>5874.7772209523864</v>
      </c>
      <c r="M257" s="347"/>
      <c r="N257" s="350"/>
      <c r="O257" s="35"/>
      <c r="P257" s="35"/>
      <c r="Q257" s="35"/>
    </row>
    <row r="258" spans="1:17" s="17" customFormat="1" ht="17.649999999999999" customHeight="1">
      <c r="A258" s="169">
        <v>312</v>
      </c>
      <c r="B258" s="169" t="s">
        <v>203</v>
      </c>
      <c r="C258" s="166" t="s">
        <v>385</v>
      </c>
      <c r="D258" s="358">
        <v>524.16489428550005</v>
      </c>
      <c r="E258" s="358">
        <v>524.16489428550005</v>
      </c>
      <c r="F258" s="359">
        <f t="shared" si="9"/>
        <v>0</v>
      </c>
      <c r="G258" s="358">
        <v>524.16489428550005</v>
      </c>
      <c r="H258" s="337">
        <f t="shared" si="10"/>
        <v>416.57315303617804</v>
      </c>
      <c r="I258" s="337">
        <f t="shared" si="11"/>
        <v>79.473684250452806</v>
      </c>
      <c r="J258" s="363"/>
      <c r="K258" s="358">
        <v>0</v>
      </c>
      <c r="L258" s="361">
        <v>416.57315303617804</v>
      </c>
      <c r="M258" s="347"/>
      <c r="N258" s="349"/>
      <c r="O258" s="35"/>
      <c r="P258" s="35"/>
      <c r="Q258" s="35"/>
    </row>
    <row r="259" spans="1:17" s="17" customFormat="1" ht="17.649999999999999" customHeight="1">
      <c r="A259" s="169">
        <v>313</v>
      </c>
      <c r="B259" s="169" t="s">
        <v>124</v>
      </c>
      <c r="C259" s="166" t="s">
        <v>386</v>
      </c>
      <c r="D259" s="358">
        <v>14362.264623600002</v>
      </c>
      <c r="E259" s="358">
        <v>14362.264623600002</v>
      </c>
      <c r="F259" s="359">
        <f t="shared" si="9"/>
        <v>0</v>
      </c>
      <c r="G259" s="358">
        <v>7913.1589200000008</v>
      </c>
      <c r="H259" s="337">
        <f t="shared" si="10"/>
        <v>7649.4966473138657</v>
      </c>
      <c r="I259" s="337">
        <f t="shared" si="11"/>
        <v>53.261075796808889</v>
      </c>
      <c r="J259" s="363"/>
      <c r="K259" s="358">
        <v>1.9802699999999999E-5</v>
      </c>
      <c r="L259" s="361">
        <v>7649.4966275111656</v>
      </c>
      <c r="M259" s="347"/>
      <c r="N259" s="349"/>
      <c r="O259" s="35"/>
      <c r="P259" s="35"/>
      <c r="Q259" s="35"/>
    </row>
    <row r="260" spans="1:17" s="17" customFormat="1" ht="17.649999999999999" customHeight="1">
      <c r="A260" s="169">
        <v>314</v>
      </c>
      <c r="B260" s="169" t="s">
        <v>134</v>
      </c>
      <c r="C260" s="166" t="s">
        <v>387</v>
      </c>
      <c r="D260" s="358">
        <v>1896.2060136921002</v>
      </c>
      <c r="E260" s="358">
        <v>1896.2060136921002</v>
      </c>
      <c r="F260" s="359">
        <f t="shared" si="9"/>
        <v>0</v>
      </c>
      <c r="G260" s="358">
        <v>1896.2060136921002</v>
      </c>
      <c r="H260" s="337">
        <f t="shared" si="10"/>
        <v>1690.7243827165748</v>
      </c>
      <c r="I260" s="337">
        <f t="shared" si="11"/>
        <v>89.163538692959193</v>
      </c>
      <c r="J260" s="363"/>
      <c r="K260" s="358">
        <v>0</v>
      </c>
      <c r="L260" s="361">
        <v>1690.7243827165748</v>
      </c>
      <c r="M260" s="347"/>
      <c r="N260" s="349"/>
      <c r="O260" s="35"/>
      <c r="P260" s="35"/>
      <c r="Q260" s="35"/>
    </row>
    <row r="261" spans="1:17" s="17" customFormat="1" ht="17.649999999999999" customHeight="1">
      <c r="A261" s="169">
        <v>316</v>
      </c>
      <c r="B261" s="169" t="s">
        <v>138</v>
      </c>
      <c r="C261" s="166" t="s">
        <v>388</v>
      </c>
      <c r="D261" s="358">
        <v>353.75881906170002</v>
      </c>
      <c r="E261" s="358">
        <v>353.75881906170002</v>
      </c>
      <c r="F261" s="359">
        <f t="shared" si="9"/>
        <v>0</v>
      </c>
      <c r="G261" s="358">
        <v>353.75881906170002</v>
      </c>
      <c r="H261" s="337">
        <f t="shared" si="10"/>
        <v>255.93413018884604</v>
      </c>
      <c r="I261" s="337">
        <f t="shared" si="11"/>
        <v>72.347067097204416</v>
      </c>
      <c r="J261" s="363"/>
      <c r="K261" s="358">
        <v>0</v>
      </c>
      <c r="L261" s="361">
        <v>255.93413018884604</v>
      </c>
      <c r="M261" s="347"/>
      <c r="N261" s="349"/>
      <c r="O261" s="35"/>
      <c r="P261" s="35"/>
      <c r="Q261" s="35"/>
    </row>
    <row r="262" spans="1:17" s="17" customFormat="1" ht="17.649999999999999" customHeight="1">
      <c r="A262" s="169">
        <v>317</v>
      </c>
      <c r="B262" s="169" t="s">
        <v>226</v>
      </c>
      <c r="C262" s="166" t="s">
        <v>389</v>
      </c>
      <c r="D262" s="358">
        <v>1329.2979221835001</v>
      </c>
      <c r="E262" s="358">
        <v>1329.2979221835001</v>
      </c>
      <c r="F262" s="359">
        <f t="shared" si="9"/>
        <v>0</v>
      </c>
      <c r="G262" s="358">
        <v>1329.2979221835001</v>
      </c>
      <c r="H262" s="337">
        <f t="shared" si="10"/>
        <v>896.80044661311968</v>
      </c>
      <c r="I262" s="337">
        <f t="shared" si="11"/>
        <v>67.464217888796398</v>
      </c>
      <c r="J262" s="363"/>
      <c r="K262" s="358">
        <v>0</v>
      </c>
      <c r="L262" s="361">
        <v>896.80044661311968</v>
      </c>
      <c r="M262" s="347"/>
      <c r="N262" s="349"/>
      <c r="O262" s="35"/>
      <c r="P262" s="35"/>
      <c r="Q262" s="35"/>
    </row>
    <row r="263" spans="1:17" s="17" customFormat="1" ht="17.649999999999999" customHeight="1">
      <c r="A263" s="169">
        <v>318</v>
      </c>
      <c r="B263" s="169" t="s">
        <v>138</v>
      </c>
      <c r="C263" s="166" t="s">
        <v>390</v>
      </c>
      <c r="D263" s="358">
        <v>297.93835441800002</v>
      </c>
      <c r="E263" s="358">
        <v>297.93835441800002</v>
      </c>
      <c r="F263" s="359">
        <f t="shared" si="9"/>
        <v>0</v>
      </c>
      <c r="G263" s="358">
        <v>297.93835441800002</v>
      </c>
      <c r="H263" s="337">
        <f t="shared" si="10"/>
        <v>143.7094083812222</v>
      </c>
      <c r="I263" s="337">
        <f t="shared" si="11"/>
        <v>48.234611707494871</v>
      </c>
      <c r="J263" s="363"/>
      <c r="K263" s="358">
        <v>0</v>
      </c>
      <c r="L263" s="361">
        <v>143.7094083812222</v>
      </c>
      <c r="M263" s="347"/>
      <c r="N263" s="349"/>
      <c r="O263" s="35"/>
      <c r="P263" s="35"/>
      <c r="Q263" s="35"/>
    </row>
    <row r="264" spans="1:17" s="17" customFormat="1" ht="17.649999999999999" customHeight="1">
      <c r="A264" s="169">
        <v>319</v>
      </c>
      <c r="B264" s="169" t="s">
        <v>226</v>
      </c>
      <c r="C264" s="166" t="s">
        <v>391</v>
      </c>
      <c r="D264" s="358">
        <v>892.17559772100003</v>
      </c>
      <c r="E264" s="358">
        <v>892.17559772100003</v>
      </c>
      <c r="F264" s="359">
        <f t="shared" si="9"/>
        <v>0</v>
      </c>
      <c r="G264" s="358">
        <v>892.17559772100003</v>
      </c>
      <c r="H264" s="337">
        <f t="shared" si="10"/>
        <v>490.69658381099265</v>
      </c>
      <c r="I264" s="337">
        <f t="shared" si="11"/>
        <v>55.000000567650872</v>
      </c>
      <c r="J264" s="363"/>
      <c r="K264" s="358">
        <v>0</v>
      </c>
      <c r="L264" s="361">
        <v>490.69658381099265</v>
      </c>
      <c r="M264" s="347"/>
      <c r="N264" s="349"/>
      <c r="O264" s="35"/>
      <c r="P264" s="35"/>
      <c r="Q264" s="35"/>
    </row>
    <row r="265" spans="1:17" s="17" customFormat="1" ht="17.649999999999999" customHeight="1">
      <c r="A265" s="169">
        <v>320</v>
      </c>
      <c r="B265" s="169" t="s">
        <v>134</v>
      </c>
      <c r="C265" s="166" t="s">
        <v>392</v>
      </c>
      <c r="D265" s="358">
        <v>1199.2757307021</v>
      </c>
      <c r="E265" s="358">
        <v>1199.2757307021</v>
      </c>
      <c r="F265" s="359">
        <f t="shared" si="9"/>
        <v>0</v>
      </c>
      <c r="G265" s="358">
        <v>1199.2757307021</v>
      </c>
      <c r="H265" s="337">
        <f t="shared" si="10"/>
        <v>872.76194548775356</v>
      </c>
      <c r="I265" s="337">
        <f t="shared" si="11"/>
        <v>72.774085487147048</v>
      </c>
      <c r="J265" s="363"/>
      <c r="K265" s="358">
        <v>0</v>
      </c>
      <c r="L265" s="361">
        <v>872.76194548775356</v>
      </c>
      <c r="M265" s="347"/>
      <c r="N265" s="349"/>
      <c r="O265" s="35"/>
      <c r="P265" s="35"/>
      <c r="Q265" s="35"/>
    </row>
    <row r="266" spans="1:17" s="17" customFormat="1" ht="17.649999999999999" customHeight="1">
      <c r="A266" s="169">
        <v>321</v>
      </c>
      <c r="B266" s="169" t="s">
        <v>226</v>
      </c>
      <c r="C266" s="166" t="s">
        <v>393</v>
      </c>
      <c r="D266" s="358">
        <v>1163.0917818</v>
      </c>
      <c r="E266" s="358">
        <v>1163.0917818</v>
      </c>
      <c r="F266" s="359">
        <f t="shared" si="9"/>
        <v>0</v>
      </c>
      <c r="G266" s="358">
        <v>603.34630707869997</v>
      </c>
      <c r="H266" s="337">
        <f t="shared" si="10"/>
        <v>603.34630707870008</v>
      </c>
      <c r="I266" s="337">
        <f t="shared" si="11"/>
        <v>51.874350461402265</v>
      </c>
      <c r="J266" s="363"/>
      <c r="K266" s="358">
        <v>106.08459769848436</v>
      </c>
      <c r="L266" s="361">
        <v>497.26170938021568</v>
      </c>
      <c r="M266" s="347"/>
      <c r="N266" s="349"/>
      <c r="O266" s="35"/>
      <c r="P266" s="35"/>
      <c r="Q266" s="35"/>
    </row>
    <row r="267" spans="1:17" s="17" customFormat="1" ht="17.649999999999999" customHeight="1">
      <c r="A267" s="169">
        <v>322</v>
      </c>
      <c r="B267" s="169" t="s">
        <v>226</v>
      </c>
      <c r="C267" s="166" t="s">
        <v>394</v>
      </c>
      <c r="D267" s="358">
        <v>8766.0295246800015</v>
      </c>
      <c r="E267" s="358">
        <v>8766.0295246800015</v>
      </c>
      <c r="F267" s="359">
        <f t="shared" si="9"/>
        <v>0</v>
      </c>
      <c r="G267" s="358">
        <v>8766.0295246800015</v>
      </c>
      <c r="H267" s="337">
        <f t="shared" si="10"/>
        <v>7113.6701560059109</v>
      </c>
      <c r="I267" s="337">
        <f t="shared" si="11"/>
        <v>81.150424328117822</v>
      </c>
      <c r="J267" s="363"/>
      <c r="K267" s="358">
        <v>0</v>
      </c>
      <c r="L267" s="361">
        <v>7113.6701560059109</v>
      </c>
      <c r="M267" s="347"/>
      <c r="N267" s="349"/>
      <c r="O267" s="35"/>
      <c r="P267" s="35"/>
      <c r="Q267" s="35"/>
    </row>
    <row r="268" spans="1:17" s="17" customFormat="1" ht="17.649999999999999" customHeight="1">
      <c r="A268" s="169">
        <v>327</v>
      </c>
      <c r="B268" s="169" t="s">
        <v>122</v>
      </c>
      <c r="C268" s="166" t="s">
        <v>395</v>
      </c>
      <c r="D268" s="358">
        <v>1248.7186566</v>
      </c>
      <c r="E268" s="358">
        <v>1248.7186566</v>
      </c>
      <c r="F268" s="359">
        <f t="shared" si="9"/>
        <v>0</v>
      </c>
      <c r="G268" s="358">
        <v>1015.5814695</v>
      </c>
      <c r="H268" s="337">
        <f t="shared" si="10"/>
        <v>1015.5814893027</v>
      </c>
      <c r="I268" s="337">
        <f t="shared" si="11"/>
        <v>81.329888356750928</v>
      </c>
      <c r="J268" s="363"/>
      <c r="K268" s="358">
        <v>1.9802699999999999E-5</v>
      </c>
      <c r="L268" s="361">
        <v>1015.5814695</v>
      </c>
      <c r="M268" s="347"/>
      <c r="N268" s="349"/>
      <c r="O268" s="35"/>
      <c r="P268" s="35"/>
      <c r="Q268" s="35"/>
    </row>
    <row r="269" spans="1:17" s="17" customFormat="1" ht="17.649999999999999" customHeight="1">
      <c r="A269" s="169">
        <v>328</v>
      </c>
      <c r="B269" s="169" t="s">
        <v>134</v>
      </c>
      <c r="C269" s="166" t="s">
        <v>396</v>
      </c>
      <c r="D269" s="358">
        <v>89.754153534000011</v>
      </c>
      <c r="E269" s="358">
        <v>89.754153534000011</v>
      </c>
      <c r="F269" s="359">
        <f t="shared" si="9"/>
        <v>0</v>
      </c>
      <c r="G269" s="358">
        <v>89.754153534000011</v>
      </c>
      <c r="H269" s="337">
        <f t="shared" si="10"/>
        <v>80.664292256847986</v>
      </c>
      <c r="I269" s="337">
        <f t="shared" si="11"/>
        <v>89.872489551462735</v>
      </c>
      <c r="J269" s="363"/>
      <c r="K269" s="358">
        <v>0</v>
      </c>
      <c r="L269" s="361">
        <v>80.664292256847986</v>
      </c>
      <c r="M269" s="347"/>
      <c r="N269" s="349"/>
      <c r="O269" s="35"/>
      <c r="P269" s="35"/>
      <c r="Q269" s="35"/>
    </row>
    <row r="270" spans="1:17" s="17" customFormat="1" ht="17.649999999999999" customHeight="1">
      <c r="A270" s="169">
        <v>336</v>
      </c>
      <c r="B270" s="169" t="s">
        <v>226</v>
      </c>
      <c r="C270" s="166" t="s">
        <v>400</v>
      </c>
      <c r="D270" s="358">
        <v>2546.4687984000007</v>
      </c>
      <c r="E270" s="358">
        <v>1264.2213389139001</v>
      </c>
      <c r="F270" s="359">
        <f t="shared" si="9"/>
        <v>-50.353943480154292</v>
      </c>
      <c r="G270" s="358">
        <v>1264.2213389139001</v>
      </c>
      <c r="H270" s="337">
        <f t="shared" si="10"/>
        <v>1098.3508531517036</v>
      </c>
      <c r="I270" s="337">
        <f t="shared" si="11"/>
        <v>86.879632493413155</v>
      </c>
      <c r="J270" s="363"/>
      <c r="K270" s="358">
        <v>0</v>
      </c>
      <c r="L270" s="361">
        <v>1098.3508531517036</v>
      </c>
      <c r="M270" s="347"/>
      <c r="N270" s="349"/>
      <c r="O270" s="35"/>
      <c r="P270" s="35"/>
      <c r="Q270" s="35"/>
    </row>
    <row r="271" spans="1:17" s="17" customFormat="1" ht="17.649999999999999" customHeight="1">
      <c r="A271" s="169">
        <v>337</v>
      </c>
      <c r="B271" s="151" t="s">
        <v>755</v>
      </c>
      <c r="C271" s="166" t="s">
        <v>401</v>
      </c>
      <c r="D271" s="358">
        <v>2878.2828396000004</v>
      </c>
      <c r="E271" s="358">
        <v>2878.2828396000004</v>
      </c>
      <c r="F271" s="359">
        <f t="shared" ref="F271:F276" si="12">E271/D271*100-100</f>
        <v>0</v>
      </c>
      <c r="G271" s="358">
        <v>1495.1038500000002</v>
      </c>
      <c r="H271" s="337">
        <f t="shared" ref="H271:H276" si="13">+K271+L271</f>
        <v>1495.1038500000002</v>
      </c>
      <c r="I271" s="337">
        <f t="shared" ref="I271:I276" si="14">+H271/E271*100</f>
        <v>51.944299199163389</v>
      </c>
      <c r="J271" s="363"/>
      <c r="K271" s="358">
        <v>191.76353460024205</v>
      </c>
      <c r="L271" s="361">
        <v>1303.3403153997581</v>
      </c>
      <c r="M271" s="347"/>
      <c r="N271" s="349"/>
      <c r="O271" s="35"/>
      <c r="P271" s="35"/>
      <c r="Q271" s="35"/>
    </row>
    <row r="272" spans="1:17" s="17" customFormat="1" ht="17.649999999999999" customHeight="1">
      <c r="A272" s="169">
        <v>338</v>
      </c>
      <c r="B272" s="169" t="s">
        <v>226</v>
      </c>
      <c r="C272" s="166" t="s">
        <v>727</v>
      </c>
      <c r="D272" s="358">
        <v>3298.9317930000002</v>
      </c>
      <c r="E272" s="358">
        <v>3298.9317930000002</v>
      </c>
      <c r="F272" s="359">
        <f t="shared" si="12"/>
        <v>0</v>
      </c>
      <c r="G272" s="358">
        <v>851.67099671940002</v>
      </c>
      <c r="H272" s="337">
        <f t="shared" si="13"/>
        <v>851.67099671940002</v>
      </c>
      <c r="I272" s="337">
        <f t="shared" si="14"/>
        <v>25.81656882165796</v>
      </c>
      <c r="J272" s="363"/>
      <c r="K272" s="358">
        <v>272.84548429863685</v>
      </c>
      <c r="L272" s="361">
        <v>578.82551242076318</v>
      </c>
      <c r="M272" s="347"/>
      <c r="N272" s="349"/>
      <c r="O272" s="35"/>
      <c r="P272" s="35"/>
      <c r="Q272" s="35"/>
    </row>
    <row r="273" spans="1:17" s="17" customFormat="1" ht="17.649999999999999" customHeight="1">
      <c r="A273" s="169">
        <v>339</v>
      </c>
      <c r="B273" s="169" t="s">
        <v>226</v>
      </c>
      <c r="C273" s="166" t="s">
        <v>403</v>
      </c>
      <c r="D273" s="358">
        <v>10824.911293005001</v>
      </c>
      <c r="E273" s="358">
        <v>10824.911293005001</v>
      </c>
      <c r="F273" s="359">
        <f t="shared" si="12"/>
        <v>0</v>
      </c>
      <c r="G273" s="358">
        <v>10824.911293005001</v>
      </c>
      <c r="H273" s="337">
        <f t="shared" si="13"/>
        <v>9193.4405874024615</v>
      </c>
      <c r="I273" s="337">
        <f t="shared" si="14"/>
        <v>84.928553579401736</v>
      </c>
      <c r="J273" s="363"/>
      <c r="K273" s="358">
        <v>0</v>
      </c>
      <c r="L273" s="361">
        <v>9193.4405874024615</v>
      </c>
      <c r="M273" s="347"/>
      <c r="N273" s="349"/>
      <c r="O273" s="35"/>
      <c r="P273" s="35"/>
      <c r="Q273" s="35"/>
    </row>
    <row r="274" spans="1:17" s="17" customFormat="1" ht="17.649999999999999" customHeight="1">
      <c r="A274" s="169">
        <v>348</v>
      </c>
      <c r="B274" s="171" t="s">
        <v>138</v>
      </c>
      <c r="C274" s="166" t="s">
        <v>404</v>
      </c>
      <c r="D274" s="358">
        <v>218.93865120000001</v>
      </c>
      <c r="E274" s="358">
        <v>218.93865120000001</v>
      </c>
      <c r="F274" s="359">
        <f t="shared" si="12"/>
        <v>0</v>
      </c>
      <c r="G274" s="358">
        <v>114.262246945071</v>
      </c>
      <c r="H274" s="337">
        <f t="shared" si="13"/>
        <v>114.262246945071</v>
      </c>
      <c r="I274" s="337">
        <f t="shared" si="14"/>
        <v>52.189161812590449</v>
      </c>
      <c r="J274" s="363"/>
      <c r="K274" s="358">
        <v>0</v>
      </c>
      <c r="L274" s="361">
        <v>114.262246945071</v>
      </c>
      <c r="M274" s="347"/>
      <c r="N274" s="349"/>
      <c r="O274" s="35"/>
      <c r="P274" s="35"/>
      <c r="Q274" s="35"/>
    </row>
    <row r="275" spans="1:17" s="17" customFormat="1" ht="17.649999999999999" customHeight="1">
      <c r="A275" s="169">
        <v>349</v>
      </c>
      <c r="B275" s="169" t="s">
        <v>226</v>
      </c>
      <c r="C275" s="166" t="s">
        <v>405</v>
      </c>
      <c r="D275" s="358">
        <v>1643.6637054</v>
      </c>
      <c r="E275" s="358">
        <v>1643.6637054</v>
      </c>
      <c r="F275" s="359">
        <f t="shared" si="12"/>
        <v>0</v>
      </c>
      <c r="G275" s="358">
        <v>118.35236135790001</v>
      </c>
      <c r="H275" s="337">
        <f t="shared" si="13"/>
        <v>118.35236135790001</v>
      </c>
      <c r="I275" s="337">
        <f t="shared" si="14"/>
        <v>7.2005216741765254</v>
      </c>
      <c r="J275" s="363"/>
      <c r="K275" s="358">
        <v>11.845873338980779</v>
      </c>
      <c r="L275" s="361">
        <v>106.50648801891923</v>
      </c>
      <c r="M275" s="347"/>
      <c r="N275" s="349"/>
      <c r="O275" s="35"/>
      <c r="P275" s="35"/>
      <c r="Q275" s="35"/>
    </row>
    <row r="276" spans="1:17" s="17" customFormat="1" ht="17.649999999999999" customHeight="1">
      <c r="A276" s="169">
        <v>350</v>
      </c>
      <c r="B276" s="169" t="s">
        <v>226</v>
      </c>
      <c r="C276" s="166" t="s">
        <v>406</v>
      </c>
      <c r="D276" s="358">
        <v>2598.5498994000004</v>
      </c>
      <c r="E276" s="358">
        <v>2598.5498994000004</v>
      </c>
      <c r="F276" s="359">
        <f t="shared" si="12"/>
        <v>0</v>
      </c>
      <c r="G276" s="358">
        <v>1469.7481758795</v>
      </c>
      <c r="H276" s="337">
        <f t="shared" si="13"/>
        <v>1469.7481758795</v>
      </c>
      <c r="I276" s="337">
        <f t="shared" si="14"/>
        <v>56.560321440002426</v>
      </c>
      <c r="J276" s="363"/>
      <c r="K276" s="358">
        <v>149.16954584493561</v>
      </c>
      <c r="L276" s="361">
        <v>1320.5786300345644</v>
      </c>
      <c r="M276" s="347"/>
      <c r="N276" s="349"/>
      <c r="O276" s="35"/>
      <c r="P276" s="35"/>
      <c r="Q276" s="35"/>
    </row>
    <row r="277" spans="1:17" s="17" customFormat="1" ht="17.649999999999999" customHeight="1">
      <c r="A277" s="234" t="s">
        <v>756</v>
      </c>
      <c r="B277" s="234"/>
      <c r="C277" s="234"/>
      <c r="D277" s="355">
        <f>SUM(D278:D311)</f>
        <v>266870.03672966221</v>
      </c>
      <c r="E277" s="355">
        <f>SUM(E278:E311)</f>
        <v>266870.03672966221</v>
      </c>
      <c r="F277" s="365">
        <f t="shared" ref="F277:F311" si="15">E277/D277*100-100</f>
        <v>0</v>
      </c>
      <c r="G277" s="355">
        <f>SUM(G278:G311)</f>
        <v>215851.10819961419</v>
      </c>
      <c r="H277" s="355">
        <f>SUM(H278:H311)</f>
        <v>215851.10819961419</v>
      </c>
      <c r="I277" s="356">
        <f t="shared" ref="I277:I311" si="16">+H277/E277*100</f>
        <v>80.882481542231019</v>
      </c>
      <c r="J277" s="355"/>
      <c r="K277" s="355">
        <f>SUM(K278:K311)</f>
        <v>7423.5772827702003</v>
      </c>
      <c r="L277" s="355">
        <f>SUM(L278:L311)</f>
        <v>208427.530916844</v>
      </c>
      <c r="M277" s="347"/>
      <c r="N277" s="349"/>
      <c r="O277" s="35"/>
      <c r="P277" s="35"/>
      <c r="Q277" s="35"/>
    </row>
    <row r="278" spans="1:17" s="17" customFormat="1" ht="17.649999999999999" customHeight="1">
      <c r="A278" s="168">
        <v>1</v>
      </c>
      <c r="B278" s="150" t="s">
        <v>757</v>
      </c>
      <c r="C278" s="167" t="s">
        <v>758</v>
      </c>
      <c r="D278" s="358">
        <v>7139.2694040000006</v>
      </c>
      <c r="E278" s="358">
        <v>7139.2694040000006</v>
      </c>
      <c r="F278" s="337">
        <f t="shared" si="15"/>
        <v>0</v>
      </c>
      <c r="G278" s="358">
        <v>7139.2694040000006</v>
      </c>
      <c r="H278" s="358">
        <f>'[15]COMP DIR COND (DLLS) '!I275*'Comp Cond Cost Tot'!$M$11</f>
        <v>7139.2694040000006</v>
      </c>
      <c r="I278" s="337">
        <f t="shared" si="16"/>
        <v>100</v>
      </c>
      <c r="J278" s="360"/>
      <c r="K278" s="358">
        <v>0</v>
      </c>
      <c r="L278" s="358">
        <v>7139.2694040000006</v>
      </c>
      <c r="M278" s="347"/>
      <c r="N278" s="349"/>
      <c r="O278" s="35"/>
      <c r="P278" s="35"/>
      <c r="Q278" s="35"/>
    </row>
    <row r="279" spans="1:17" s="17" customFormat="1" ht="17.649999999999999" customHeight="1">
      <c r="A279" s="168">
        <v>2</v>
      </c>
      <c r="B279" s="150" t="s">
        <v>124</v>
      </c>
      <c r="C279" s="167" t="s">
        <v>759</v>
      </c>
      <c r="D279" s="358">
        <v>5105.9281679999995</v>
      </c>
      <c r="E279" s="358">
        <v>5105.9281679999995</v>
      </c>
      <c r="F279" s="337">
        <f t="shared" si="15"/>
        <v>0</v>
      </c>
      <c r="G279" s="358">
        <v>5105.9281679999995</v>
      </c>
      <c r="H279" s="358">
        <f>'[15]COMP DIR COND (DLLS) '!I276*'Comp Cond Cost Tot'!$M$11</f>
        <v>5105.9281679999995</v>
      </c>
      <c r="I279" s="337">
        <f t="shared" si="16"/>
        <v>100</v>
      </c>
      <c r="J279" s="360"/>
      <c r="K279" s="358">
        <v>0</v>
      </c>
      <c r="L279" s="358">
        <v>5105.9281679999995</v>
      </c>
      <c r="M279" s="347"/>
      <c r="N279" s="349"/>
      <c r="O279" s="35"/>
      <c r="P279" s="35"/>
      <c r="Q279" s="35"/>
    </row>
    <row r="280" spans="1:17" s="17" customFormat="1" ht="17.649999999999999" customHeight="1">
      <c r="A280" s="168">
        <v>3</v>
      </c>
      <c r="B280" s="150" t="s">
        <v>124</v>
      </c>
      <c r="C280" s="167" t="s">
        <v>760</v>
      </c>
      <c r="D280" s="358">
        <v>7271.3534130000007</v>
      </c>
      <c r="E280" s="358">
        <v>7271.3534130000007</v>
      </c>
      <c r="F280" s="337">
        <f t="shared" si="15"/>
        <v>0</v>
      </c>
      <c r="G280" s="358">
        <v>7271.3534130000007</v>
      </c>
      <c r="H280" s="358">
        <f>'[15]COMP DIR COND (DLLS) '!I277*'Comp Cond Cost Tot'!$M$11</f>
        <v>7271.3534130000007</v>
      </c>
      <c r="I280" s="337">
        <f t="shared" si="16"/>
        <v>100</v>
      </c>
      <c r="J280" s="360"/>
      <c r="K280" s="358">
        <v>0</v>
      </c>
      <c r="L280" s="358">
        <v>7271.3534130000007</v>
      </c>
      <c r="M280" s="347"/>
      <c r="N280" s="349"/>
      <c r="O280" s="35"/>
      <c r="P280" s="35"/>
      <c r="Q280" s="35"/>
    </row>
    <row r="281" spans="1:17" s="17" customFormat="1" ht="17.649999999999999" customHeight="1">
      <c r="A281" s="168">
        <v>4</v>
      </c>
      <c r="B281" s="150" t="s">
        <v>124</v>
      </c>
      <c r="C281" s="167" t="s">
        <v>761</v>
      </c>
      <c r="D281" s="358">
        <v>2964.8624024943006</v>
      </c>
      <c r="E281" s="358">
        <v>2964.8624024943006</v>
      </c>
      <c r="F281" s="337">
        <f t="shared" si="15"/>
        <v>0</v>
      </c>
      <c r="G281" s="358">
        <v>2964.8624024943006</v>
      </c>
      <c r="H281" s="358">
        <f>'[15]COMP DIR COND (DLLS) '!I278*'Comp Cond Cost Tot'!$M$11</f>
        <v>2964.8624024943006</v>
      </c>
      <c r="I281" s="337">
        <f t="shared" si="16"/>
        <v>100</v>
      </c>
      <c r="J281" s="360"/>
      <c r="K281" s="358">
        <v>0</v>
      </c>
      <c r="L281" s="358">
        <v>2964.8624024943006</v>
      </c>
      <c r="M281" s="347"/>
      <c r="N281" s="349"/>
      <c r="O281" s="35"/>
      <c r="P281" s="35"/>
      <c r="Q281" s="35"/>
    </row>
    <row r="282" spans="1:17" s="17" customFormat="1" ht="17.649999999999999" customHeight="1">
      <c r="A282" s="168">
        <v>5</v>
      </c>
      <c r="B282" s="150" t="s">
        <v>124</v>
      </c>
      <c r="C282" s="167" t="s">
        <v>762</v>
      </c>
      <c r="D282" s="358">
        <v>3469.2742619514001</v>
      </c>
      <c r="E282" s="358">
        <v>3469.2742619514001</v>
      </c>
      <c r="F282" s="337">
        <f t="shared" si="15"/>
        <v>0</v>
      </c>
      <c r="G282" s="358">
        <v>3469.2742619514001</v>
      </c>
      <c r="H282" s="358">
        <f>'[15]COMP DIR COND (DLLS) '!I279*'Comp Cond Cost Tot'!$M$11</f>
        <v>3469.2742619514001</v>
      </c>
      <c r="I282" s="337">
        <f t="shared" si="16"/>
        <v>100</v>
      </c>
      <c r="J282" s="360"/>
      <c r="K282" s="358">
        <v>0</v>
      </c>
      <c r="L282" s="358">
        <v>3469.2742619514001</v>
      </c>
      <c r="M282" s="347"/>
      <c r="N282" s="349"/>
      <c r="O282" s="35"/>
      <c r="P282" s="35"/>
      <c r="Q282" s="35"/>
    </row>
    <row r="283" spans="1:17" s="17" customFormat="1" ht="17.649999999999999" customHeight="1">
      <c r="A283" s="168">
        <v>6</v>
      </c>
      <c r="B283" s="150" t="s">
        <v>132</v>
      </c>
      <c r="C283" s="167" t="s">
        <v>763</v>
      </c>
      <c r="D283" s="358">
        <v>4044.2064075000003</v>
      </c>
      <c r="E283" s="358">
        <v>4044.2064075000003</v>
      </c>
      <c r="F283" s="337">
        <f t="shared" si="15"/>
        <v>0</v>
      </c>
      <c r="G283" s="358">
        <v>4044.2064075000003</v>
      </c>
      <c r="H283" s="358">
        <f>'[15]COMP DIR COND (DLLS) '!I280*'Comp Cond Cost Tot'!$M$11</f>
        <v>4044.2064075000003</v>
      </c>
      <c r="I283" s="337">
        <f t="shared" si="16"/>
        <v>100</v>
      </c>
      <c r="J283" s="360"/>
      <c r="K283" s="358">
        <v>0</v>
      </c>
      <c r="L283" s="358">
        <v>4044.2064075000003</v>
      </c>
      <c r="M283" s="347"/>
      <c r="N283" s="349"/>
      <c r="O283" s="35"/>
      <c r="P283" s="35"/>
      <c r="Q283" s="35"/>
    </row>
    <row r="284" spans="1:17" s="17" customFormat="1" ht="17.649999999999999" customHeight="1">
      <c r="A284" s="168">
        <v>7</v>
      </c>
      <c r="B284" s="150" t="s">
        <v>124</v>
      </c>
      <c r="C284" s="167" t="s">
        <v>764</v>
      </c>
      <c r="D284" s="358">
        <v>5124.1466520000004</v>
      </c>
      <c r="E284" s="358">
        <v>5124.1466520000004</v>
      </c>
      <c r="F284" s="337">
        <f t="shared" si="15"/>
        <v>0</v>
      </c>
      <c r="G284" s="358">
        <v>5124.1466520000004</v>
      </c>
      <c r="H284" s="358">
        <f>'[15]COMP DIR COND (DLLS) '!I281*'Comp Cond Cost Tot'!$M$11</f>
        <v>5124.1466520000004</v>
      </c>
      <c r="I284" s="337">
        <f t="shared" si="16"/>
        <v>100</v>
      </c>
      <c r="J284" s="360"/>
      <c r="K284" s="358">
        <v>0</v>
      </c>
      <c r="L284" s="358">
        <v>5124.1466520000004</v>
      </c>
      <c r="M284" s="347"/>
      <c r="N284" s="349"/>
      <c r="O284" s="35"/>
      <c r="P284" s="35"/>
      <c r="Q284" s="35"/>
    </row>
    <row r="285" spans="1:17" s="17" customFormat="1" ht="17.649999999999999" customHeight="1">
      <c r="A285" s="168">
        <v>8</v>
      </c>
      <c r="B285" s="150" t="s">
        <v>124</v>
      </c>
      <c r="C285" s="167" t="s">
        <v>765</v>
      </c>
      <c r="D285" s="358">
        <v>3198.5321040000003</v>
      </c>
      <c r="E285" s="358">
        <v>3198.5321040000003</v>
      </c>
      <c r="F285" s="337">
        <f t="shared" si="15"/>
        <v>0</v>
      </c>
      <c r="G285" s="358">
        <v>3198.5321040000003</v>
      </c>
      <c r="H285" s="358">
        <f>'[15]COMP DIR COND (DLLS) '!I282*'Comp Cond Cost Tot'!$M$11</f>
        <v>3198.5321040000003</v>
      </c>
      <c r="I285" s="337">
        <f t="shared" si="16"/>
        <v>100</v>
      </c>
      <c r="J285" s="360"/>
      <c r="K285" s="358">
        <v>0</v>
      </c>
      <c r="L285" s="358">
        <v>3198.5321040000003</v>
      </c>
      <c r="M285" s="347"/>
      <c r="N285" s="349"/>
      <c r="O285" s="35"/>
      <c r="P285" s="35"/>
      <c r="Q285" s="35"/>
    </row>
    <row r="286" spans="1:17" s="17" customFormat="1" ht="17.649999999999999" customHeight="1">
      <c r="A286" s="168">
        <v>9</v>
      </c>
      <c r="B286" s="150" t="s">
        <v>124</v>
      </c>
      <c r="C286" s="167" t="s">
        <v>766</v>
      </c>
      <c r="D286" s="358">
        <v>4712.0524649999998</v>
      </c>
      <c r="E286" s="358">
        <v>4712.0524649999998</v>
      </c>
      <c r="F286" s="337">
        <f t="shared" si="15"/>
        <v>0</v>
      </c>
      <c r="G286" s="358">
        <v>4712.0524649999998</v>
      </c>
      <c r="H286" s="358">
        <f>'[15]COMP DIR COND (DLLS) '!I283*'Comp Cond Cost Tot'!$M$11</f>
        <v>4712.0524649999998</v>
      </c>
      <c r="I286" s="337">
        <f t="shared" si="16"/>
        <v>100</v>
      </c>
      <c r="J286" s="360"/>
      <c r="K286" s="358">
        <v>0</v>
      </c>
      <c r="L286" s="358">
        <v>4712.0524649999998</v>
      </c>
      <c r="M286" s="347"/>
      <c r="N286" s="349"/>
      <c r="O286" s="35"/>
      <c r="P286" s="35"/>
      <c r="Q286" s="35"/>
    </row>
    <row r="287" spans="1:17" s="17" customFormat="1" ht="17.649999999999999" customHeight="1">
      <c r="A287" s="168">
        <v>10</v>
      </c>
      <c r="B287" s="150" t="s">
        <v>124</v>
      </c>
      <c r="C287" s="167" t="s">
        <v>767</v>
      </c>
      <c r="D287" s="358">
        <v>7032.9289049999998</v>
      </c>
      <c r="E287" s="358">
        <v>7032.9289049999998</v>
      </c>
      <c r="F287" s="337">
        <f t="shared" si="15"/>
        <v>0</v>
      </c>
      <c r="G287" s="358">
        <v>7032.9289049999998</v>
      </c>
      <c r="H287" s="358">
        <f>'[15]COMP DIR COND (DLLS) '!I284*'Comp Cond Cost Tot'!$M$11</f>
        <v>7032.9289049999998</v>
      </c>
      <c r="I287" s="337">
        <f t="shared" si="16"/>
        <v>100</v>
      </c>
      <c r="J287" s="360"/>
      <c r="K287" s="358">
        <v>0</v>
      </c>
      <c r="L287" s="358">
        <v>7032.9289049999998</v>
      </c>
      <c r="M287" s="347"/>
      <c r="N287" s="349"/>
      <c r="O287" s="35"/>
      <c r="P287" s="35"/>
      <c r="Q287" s="35"/>
    </row>
    <row r="288" spans="1:17" s="17" customFormat="1" ht="17.649999999999999" customHeight="1">
      <c r="A288" s="168">
        <v>11</v>
      </c>
      <c r="B288" s="150" t="s">
        <v>124</v>
      </c>
      <c r="C288" s="167" t="s">
        <v>768</v>
      </c>
      <c r="D288" s="358">
        <v>3387.4498620000004</v>
      </c>
      <c r="E288" s="358">
        <v>3387.4498620000004</v>
      </c>
      <c r="F288" s="337">
        <f t="shared" si="15"/>
        <v>0</v>
      </c>
      <c r="G288" s="358">
        <v>3387.4498620000004</v>
      </c>
      <c r="H288" s="358">
        <f>'[15]COMP DIR COND (DLLS) '!I285*'Comp Cond Cost Tot'!$M$11</f>
        <v>3387.4498620000004</v>
      </c>
      <c r="I288" s="337">
        <f t="shared" si="16"/>
        <v>100</v>
      </c>
      <c r="J288" s="360"/>
      <c r="K288" s="358">
        <v>0</v>
      </c>
      <c r="L288" s="358">
        <v>3387.4498620000004</v>
      </c>
      <c r="M288" s="347"/>
      <c r="N288" s="349"/>
      <c r="O288" s="35"/>
      <c r="P288" s="35"/>
      <c r="Q288" s="35"/>
    </row>
    <row r="289" spans="1:17" s="17" customFormat="1" ht="17.649999999999999" customHeight="1">
      <c r="A289" s="168">
        <v>12</v>
      </c>
      <c r="B289" s="150" t="s">
        <v>124</v>
      </c>
      <c r="C289" s="167" t="s">
        <v>769</v>
      </c>
      <c r="D289" s="358">
        <v>6015.0701250000002</v>
      </c>
      <c r="E289" s="358">
        <v>6015.0701250000002</v>
      </c>
      <c r="F289" s="337">
        <f t="shared" si="15"/>
        <v>0</v>
      </c>
      <c r="G289" s="358">
        <v>6015.0701250000002</v>
      </c>
      <c r="H289" s="358">
        <f>'[15]COMP DIR COND (DLLS) '!I286*'Comp Cond Cost Tot'!$M$11</f>
        <v>6015.0701250000002</v>
      </c>
      <c r="I289" s="337">
        <f t="shared" si="16"/>
        <v>100</v>
      </c>
      <c r="J289" s="360"/>
      <c r="K289" s="358">
        <v>0</v>
      </c>
      <c r="L289" s="358">
        <v>6015.0701250000002</v>
      </c>
      <c r="M289" s="347"/>
      <c r="N289" s="349"/>
      <c r="O289" s="35"/>
      <c r="P289" s="35"/>
      <c r="Q289" s="35"/>
    </row>
    <row r="290" spans="1:17" s="17" customFormat="1" ht="17.649999999999999" customHeight="1">
      <c r="A290" s="168">
        <v>13</v>
      </c>
      <c r="B290" s="150" t="s">
        <v>757</v>
      </c>
      <c r="C290" s="167" t="s">
        <v>770</v>
      </c>
      <c r="D290" s="358">
        <v>6001.2676431</v>
      </c>
      <c r="E290" s="358">
        <v>6001.2676431</v>
      </c>
      <c r="F290" s="337">
        <f t="shared" si="15"/>
        <v>0</v>
      </c>
      <c r="G290" s="358">
        <v>6001.2676431</v>
      </c>
      <c r="H290" s="358">
        <f>'[15]COMP DIR COND (DLLS) '!I287*'Comp Cond Cost Tot'!$M$11</f>
        <v>6001.2676431</v>
      </c>
      <c r="I290" s="337">
        <f t="shared" si="16"/>
        <v>100</v>
      </c>
      <c r="J290" s="360"/>
      <c r="K290" s="358">
        <v>0</v>
      </c>
      <c r="L290" s="358">
        <v>6001.2676431</v>
      </c>
      <c r="M290" s="347"/>
      <c r="N290" s="349"/>
      <c r="O290" s="35"/>
      <c r="P290" s="35"/>
      <c r="Q290" s="35"/>
    </row>
    <row r="291" spans="1:17" s="17" customFormat="1" ht="17.649999999999999" customHeight="1">
      <c r="A291" s="168">
        <v>15</v>
      </c>
      <c r="B291" s="150" t="s">
        <v>124</v>
      </c>
      <c r="C291" s="167" t="s">
        <v>771</v>
      </c>
      <c r="D291" s="358">
        <v>10682.425440565199</v>
      </c>
      <c r="E291" s="358">
        <v>10682.425440565199</v>
      </c>
      <c r="F291" s="337">
        <f t="shared" si="15"/>
        <v>0</v>
      </c>
      <c r="G291" s="358">
        <v>10682.425440565199</v>
      </c>
      <c r="H291" s="358">
        <f>'[15]COMP DIR COND (DLLS) '!I288*'Comp Cond Cost Tot'!$M$11</f>
        <v>10682.425440565199</v>
      </c>
      <c r="I291" s="337">
        <f t="shared" si="16"/>
        <v>100</v>
      </c>
      <c r="J291" s="360"/>
      <c r="K291" s="358">
        <v>0</v>
      </c>
      <c r="L291" s="358">
        <v>10682.425440565199</v>
      </c>
      <c r="M291" s="347"/>
      <c r="N291" s="349"/>
      <c r="O291" s="35"/>
      <c r="P291" s="35"/>
      <c r="Q291" s="35"/>
    </row>
    <row r="292" spans="1:17" s="17" customFormat="1" ht="17.649999999999999" customHeight="1">
      <c r="A292" s="168">
        <v>16</v>
      </c>
      <c r="B292" s="150" t="s">
        <v>124</v>
      </c>
      <c r="C292" s="167" t="s">
        <v>772</v>
      </c>
      <c r="D292" s="358">
        <v>3365.1160600968005</v>
      </c>
      <c r="E292" s="358">
        <v>3365.1160600968005</v>
      </c>
      <c r="F292" s="337">
        <f t="shared" si="15"/>
        <v>0</v>
      </c>
      <c r="G292" s="358">
        <v>3365.1160600968005</v>
      </c>
      <c r="H292" s="358">
        <f>'[15]COMP DIR COND (DLLS) '!I289*'Comp Cond Cost Tot'!$M$11</f>
        <v>3365.1160600968005</v>
      </c>
      <c r="I292" s="337">
        <f t="shared" si="16"/>
        <v>100</v>
      </c>
      <c r="J292" s="360"/>
      <c r="K292" s="358">
        <v>0</v>
      </c>
      <c r="L292" s="358">
        <v>3365.1160600968005</v>
      </c>
      <c r="M292" s="347"/>
      <c r="N292" s="349"/>
      <c r="O292" s="35"/>
      <c r="P292" s="35"/>
      <c r="Q292" s="35"/>
    </row>
    <row r="293" spans="1:17" s="17" customFormat="1" ht="17.649999999999999" customHeight="1">
      <c r="A293" s="168">
        <v>17</v>
      </c>
      <c r="B293" s="150" t="s">
        <v>124</v>
      </c>
      <c r="C293" s="167" t="s">
        <v>773</v>
      </c>
      <c r="D293" s="358">
        <v>6720.1405850628007</v>
      </c>
      <c r="E293" s="358">
        <v>6720.1405850628007</v>
      </c>
      <c r="F293" s="337">
        <f t="shared" si="15"/>
        <v>0</v>
      </c>
      <c r="G293" s="358">
        <v>6720.1405850628007</v>
      </c>
      <c r="H293" s="358">
        <f>'[15]COMP DIR COND (DLLS) '!I290*'Comp Cond Cost Tot'!$M$11</f>
        <v>6720.1405850628007</v>
      </c>
      <c r="I293" s="337">
        <f t="shared" si="16"/>
        <v>100</v>
      </c>
      <c r="J293" s="366"/>
      <c r="K293" s="358">
        <v>0</v>
      </c>
      <c r="L293" s="358">
        <v>6720.1405850628007</v>
      </c>
      <c r="M293" s="347"/>
      <c r="N293" s="349"/>
      <c r="O293" s="35"/>
      <c r="P293" s="35"/>
      <c r="Q293" s="35"/>
    </row>
    <row r="294" spans="1:17" s="17" customFormat="1" ht="17.649999999999999" customHeight="1">
      <c r="A294" s="168">
        <v>18</v>
      </c>
      <c r="B294" s="150" t="s">
        <v>124</v>
      </c>
      <c r="C294" s="167" t="s">
        <v>774</v>
      </c>
      <c r="D294" s="358">
        <v>5285.4531687441004</v>
      </c>
      <c r="E294" s="358">
        <v>5285.4531687441004</v>
      </c>
      <c r="F294" s="337">
        <f t="shared" si="15"/>
        <v>0</v>
      </c>
      <c r="G294" s="358">
        <v>5285.4531687441004</v>
      </c>
      <c r="H294" s="358">
        <f>'[15]COMP DIR COND (DLLS) '!I291*'Comp Cond Cost Tot'!$M$11</f>
        <v>5285.4531687441004</v>
      </c>
      <c r="I294" s="337">
        <f t="shared" si="16"/>
        <v>100</v>
      </c>
      <c r="J294" s="366"/>
      <c r="K294" s="358">
        <v>0</v>
      </c>
      <c r="L294" s="358">
        <v>5285.4531687441004</v>
      </c>
      <c r="M294" s="347"/>
      <c r="N294" s="349"/>
      <c r="O294" s="35"/>
      <c r="P294" s="35"/>
      <c r="Q294" s="35"/>
    </row>
    <row r="295" spans="1:17" s="17" customFormat="1" ht="17.649999999999999" customHeight="1">
      <c r="A295" s="168">
        <v>19</v>
      </c>
      <c r="B295" s="150" t="s">
        <v>124</v>
      </c>
      <c r="C295" s="167" t="s">
        <v>775</v>
      </c>
      <c r="D295" s="358">
        <v>11493.641640073502</v>
      </c>
      <c r="E295" s="358">
        <v>11493.641640073502</v>
      </c>
      <c r="F295" s="337">
        <f t="shared" si="15"/>
        <v>0</v>
      </c>
      <c r="G295" s="358">
        <v>11493.641640073502</v>
      </c>
      <c r="H295" s="358">
        <f>'[15]COMP DIR COND (DLLS) '!I292*'Comp Cond Cost Tot'!$M$11</f>
        <v>11493.641640073502</v>
      </c>
      <c r="I295" s="337">
        <f t="shared" si="16"/>
        <v>100</v>
      </c>
      <c r="J295" s="367"/>
      <c r="K295" s="358">
        <v>0</v>
      </c>
      <c r="L295" s="358">
        <v>11493.641640073502</v>
      </c>
      <c r="M295" s="347"/>
      <c r="N295" s="349"/>
      <c r="O295" s="35"/>
      <c r="P295" s="35"/>
      <c r="Q295" s="35"/>
    </row>
    <row r="296" spans="1:17" s="17" customFormat="1" ht="17.649999999999999" customHeight="1">
      <c r="A296" s="168">
        <v>20</v>
      </c>
      <c r="B296" s="150" t="s">
        <v>124</v>
      </c>
      <c r="C296" s="167" t="s">
        <v>776</v>
      </c>
      <c r="D296" s="358">
        <v>11318.102388166502</v>
      </c>
      <c r="E296" s="358">
        <v>11318.102388166502</v>
      </c>
      <c r="F296" s="337">
        <f t="shared" si="15"/>
        <v>0</v>
      </c>
      <c r="G296" s="358">
        <v>11318.102388166502</v>
      </c>
      <c r="H296" s="358">
        <f>'[15]COMP DIR COND (DLLS) '!I293*'Comp Cond Cost Tot'!$M$11</f>
        <v>11318.102388166502</v>
      </c>
      <c r="I296" s="337">
        <f t="shared" si="16"/>
        <v>100</v>
      </c>
      <c r="J296" s="367"/>
      <c r="K296" s="358">
        <v>0</v>
      </c>
      <c r="L296" s="358">
        <v>11318.102388166502</v>
      </c>
      <c r="M296" s="347"/>
      <c r="N296" s="349"/>
      <c r="O296" s="35"/>
      <c r="P296" s="35"/>
      <c r="Q296" s="35"/>
    </row>
    <row r="297" spans="1:17" s="17" customFormat="1" ht="17.649999999999999" customHeight="1">
      <c r="A297" s="168">
        <v>21</v>
      </c>
      <c r="B297" s="150" t="s">
        <v>124</v>
      </c>
      <c r="C297" s="167" t="s">
        <v>777</v>
      </c>
      <c r="D297" s="358">
        <v>9565.4645236800006</v>
      </c>
      <c r="E297" s="358">
        <v>9565.4645236800006</v>
      </c>
      <c r="F297" s="337">
        <f t="shared" si="15"/>
        <v>0</v>
      </c>
      <c r="G297" s="358">
        <v>9565.4645236800006</v>
      </c>
      <c r="H297" s="358">
        <f>'[15]COMP DIR COND (DLLS) '!I294*'Comp Cond Cost Tot'!$M$11</f>
        <v>9565.4645236800006</v>
      </c>
      <c r="I297" s="337">
        <f t="shared" si="16"/>
        <v>100</v>
      </c>
      <c r="J297" s="367"/>
      <c r="K297" s="358">
        <v>0</v>
      </c>
      <c r="L297" s="358">
        <v>9565.4645236800006</v>
      </c>
      <c r="M297" s="347"/>
      <c r="N297" s="349"/>
      <c r="O297" s="35"/>
      <c r="P297" s="35"/>
      <c r="Q297" s="35"/>
    </row>
    <row r="298" spans="1:17" s="17" customFormat="1" ht="17.649999999999999" customHeight="1">
      <c r="A298" s="168">
        <v>24</v>
      </c>
      <c r="B298" s="150" t="s">
        <v>124</v>
      </c>
      <c r="C298" s="167" t="s">
        <v>778</v>
      </c>
      <c r="D298" s="358">
        <v>5294.4099695595005</v>
      </c>
      <c r="E298" s="358">
        <v>5294.4099695595005</v>
      </c>
      <c r="F298" s="337">
        <f t="shared" si="15"/>
        <v>0</v>
      </c>
      <c r="G298" s="358">
        <v>5294.4099695595005</v>
      </c>
      <c r="H298" s="358">
        <f>'[15]COMP DIR COND (DLLS) '!I295*'Comp Cond Cost Tot'!$M$11</f>
        <v>5294.4099695595005</v>
      </c>
      <c r="I298" s="337">
        <f t="shared" si="16"/>
        <v>100</v>
      </c>
      <c r="J298" s="367"/>
      <c r="K298" s="358">
        <v>0</v>
      </c>
      <c r="L298" s="358">
        <v>5294.4099695595005</v>
      </c>
      <c r="M298" s="347"/>
      <c r="N298" s="349"/>
      <c r="O298" s="35"/>
      <c r="P298" s="35"/>
      <c r="Q298" s="35"/>
    </row>
    <row r="299" spans="1:17" s="17" customFormat="1" ht="17.649999999999999" customHeight="1">
      <c r="A299" s="168">
        <v>25</v>
      </c>
      <c r="B299" s="150" t="s">
        <v>124</v>
      </c>
      <c r="C299" s="167" t="s">
        <v>779</v>
      </c>
      <c r="D299" s="358">
        <v>5840.9142303069002</v>
      </c>
      <c r="E299" s="358">
        <v>5840.9142303069002</v>
      </c>
      <c r="F299" s="337">
        <f t="shared" si="15"/>
        <v>0</v>
      </c>
      <c r="G299" s="358">
        <v>5840.9142303069002</v>
      </c>
      <c r="H299" s="358">
        <f>'[15]COMP DIR COND (DLLS) '!I296*'Comp Cond Cost Tot'!$M$11</f>
        <v>5840.9142303069002</v>
      </c>
      <c r="I299" s="337">
        <f t="shared" si="16"/>
        <v>100</v>
      </c>
      <c r="J299" s="367"/>
      <c r="K299" s="358">
        <v>0</v>
      </c>
      <c r="L299" s="358">
        <v>5840.9142303069002</v>
      </c>
      <c r="M299" s="347"/>
      <c r="N299" s="349"/>
      <c r="O299" s="35"/>
      <c r="P299" s="35"/>
      <c r="Q299" s="35"/>
    </row>
    <row r="300" spans="1:17" s="17" customFormat="1" ht="17.649999999999999" customHeight="1">
      <c r="A300" s="168">
        <v>26</v>
      </c>
      <c r="B300" s="150" t="s">
        <v>124</v>
      </c>
      <c r="C300" s="167" t="s">
        <v>780</v>
      </c>
      <c r="D300" s="358">
        <v>5262.3617155389002</v>
      </c>
      <c r="E300" s="358">
        <v>5262.3617155389002</v>
      </c>
      <c r="F300" s="337">
        <f t="shared" si="15"/>
        <v>0</v>
      </c>
      <c r="G300" s="358">
        <v>5262.3617155389002</v>
      </c>
      <c r="H300" s="358">
        <f>'[15]COMP DIR COND (DLLS) '!I297*'Comp Cond Cost Tot'!$M$11</f>
        <v>5262.3617155389002</v>
      </c>
      <c r="I300" s="337">
        <f t="shared" si="16"/>
        <v>100</v>
      </c>
      <c r="J300" s="367"/>
      <c r="K300" s="358">
        <v>0</v>
      </c>
      <c r="L300" s="358">
        <v>5262.3617155389002</v>
      </c>
      <c r="M300" s="347"/>
      <c r="N300" s="349"/>
      <c r="O300" s="35"/>
      <c r="P300" s="35"/>
      <c r="Q300" s="35"/>
    </row>
    <row r="301" spans="1:17" s="17" customFormat="1" ht="17.649999999999999" customHeight="1">
      <c r="A301" s="168">
        <v>28</v>
      </c>
      <c r="B301" s="150" t="s">
        <v>190</v>
      </c>
      <c r="C301" s="167" t="s">
        <v>781</v>
      </c>
      <c r="D301" s="358">
        <v>9315.8712730773004</v>
      </c>
      <c r="E301" s="358">
        <v>9315.8712730773004</v>
      </c>
      <c r="F301" s="337">
        <f t="shared" si="15"/>
        <v>0</v>
      </c>
      <c r="G301" s="358">
        <v>9315.8712730773004</v>
      </c>
      <c r="H301" s="358">
        <f>'[15]COMP DIR COND (DLLS) '!I298*'Comp Cond Cost Tot'!$M$11</f>
        <v>9315.8712730773004</v>
      </c>
      <c r="I301" s="337">
        <f t="shared" si="16"/>
        <v>100</v>
      </c>
      <c r="J301" s="367"/>
      <c r="K301" s="358">
        <v>0</v>
      </c>
      <c r="L301" s="358">
        <v>9315.8712730773004</v>
      </c>
      <c r="M301" s="347"/>
      <c r="N301" s="349"/>
      <c r="O301" s="35"/>
      <c r="P301" s="35"/>
      <c r="Q301" s="35"/>
    </row>
    <row r="302" spans="1:17" s="17" customFormat="1" ht="17.649999999999999" customHeight="1">
      <c r="A302" s="168">
        <v>29</v>
      </c>
      <c r="B302" s="150" t="s">
        <v>190</v>
      </c>
      <c r="C302" s="167" t="s">
        <v>223</v>
      </c>
      <c r="D302" s="358">
        <v>9536.7030822000015</v>
      </c>
      <c r="E302" s="358">
        <v>9536.7030822000015</v>
      </c>
      <c r="F302" s="337">
        <f t="shared" si="15"/>
        <v>0</v>
      </c>
      <c r="G302" s="358">
        <v>9536.7030822000015</v>
      </c>
      <c r="H302" s="358">
        <f>'[15]COMP DIR COND (DLLS) '!I299*'Comp Cond Cost Tot'!$M$11</f>
        <v>9536.7030822000015</v>
      </c>
      <c r="I302" s="337">
        <f t="shared" si="16"/>
        <v>100</v>
      </c>
      <c r="J302" s="367"/>
      <c r="K302" s="358">
        <v>0</v>
      </c>
      <c r="L302" s="358">
        <v>9536.7030822000015</v>
      </c>
      <c r="M302" s="347"/>
      <c r="N302" s="349"/>
      <c r="O302" s="35"/>
      <c r="P302" s="35"/>
      <c r="Q302" s="35"/>
    </row>
    <row r="303" spans="1:17" s="17" customFormat="1" ht="17.649999999999999" customHeight="1">
      <c r="A303" s="168">
        <v>31</v>
      </c>
      <c r="B303" s="150" t="s">
        <v>782</v>
      </c>
      <c r="C303" s="167" t="s">
        <v>783</v>
      </c>
      <c r="D303" s="358">
        <v>3170.6757449235001</v>
      </c>
      <c r="E303" s="358">
        <v>3170.6757449235001</v>
      </c>
      <c r="F303" s="337">
        <f t="shared" si="15"/>
        <v>0</v>
      </c>
      <c r="G303" s="358">
        <v>3170.6757449235001</v>
      </c>
      <c r="H303" s="358">
        <f>'[15]COMP DIR COND (DLLS) '!I300*'Comp Cond Cost Tot'!$M$11</f>
        <v>3170.6757449235001</v>
      </c>
      <c r="I303" s="337">
        <f t="shared" si="16"/>
        <v>100</v>
      </c>
      <c r="J303" s="367"/>
      <c r="K303" s="358">
        <v>0</v>
      </c>
      <c r="L303" s="358">
        <v>3170.6757449235001</v>
      </c>
      <c r="M303" s="347"/>
      <c r="N303" s="349"/>
      <c r="O303" s="35"/>
      <c r="P303" s="35"/>
      <c r="Q303" s="35"/>
    </row>
    <row r="304" spans="1:17" s="17" customFormat="1" ht="17.649999999999999" customHeight="1">
      <c r="A304" s="168">
        <v>33</v>
      </c>
      <c r="B304" s="150" t="s">
        <v>782</v>
      </c>
      <c r="C304" s="167" t="s">
        <v>784</v>
      </c>
      <c r="D304" s="358">
        <v>3201.2768572335003</v>
      </c>
      <c r="E304" s="358">
        <v>3201.2768572335003</v>
      </c>
      <c r="F304" s="337">
        <f t="shared" si="15"/>
        <v>0</v>
      </c>
      <c r="G304" s="358">
        <v>3201.2768572335003</v>
      </c>
      <c r="H304" s="358">
        <f>'[15]COMP DIR COND (DLLS) '!I301*'Comp Cond Cost Tot'!$M$11</f>
        <v>3201.2768572335003</v>
      </c>
      <c r="I304" s="337">
        <f t="shared" si="16"/>
        <v>100</v>
      </c>
      <c r="J304" s="367"/>
      <c r="K304" s="358">
        <v>0</v>
      </c>
      <c r="L304" s="358">
        <v>3201.2768572335003</v>
      </c>
      <c r="M304" s="347"/>
      <c r="N304" s="349"/>
      <c r="O304" s="35"/>
      <c r="P304" s="35"/>
      <c r="Q304" s="35"/>
    </row>
    <row r="305" spans="1:17" s="17" customFormat="1" ht="17.649999999999999" customHeight="1">
      <c r="A305" s="168">
        <v>34</v>
      </c>
      <c r="B305" s="150" t="s">
        <v>782</v>
      </c>
      <c r="C305" s="167" t="s">
        <v>785</v>
      </c>
      <c r="D305" s="358">
        <v>9966.7182572379006</v>
      </c>
      <c r="E305" s="358">
        <v>9966.7182572379006</v>
      </c>
      <c r="F305" s="337">
        <f t="shared" si="15"/>
        <v>0</v>
      </c>
      <c r="G305" s="358">
        <v>9966.7182572379006</v>
      </c>
      <c r="H305" s="358">
        <f>'[15]COMP DIR COND (DLLS) '!I302*'Comp Cond Cost Tot'!$M$11</f>
        <v>9966.7182572379006</v>
      </c>
      <c r="I305" s="337">
        <f t="shared" si="16"/>
        <v>100</v>
      </c>
      <c r="J305" s="367"/>
      <c r="K305" s="358">
        <v>0</v>
      </c>
      <c r="L305" s="358">
        <v>9966.7182572379006</v>
      </c>
      <c r="M305" s="347"/>
      <c r="N305" s="349"/>
      <c r="O305" s="35"/>
      <c r="P305" s="35"/>
      <c r="Q305" s="35"/>
    </row>
    <row r="306" spans="1:17" s="17" customFormat="1" ht="17.649999999999999" customHeight="1">
      <c r="A306" s="168">
        <v>36</v>
      </c>
      <c r="B306" s="150" t="s">
        <v>124</v>
      </c>
      <c r="C306" s="167" t="s">
        <v>786</v>
      </c>
      <c r="D306" s="358">
        <v>5220.5375418201002</v>
      </c>
      <c r="E306" s="358">
        <v>5220.5375418201002</v>
      </c>
      <c r="F306" s="337">
        <f t="shared" si="15"/>
        <v>0</v>
      </c>
      <c r="G306" s="358">
        <v>5220.5375418201002</v>
      </c>
      <c r="H306" s="358">
        <f>'[15]COMP DIR COND (DLLS) '!I303*'Comp Cond Cost Tot'!$M$11</f>
        <v>5220.5375418201002</v>
      </c>
      <c r="I306" s="337">
        <f t="shared" si="16"/>
        <v>100</v>
      </c>
      <c r="J306" s="367"/>
      <c r="K306" s="358">
        <v>0</v>
      </c>
      <c r="L306" s="358">
        <v>5220.5375418201002</v>
      </c>
      <c r="M306" s="347"/>
      <c r="N306" s="349"/>
      <c r="O306" s="35"/>
      <c r="P306" s="35"/>
      <c r="Q306" s="35"/>
    </row>
    <row r="307" spans="1:17" s="17" customFormat="1" ht="17.649999999999999" customHeight="1">
      <c r="A307" s="168">
        <v>38</v>
      </c>
      <c r="B307" s="150" t="s">
        <v>124</v>
      </c>
      <c r="C307" s="167" t="s">
        <v>787</v>
      </c>
      <c r="D307" s="358">
        <v>20373.5824933986</v>
      </c>
      <c r="E307" s="358">
        <v>20373.5824933986</v>
      </c>
      <c r="F307" s="337">
        <f t="shared" si="15"/>
        <v>0</v>
      </c>
      <c r="G307" s="358">
        <v>11136.448478356202</v>
      </c>
      <c r="H307" s="358">
        <f>'[15]COMP DIR COND (DLLS) '!I304*'Comp Cond Cost Tot'!$M$11</f>
        <v>11136.448478356202</v>
      </c>
      <c r="I307" s="337">
        <f t="shared" si="16"/>
        <v>54.661218673567149</v>
      </c>
      <c r="J307" s="367"/>
      <c r="K307" s="358">
        <v>0</v>
      </c>
      <c r="L307" s="358">
        <v>11136.448478356202</v>
      </c>
      <c r="M307" s="347"/>
      <c r="N307" s="349"/>
      <c r="O307" s="35"/>
      <c r="P307" s="35"/>
      <c r="Q307" s="35"/>
    </row>
    <row r="308" spans="1:17" s="17" customFormat="1" ht="17.649999999999999" customHeight="1">
      <c r="A308" s="168">
        <v>40</v>
      </c>
      <c r="B308" s="150" t="s">
        <v>782</v>
      </c>
      <c r="C308" s="167" t="s">
        <v>788</v>
      </c>
      <c r="D308" s="358">
        <v>11146.045342041001</v>
      </c>
      <c r="E308" s="358">
        <v>11146.045342041001</v>
      </c>
      <c r="F308" s="337">
        <f t="shared" si="15"/>
        <v>0</v>
      </c>
      <c r="G308" s="358">
        <v>3120.0586575345001</v>
      </c>
      <c r="H308" s="358">
        <f>'[15]COMP DIR COND (DLLS) '!I305*'Comp Cond Cost Tot'!$M$11</f>
        <v>3120.0586575345001</v>
      </c>
      <c r="I308" s="337">
        <f t="shared" si="16"/>
        <v>27.992517182450044</v>
      </c>
      <c r="J308" s="367"/>
      <c r="K308" s="358">
        <v>0</v>
      </c>
      <c r="L308" s="358">
        <v>3120.0586575345001</v>
      </c>
      <c r="M308" s="347"/>
      <c r="N308" s="349"/>
      <c r="O308" s="35"/>
      <c r="P308" s="35"/>
      <c r="Q308" s="35"/>
    </row>
    <row r="309" spans="1:17" s="17" customFormat="1" ht="17.649999999999999" customHeight="1">
      <c r="A309" s="168">
        <v>42</v>
      </c>
      <c r="B309" s="150" t="s">
        <v>124</v>
      </c>
      <c r="C309" s="167" t="s">
        <v>789</v>
      </c>
      <c r="D309" s="358">
        <v>12982.974745661102</v>
      </c>
      <c r="E309" s="358">
        <v>12982.974745661102</v>
      </c>
      <c r="F309" s="337">
        <f t="shared" si="15"/>
        <v>0</v>
      </c>
      <c r="G309" s="358">
        <v>6623.8741156068008</v>
      </c>
      <c r="H309" s="358">
        <f>'[15]COMP DIR COND (DLLS) '!I306*'Comp Cond Cost Tot'!$M$11</f>
        <v>6623.8741156068008</v>
      </c>
      <c r="I309" s="337">
        <f t="shared" si="16"/>
        <v>51.019694988011075</v>
      </c>
      <c r="J309" s="367"/>
      <c r="K309" s="358">
        <v>0</v>
      </c>
      <c r="L309" s="358">
        <v>6623.8741156068008</v>
      </c>
      <c r="M309" s="347"/>
      <c r="N309" s="349"/>
      <c r="O309" s="35"/>
      <c r="P309" s="35"/>
      <c r="Q309" s="35"/>
    </row>
    <row r="310" spans="1:17" s="17" customFormat="1" ht="14.25">
      <c r="A310" s="168">
        <v>43</v>
      </c>
      <c r="B310" s="150" t="s">
        <v>124</v>
      </c>
      <c r="C310" s="167" t="s">
        <v>790</v>
      </c>
      <c r="D310" s="358">
        <v>29168.281119568503</v>
      </c>
      <c r="E310" s="358">
        <v>29168.281119568503</v>
      </c>
      <c r="F310" s="337">
        <f t="shared" si="15"/>
        <v>0</v>
      </c>
      <c r="G310" s="358">
        <v>6840.995374014301</v>
      </c>
      <c r="H310" s="358">
        <f>'[15]COMP DIR COND (DLLS) '!I307*'Comp Cond Cost Tot'!$M$11</f>
        <v>6840.995374014301</v>
      </c>
      <c r="I310" s="337">
        <f t="shared" si="16"/>
        <v>23.453543066083498</v>
      </c>
      <c r="J310" s="367"/>
      <c r="K310" s="358">
        <v>0</v>
      </c>
      <c r="L310" s="358">
        <v>6840.995374014301</v>
      </c>
      <c r="M310" s="347"/>
      <c r="N310" s="349"/>
      <c r="O310" s="35"/>
      <c r="P310" s="35"/>
      <c r="Q310" s="35"/>
    </row>
    <row r="311" spans="1:17" s="17" customFormat="1" ht="15" thickBot="1">
      <c r="A311" s="172">
        <v>45</v>
      </c>
      <c r="B311" s="173" t="s">
        <v>124</v>
      </c>
      <c r="C311" s="174" t="s">
        <v>791</v>
      </c>
      <c r="D311" s="368">
        <v>12492.998737660802</v>
      </c>
      <c r="E311" s="368">
        <v>12492.998737660802</v>
      </c>
      <c r="F311" s="341">
        <f t="shared" si="15"/>
        <v>0</v>
      </c>
      <c r="G311" s="368">
        <v>7423.5772827702003</v>
      </c>
      <c r="H311" s="368">
        <f>'[15]COMP DIR COND (DLLS) '!I308*'Comp Cond Cost Tot'!$M$11</f>
        <v>7423.5772827702003</v>
      </c>
      <c r="I311" s="341">
        <f t="shared" si="16"/>
        <v>59.42190052730443</v>
      </c>
      <c r="J311" s="369"/>
      <c r="K311" s="368">
        <v>7423.5772827702003</v>
      </c>
      <c r="L311" s="368">
        <v>0</v>
      </c>
      <c r="M311" s="347"/>
      <c r="N311" s="349"/>
      <c r="O311" s="35"/>
      <c r="P311" s="35"/>
      <c r="Q311" s="35"/>
    </row>
    <row r="312" spans="1:17" ht="15" customHeight="1">
      <c r="A312" s="115" t="s">
        <v>903</v>
      </c>
      <c r="B312" s="115"/>
      <c r="C312" s="115"/>
      <c r="D312" s="115"/>
      <c r="E312" s="115"/>
      <c r="F312" s="115"/>
      <c r="G312" s="115"/>
      <c r="H312" s="115"/>
      <c r="I312" s="115"/>
      <c r="J312" s="115"/>
      <c r="K312" s="115"/>
      <c r="L312" s="115"/>
      <c r="M312" s="330"/>
      <c r="N312" s="351"/>
    </row>
    <row r="313" spans="1:17" ht="15" customHeight="1">
      <c r="A313" s="115" t="s">
        <v>935</v>
      </c>
      <c r="B313" s="115"/>
      <c r="C313" s="115"/>
      <c r="D313" s="115"/>
      <c r="E313" s="115"/>
      <c r="F313" s="115"/>
      <c r="G313" s="115"/>
      <c r="H313" s="115"/>
      <c r="I313" s="115"/>
      <c r="J313" s="115"/>
      <c r="K313" s="115"/>
      <c r="L313" s="115"/>
      <c r="M313" s="330"/>
      <c r="N313" s="344"/>
    </row>
    <row r="314" spans="1:17" ht="15" customHeight="1">
      <c r="A314" s="134" t="s">
        <v>408</v>
      </c>
      <c r="B314" s="134"/>
      <c r="C314" s="134"/>
      <c r="D314" s="134"/>
      <c r="E314" s="134"/>
      <c r="F314" s="134"/>
      <c r="G314" s="134"/>
      <c r="H314" s="134"/>
      <c r="I314" s="134"/>
      <c r="J314" s="134"/>
      <c r="K314" s="134"/>
      <c r="L314" s="134"/>
      <c r="M314" s="330"/>
      <c r="N314" s="344"/>
    </row>
    <row r="315" spans="1:17" s="20" customFormat="1" ht="15">
      <c r="B315" s="43"/>
      <c r="C315" s="44"/>
      <c r="M315" s="45"/>
      <c r="N315" s="37"/>
      <c r="O315" s="37"/>
      <c r="P315" s="37"/>
      <c r="Q315" s="37"/>
    </row>
    <row r="316" spans="1:17" s="20" customFormat="1" ht="15">
      <c r="B316" s="43"/>
      <c r="C316" s="44"/>
      <c r="D316" s="46"/>
      <c r="E316" s="46"/>
      <c r="F316" s="46"/>
      <c r="G316" s="46"/>
      <c r="H316" s="46"/>
      <c r="I316" s="46"/>
      <c r="J316" s="46"/>
      <c r="K316" s="46"/>
      <c r="L316" s="46"/>
      <c r="M316" s="45"/>
      <c r="N316" s="37"/>
      <c r="O316" s="37"/>
      <c r="P316" s="37"/>
      <c r="Q316" s="37"/>
    </row>
    <row r="317" spans="1:17" s="20" customFormat="1" ht="15">
      <c r="B317" s="43"/>
      <c r="C317" s="44"/>
      <c r="D317" s="46"/>
      <c r="E317" s="46"/>
      <c r="F317" s="46"/>
      <c r="G317" s="46"/>
      <c r="H317" s="46"/>
      <c r="I317" s="46"/>
      <c r="J317" s="46"/>
      <c r="K317" s="46"/>
      <c r="L317" s="46"/>
      <c r="M317" s="45"/>
      <c r="N317" s="37"/>
      <c r="O317" s="37"/>
      <c r="P317" s="37"/>
      <c r="Q317" s="37"/>
    </row>
    <row r="318" spans="1:17" s="20" customFormat="1" ht="15">
      <c r="B318" s="43"/>
      <c r="C318" s="44"/>
      <c r="D318" s="46"/>
      <c r="E318" s="46"/>
      <c r="F318" s="46"/>
      <c r="G318" s="46"/>
      <c r="H318" s="46"/>
      <c r="I318" s="46"/>
      <c r="J318" s="46"/>
      <c r="K318" s="46"/>
      <c r="L318" s="46"/>
      <c r="M318" s="45"/>
      <c r="N318" s="37"/>
      <c r="O318" s="37"/>
      <c r="P318" s="37"/>
      <c r="Q318" s="37"/>
    </row>
    <row r="319" spans="1:17" s="20" customFormat="1" ht="15">
      <c r="B319" s="43"/>
      <c r="C319" s="44"/>
      <c r="D319" s="47"/>
      <c r="E319" s="47"/>
      <c r="G319" s="47"/>
      <c r="H319" s="47"/>
      <c r="K319" s="47"/>
      <c r="L319" s="47"/>
      <c r="M319" s="45"/>
      <c r="N319" s="37"/>
      <c r="O319" s="37"/>
      <c r="P319" s="37"/>
      <c r="Q319" s="37"/>
    </row>
    <row r="320" spans="1:17">
      <c r="C320" s="48"/>
      <c r="D320" s="49"/>
      <c r="E320" s="49"/>
      <c r="F320" s="49"/>
      <c r="G320" s="49"/>
      <c r="H320" s="49"/>
      <c r="I320" s="49"/>
      <c r="J320" s="49"/>
      <c r="K320" s="49"/>
      <c r="L320" s="49"/>
    </row>
    <row r="321" spans="3:12">
      <c r="C321" s="48"/>
      <c r="D321" s="50"/>
      <c r="E321" s="50"/>
      <c r="F321" s="50"/>
      <c r="G321" s="50"/>
      <c r="H321" s="50"/>
      <c r="I321" s="50"/>
      <c r="J321" s="50"/>
      <c r="K321" s="50"/>
      <c r="L321" s="50"/>
    </row>
    <row r="322" spans="3:12">
      <c r="C322" s="48"/>
    </row>
    <row r="323" spans="3:12">
      <c r="C323" s="48"/>
    </row>
    <row r="324" spans="3:12">
      <c r="C324" s="48"/>
    </row>
    <row r="325" spans="3:12">
      <c r="C325" s="48"/>
    </row>
    <row r="326" spans="3:12">
      <c r="C326" s="48"/>
    </row>
    <row r="327" spans="3:12">
      <c r="C327" s="48"/>
    </row>
    <row r="328" spans="3:12">
      <c r="C328" s="48"/>
    </row>
    <row r="329" spans="3:12">
      <c r="C329" s="48"/>
    </row>
    <row r="330" spans="3:12">
      <c r="C330" s="48"/>
    </row>
    <row r="331" spans="3:12">
      <c r="C331" s="48"/>
    </row>
    <row r="332" spans="3:12">
      <c r="C332" s="48"/>
    </row>
    <row r="333" spans="3:12">
      <c r="C333" s="48"/>
    </row>
    <row r="334" spans="3:12">
      <c r="C334" s="48"/>
    </row>
    <row r="335" spans="3:12">
      <c r="C335" s="48"/>
    </row>
    <row r="336" spans="3:12">
      <c r="C336" s="48"/>
    </row>
    <row r="337" spans="3:3">
      <c r="C337" s="48"/>
    </row>
    <row r="338" spans="3:3">
      <c r="C338" s="48"/>
    </row>
    <row r="339" spans="3:3">
      <c r="C339" s="48"/>
    </row>
    <row r="340" spans="3:3">
      <c r="C340" s="48"/>
    </row>
    <row r="341" spans="3:3">
      <c r="C341" s="48"/>
    </row>
    <row r="342" spans="3:3">
      <c r="C342" s="48"/>
    </row>
    <row r="343" spans="3:3">
      <c r="C343" s="48"/>
    </row>
    <row r="344" spans="3:3">
      <c r="C344" s="48"/>
    </row>
    <row r="345" spans="3:3">
      <c r="C345" s="48"/>
    </row>
    <row r="346" spans="3:3">
      <c r="C346" s="48"/>
    </row>
  </sheetData>
  <mergeCells count="14">
    <mergeCell ref="A1:C1"/>
    <mergeCell ref="A2:L2"/>
    <mergeCell ref="A3:F3"/>
    <mergeCell ref="G3:L3"/>
    <mergeCell ref="M3:P3"/>
    <mergeCell ref="H9:I9"/>
    <mergeCell ref="K9:L9"/>
    <mergeCell ref="A13:C13"/>
    <mergeCell ref="A14:C14"/>
    <mergeCell ref="A277:C277"/>
    <mergeCell ref="A9:A11"/>
    <mergeCell ref="B9:C11"/>
    <mergeCell ref="D9:F9"/>
    <mergeCell ref="G9:G10"/>
  </mergeCells>
  <printOptions horizontalCentered="1"/>
  <pageMargins left="0.59055118110236227" right="0.59055118110236227" top="0.59055118110236227" bottom="0.59055118110236227" header="0.19685039370078741" footer="0.19685039370078741"/>
  <pageSetup scale="60" fitToHeight="4" orientation="landscape" r:id="rId1"/>
  <rowBreaks count="1" manualBreakCount="1">
    <brk id="276" max="11" man="1"/>
  </rowBreaks>
  <ignoredErrors>
    <ignoredError sqref="D11:L21" numberStoredAsText="1"/>
    <ignoredError sqref="F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F3BA-C6FF-4AE0-A9E8-4AB101A5F684}">
  <sheetPr>
    <pageSetUpPr fitToPage="1"/>
  </sheetPr>
  <dimension ref="A1:AO355"/>
  <sheetViews>
    <sheetView showGridLines="0" topLeftCell="C1" zoomScale="90" zoomScaleNormal="90" zoomScaleSheetLayoutView="80" workbookViewId="0">
      <selection activeCell="E28" sqref="E28"/>
    </sheetView>
  </sheetViews>
  <sheetFormatPr baseColWidth="10" defaultColWidth="11.42578125" defaultRowHeight="12.75"/>
  <cols>
    <col min="1" max="2" width="5" style="25" customWidth="1"/>
    <col min="3" max="3" width="53.42578125" style="25" bestFit="1" customWidth="1"/>
    <col min="4" max="5" width="18.7109375" style="25" customWidth="1"/>
    <col min="6" max="6" width="1.7109375" style="25" customWidth="1"/>
    <col min="7" max="7" width="18.7109375" style="25" customWidth="1"/>
    <col min="8" max="10" width="13.7109375" style="25" customWidth="1"/>
    <col min="11" max="12" width="9.28515625" style="25" customWidth="1"/>
    <col min="13" max="13" width="12.42578125" style="25" customWidth="1"/>
    <col min="14" max="16384" width="11.42578125" style="25"/>
  </cols>
  <sheetData>
    <row r="1" spans="1:41" s="113" customFormat="1" ht="45" customHeight="1">
      <c r="A1" s="213" t="s">
        <v>904</v>
      </c>
      <c r="B1" s="213"/>
      <c r="C1" s="213"/>
      <c r="D1" s="67" t="s">
        <v>931</v>
      </c>
      <c r="E1" s="67"/>
      <c r="F1" s="67"/>
      <c r="G1" s="154"/>
      <c r="H1" s="154"/>
      <c r="I1" s="154"/>
      <c r="J1" s="154"/>
      <c r="K1" s="154"/>
      <c r="L1" s="154"/>
      <c r="M1" s="154"/>
    </row>
    <row r="2" spans="1:41" s="1" customFormat="1" ht="36" customHeight="1" thickBot="1">
      <c r="A2" s="227" t="s">
        <v>905</v>
      </c>
      <c r="B2" s="227"/>
      <c r="C2" s="227"/>
      <c r="D2" s="227"/>
      <c r="E2" s="227"/>
      <c r="F2" s="227"/>
      <c r="G2" s="227"/>
      <c r="H2" s="227"/>
      <c r="I2" s="227"/>
      <c r="J2" s="227"/>
      <c r="K2" s="227"/>
      <c r="L2" s="227"/>
      <c r="N2" s="156"/>
      <c r="O2" s="156"/>
    </row>
    <row r="3" spans="1:41" customFormat="1" ht="6" customHeight="1">
      <c r="A3" s="211"/>
      <c r="B3" s="211"/>
      <c r="C3" s="211"/>
      <c r="D3" s="211"/>
      <c r="E3" s="211"/>
      <c r="F3" s="211"/>
      <c r="G3" s="211"/>
      <c r="H3" s="211"/>
      <c r="I3" s="211"/>
      <c r="J3" s="211"/>
      <c r="K3" s="211"/>
      <c r="L3" s="211"/>
      <c r="M3" s="212"/>
      <c r="N3" s="212"/>
      <c r="O3" s="212"/>
    </row>
    <row r="4" spans="1:41" s="52" customFormat="1" ht="17.100000000000001" customHeight="1">
      <c r="A4" s="121" t="s">
        <v>918</v>
      </c>
      <c r="B4" s="121"/>
      <c r="C4" s="121"/>
      <c r="D4" s="121"/>
      <c r="E4" s="121"/>
      <c r="F4" s="121"/>
      <c r="G4" s="121"/>
      <c r="H4" s="121"/>
      <c r="I4" s="121"/>
      <c r="J4" s="121"/>
      <c r="K4" s="121"/>
      <c r="L4" s="121"/>
    </row>
    <row r="5" spans="1:41" s="52" customFormat="1" ht="17.100000000000001" customHeight="1">
      <c r="A5" s="121" t="s">
        <v>792</v>
      </c>
      <c r="B5" s="121"/>
      <c r="C5" s="121"/>
      <c r="D5" s="121"/>
      <c r="E5" s="121"/>
      <c r="F5" s="121"/>
      <c r="G5" s="121"/>
      <c r="H5" s="121"/>
      <c r="I5" s="121"/>
      <c r="J5" s="121"/>
      <c r="K5" s="121"/>
      <c r="L5" s="121"/>
      <c r="M5" s="53">
        <v>19.802700000000002</v>
      </c>
    </row>
    <row r="6" spans="1:41" s="52" customFormat="1" ht="17.100000000000001" customHeight="1">
      <c r="A6" s="121" t="s">
        <v>2</v>
      </c>
      <c r="B6" s="121"/>
      <c r="C6" s="121"/>
      <c r="D6" s="121"/>
      <c r="E6" s="121"/>
      <c r="F6" s="121"/>
      <c r="G6" s="121"/>
      <c r="H6" s="121"/>
      <c r="I6" s="121"/>
      <c r="J6" s="121"/>
      <c r="K6" s="121"/>
      <c r="L6" s="121"/>
      <c r="M6" s="242"/>
      <c r="N6" s="242"/>
      <c r="O6" s="242"/>
      <c r="P6" s="242"/>
    </row>
    <row r="7" spans="1:41" s="52" customFormat="1" ht="17.100000000000001" customHeight="1">
      <c r="A7" s="121" t="s">
        <v>921</v>
      </c>
      <c r="B7" s="121"/>
      <c r="C7" s="121"/>
      <c r="D7" s="121"/>
      <c r="E7" s="121"/>
      <c r="F7" s="121"/>
      <c r="G7" s="121"/>
      <c r="H7" s="121"/>
      <c r="I7" s="121"/>
      <c r="J7" s="121"/>
      <c r="K7" s="121"/>
      <c r="L7" s="121"/>
      <c r="M7" s="242"/>
      <c r="N7" s="242"/>
      <c r="O7" s="242"/>
      <c r="P7" s="242"/>
    </row>
    <row r="8" spans="1:41" s="52" customFormat="1" ht="17.100000000000001" customHeight="1">
      <c r="A8" s="121" t="s">
        <v>917</v>
      </c>
      <c r="B8" s="121"/>
      <c r="C8" s="121"/>
      <c r="D8" s="121"/>
      <c r="E8" s="121"/>
      <c r="F8" s="121"/>
      <c r="G8" s="121"/>
      <c r="H8" s="121"/>
      <c r="I8" s="121"/>
      <c r="J8" s="121"/>
      <c r="K8" s="121"/>
      <c r="L8" s="121"/>
    </row>
    <row r="9" spans="1:41" ht="26.25" customHeight="1">
      <c r="A9" s="238" t="s">
        <v>793</v>
      </c>
      <c r="B9" s="221" t="s">
        <v>913</v>
      </c>
      <c r="C9" s="221"/>
      <c r="D9" s="239" t="s">
        <v>794</v>
      </c>
      <c r="E9" s="239"/>
      <c r="F9" s="370"/>
      <c r="G9" s="208" t="s">
        <v>795</v>
      </c>
      <c r="H9" s="238" t="s">
        <v>914</v>
      </c>
      <c r="I9" s="238" t="s">
        <v>796</v>
      </c>
      <c r="J9" s="238" t="s">
        <v>915</v>
      </c>
      <c r="K9" s="238" t="s">
        <v>797</v>
      </c>
      <c r="L9" s="238"/>
      <c r="M9" s="329"/>
    </row>
    <row r="10" spans="1:41" ht="4.9000000000000004" customHeight="1">
      <c r="A10" s="238"/>
      <c r="B10" s="221"/>
      <c r="C10" s="221"/>
      <c r="D10" s="238" t="s">
        <v>798</v>
      </c>
      <c r="E10" s="238" t="s">
        <v>799</v>
      </c>
      <c r="F10" s="207"/>
      <c r="G10" s="238" t="s">
        <v>799</v>
      </c>
      <c r="H10" s="238"/>
      <c r="I10" s="238"/>
      <c r="J10" s="238"/>
      <c r="K10" s="239"/>
      <c r="L10" s="239"/>
      <c r="M10" s="329"/>
    </row>
    <row r="11" spans="1:41" ht="46.5" customHeight="1" thickBot="1">
      <c r="A11" s="239"/>
      <c r="B11" s="235"/>
      <c r="C11" s="235"/>
      <c r="D11" s="239"/>
      <c r="E11" s="239"/>
      <c r="F11" s="208"/>
      <c r="G11" s="239"/>
      <c r="H11" s="239"/>
      <c r="I11" s="239"/>
      <c r="J11" s="239"/>
      <c r="K11" s="206" t="s">
        <v>800</v>
      </c>
      <c r="L11" s="206" t="s">
        <v>801</v>
      </c>
      <c r="M11" s="329"/>
    </row>
    <row r="12" spans="1:41" ht="4.5" customHeight="1" thickBot="1">
      <c r="A12" s="176"/>
      <c r="B12" s="177"/>
      <c r="C12" s="177"/>
      <c r="D12" s="176"/>
      <c r="E12" s="176"/>
      <c r="F12" s="176"/>
      <c r="G12" s="176"/>
      <c r="H12" s="176"/>
      <c r="I12" s="176"/>
      <c r="J12" s="176"/>
      <c r="K12" s="177"/>
      <c r="L12" s="177"/>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row>
    <row r="13" spans="1:41" ht="17.100000000000001" customHeight="1">
      <c r="A13" s="382">
        <v>279</v>
      </c>
      <c r="B13" s="383"/>
      <c r="C13" s="384" t="s">
        <v>802</v>
      </c>
      <c r="D13" s="385">
        <f>D14+D30+D39+D53+D64+D77+D116+D134+D144+D166+D191+D213+D224+D234+D238+D248+D263+D277+D287+D301+D313+D315</f>
        <v>1725480.8072445395</v>
      </c>
      <c r="E13" s="385">
        <f>E14+E30+E39+E53+E64+E77+E116+E134+E144+E166+E191+E213+E224+E234+E238+E248+E263+E277+E287+E301+E313+E315</f>
        <v>1725480.8072445395</v>
      </c>
      <c r="F13" s="385"/>
      <c r="G13" s="385">
        <f>G14+G30+G39+G53+G64+G77+G116+G134+G144+G166+G191+G213+G224+G234+G238+G248+G263+G277+G287+G301+G313+G315</f>
        <v>1725480.8072445395</v>
      </c>
      <c r="H13" s="386"/>
      <c r="I13" s="387"/>
      <c r="J13" s="388"/>
      <c r="K13" s="388"/>
      <c r="L13" s="389"/>
      <c r="M13" s="329"/>
    </row>
    <row r="14" spans="1:41" ht="17.100000000000001" customHeight="1">
      <c r="A14" s="390" t="s">
        <v>803</v>
      </c>
      <c r="B14" s="390"/>
      <c r="C14" s="390"/>
      <c r="D14" s="391">
        <f>SUM(D15:D29)</f>
        <v>74629.122986846705</v>
      </c>
      <c r="E14" s="391">
        <f>SUM(E15:E29)</f>
        <v>74629.122986846705</v>
      </c>
      <c r="F14" s="391"/>
      <c r="G14" s="391">
        <f>SUM(G15:G29)</f>
        <v>74629.122986846705</v>
      </c>
      <c r="H14" s="381"/>
      <c r="I14" s="392"/>
      <c r="J14" s="392"/>
      <c r="K14" s="392"/>
      <c r="L14" s="393"/>
      <c r="M14" s="329"/>
    </row>
    <row r="15" spans="1:41" ht="17.100000000000001" customHeight="1">
      <c r="A15" s="393">
        <v>1</v>
      </c>
      <c r="B15" s="393" t="s">
        <v>122</v>
      </c>
      <c r="C15" s="394" t="s">
        <v>123</v>
      </c>
      <c r="D15" s="395">
        <v>3346.5584350566</v>
      </c>
      <c r="E15" s="395">
        <v>3346.5584350566</v>
      </c>
      <c r="F15" s="395"/>
      <c r="G15" s="395">
        <v>3346.5584350566</v>
      </c>
      <c r="H15" s="396">
        <v>36732</v>
      </c>
      <c r="I15" s="396">
        <v>36732</v>
      </c>
      <c r="J15" s="396">
        <v>42128</v>
      </c>
      <c r="K15" s="393">
        <v>14</v>
      </c>
      <c r="L15" s="393">
        <v>9</v>
      </c>
      <c r="M15" s="138"/>
    </row>
    <row r="16" spans="1:41" ht="17.100000000000001" customHeight="1">
      <c r="A16" s="393">
        <v>2</v>
      </c>
      <c r="B16" s="393" t="s">
        <v>124</v>
      </c>
      <c r="C16" s="394" t="s">
        <v>743</v>
      </c>
      <c r="D16" s="395">
        <v>14658.687318965402</v>
      </c>
      <c r="E16" s="395">
        <v>14658.687318965402</v>
      </c>
      <c r="F16" s="395"/>
      <c r="G16" s="395">
        <v>14658.687318965402</v>
      </c>
      <c r="H16" s="396">
        <v>37019</v>
      </c>
      <c r="I16" s="396">
        <v>37019</v>
      </c>
      <c r="J16" s="396">
        <v>42460</v>
      </c>
      <c r="K16" s="393">
        <v>14</v>
      </c>
      <c r="L16" s="393">
        <v>3</v>
      </c>
      <c r="M16" s="329"/>
    </row>
    <row r="17" spans="1:13" ht="17.100000000000001" customHeight="1">
      <c r="A17" s="393">
        <v>3</v>
      </c>
      <c r="B17" s="393" t="s">
        <v>126</v>
      </c>
      <c r="C17" s="394" t="s">
        <v>127</v>
      </c>
      <c r="D17" s="395">
        <v>711.8560730475001</v>
      </c>
      <c r="E17" s="395">
        <v>711.8560730475001</v>
      </c>
      <c r="F17" s="395"/>
      <c r="G17" s="395">
        <v>711.8560730475001</v>
      </c>
      <c r="H17" s="396">
        <v>38080</v>
      </c>
      <c r="I17" s="396">
        <v>38080</v>
      </c>
      <c r="J17" s="396">
        <v>41780</v>
      </c>
      <c r="K17" s="393">
        <v>9</v>
      </c>
      <c r="L17" s="393">
        <v>6</v>
      </c>
      <c r="M17" s="329"/>
    </row>
    <row r="18" spans="1:13" ht="17.100000000000001" customHeight="1">
      <c r="A18" s="393">
        <v>4</v>
      </c>
      <c r="B18" s="393" t="s">
        <v>124</v>
      </c>
      <c r="C18" s="394" t="s">
        <v>128</v>
      </c>
      <c r="D18" s="395">
        <v>8913.3757122023999</v>
      </c>
      <c r="E18" s="395">
        <v>8913.3757122023999</v>
      </c>
      <c r="F18" s="395"/>
      <c r="G18" s="395">
        <v>8913.3757122023999</v>
      </c>
      <c r="H18" s="396">
        <v>36786</v>
      </c>
      <c r="I18" s="396">
        <v>36786</v>
      </c>
      <c r="J18" s="396">
        <v>41960</v>
      </c>
      <c r="K18" s="393">
        <v>5</v>
      </c>
      <c r="L18" s="393">
        <v>0</v>
      </c>
      <c r="M18" s="329"/>
    </row>
    <row r="19" spans="1:13" ht="17.100000000000001" customHeight="1">
      <c r="A19" s="393">
        <v>5</v>
      </c>
      <c r="B19" s="393" t="s">
        <v>129</v>
      </c>
      <c r="C19" s="394" t="s">
        <v>130</v>
      </c>
      <c r="D19" s="395">
        <v>1207.3429150227</v>
      </c>
      <c r="E19" s="395">
        <v>1207.3429150227</v>
      </c>
      <c r="F19" s="395"/>
      <c r="G19" s="395">
        <v>1207.3429150227</v>
      </c>
      <c r="H19" s="396">
        <v>37248</v>
      </c>
      <c r="I19" s="396">
        <v>37248</v>
      </c>
      <c r="J19" s="396">
        <v>40878</v>
      </c>
      <c r="K19" s="393">
        <v>9</v>
      </c>
      <c r="L19" s="393">
        <v>5</v>
      </c>
      <c r="M19" s="329"/>
    </row>
    <row r="20" spans="1:13" ht="17.100000000000001" customHeight="1">
      <c r="A20" s="393">
        <v>6</v>
      </c>
      <c r="B20" s="393" t="s">
        <v>124</v>
      </c>
      <c r="C20" s="394" t="s">
        <v>131</v>
      </c>
      <c r="D20" s="395">
        <v>8928.5968991358004</v>
      </c>
      <c r="E20" s="395">
        <v>8928.5968991358004</v>
      </c>
      <c r="F20" s="395"/>
      <c r="G20" s="395">
        <v>8928.5968991358004</v>
      </c>
      <c r="H20" s="396">
        <v>37076</v>
      </c>
      <c r="I20" s="396">
        <v>37076</v>
      </c>
      <c r="J20" s="396">
        <v>42521</v>
      </c>
      <c r="K20" s="393">
        <v>14</v>
      </c>
      <c r="L20" s="393">
        <v>6</v>
      </c>
      <c r="M20" s="329"/>
    </row>
    <row r="21" spans="1:13" ht="17.100000000000001" customHeight="1">
      <c r="A21" s="393">
        <v>7</v>
      </c>
      <c r="B21" s="393" t="s">
        <v>132</v>
      </c>
      <c r="C21" s="394" t="s">
        <v>133</v>
      </c>
      <c r="D21" s="395">
        <v>7871.7997334799002</v>
      </c>
      <c r="E21" s="395">
        <v>7871.7997334799002</v>
      </c>
      <c r="F21" s="395"/>
      <c r="G21" s="395">
        <v>7871.7997334799002</v>
      </c>
      <c r="H21" s="396">
        <v>36168</v>
      </c>
      <c r="I21" s="396">
        <v>36168</v>
      </c>
      <c r="J21" s="396">
        <v>43511</v>
      </c>
      <c r="K21" s="393">
        <v>19</v>
      </c>
      <c r="L21" s="393">
        <v>9</v>
      </c>
      <c r="M21" s="329"/>
    </row>
    <row r="22" spans="1:13" ht="17.100000000000001" customHeight="1">
      <c r="A22" s="393">
        <v>9</v>
      </c>
      <c r="B22" s="393" t="s">
        <v>134</v>
      </c>
      <c r="C22" s="394" t="s">
        <v>135</v>
      </c>
      <c r="D22" s="395">
        <v>5169.1912200036004</v>
      </c>
      <c r="E22" s="395">
        <v>5169.1912200036004</v>
      </c>
      <c r="F22" s="395"/>
      <c r="G22" s="395">
        <v>5169.1912200036004</v>
      </c>
      <c r="H22" s="396">
        <v>36372</v>
      </c>
      <c r="I22" s="396">
        <v>36433</v>
      </c>
      <c r="J22" s="396">
        <v>40009</v>
      </c>
      <c r="K22" s="393">
        <v>9</v>
      </c>
      <c r="L22" s="393">
        <v>9</v>
      </c>
      <c r="M22" s="329"/>
    </row>
    <row r="23" spans="1:13" ht="17.100000000000001" customHeight="1">
      <c r="A23" s="393">
        <v>10</v>
      </c>
      <c r="B23" s="393" t="s">
        <v>134</v>
      </c>
      <c r="C23" s="394" t="s">
        <v>136</v>
      </c>
      <c r="D23" s="395">
        <v>5406.3391667508004</v>
      </c>
      <c r="E23" s="395">
        <v>5406.3391667508004</v>
      </c>
      <c r="F23" s="395"/>
      <c r="G23" s="395">
        <v>5406.3391667508004</v>
      </c>
      <c r="H23" s="396">
        <v>36483</v>
      </c>
      <c r="I23" s="396">
        <v>36742</v>
      </c>
      <c r="J23" s="396">
        <v>42200</v>
      </c>
      <c r="K23" s="393">
        <v>15</v>
      </c>
      <c r="L23" s="393">
        <v>0</v>
      </c>
      <c r="M23" s="329"/>
    </row>
    <row r="24" spans="1:13" ht="17.100000000000001" customHeight="1">
      <c r="A24" s="393">
        <v>11</v>
      </c>
      <c r="B24" s="393" t="s">
        <v>134</v>
      </c>
      <c r="C24" s="394" t="s">
        <v>137</v>
      </c>
      <c r="D24" s="395">
        <v>3531.6756192672001</v>
      </c>
      <c r="E24" s="395">
        <v>3531.6756192672001</v>
      </c>
      <c r="F24" s="395"/>
      <c r="G24" s="395">
        <v>3531.6756192672001</v>
      </c>
      <c r="H24" s="396">
        <v>36314</v>
      </c>
      <c r="I24" s="396">
        <v>36692</v>
      </c>
      <c r="J24" s="396">
        <v>40101</v>
      </c>
      <c r="K24" s="393">
        <v>10</v>
      </c>
      <c r="L24" s="393">
        <v>0</v>
      </c>
      <c r="M24" s="329"/>
    </row>
    <row r="25" spans="1:13" ht="17.100000000000001" customHeight="1">
      <c r="A25" s="393">
        <v>12</v>
      </c>
      <c r="B25" s="393" t="s">
        <v>138</v>
      </c>
      <c r="C25" s="394" t="s">
        <v>139</v>
      </c>
      <c r="D25" s="395">
        <v>3743.7248715318001</v>
      </c>
      <c r="E25" s="395">
        <v>3743.7248715318001</v>
      </c>
      <c r="F25" s="395"/>
      <c r="G25" s="395">
        <v>3743.7248715318001</v>
      </c>
      <c r="H25" s="396">
        <v>36348</v>
      </c>
      <c r="I25" s="396">
        <v>36748</v>
      </c>
      <c r="J25" s="396">
        <v>41654</v>
      </c>
      <c r="K25" s="393">
        <v>14</v>
      </c>
      <c r="L25" s="393">
        <v>3</v>
      </c>
      <c r="M25" s="329"/>
    </row>
    <row r="26" spans="1:13" ht="17.100000000000001" customHeight="1">
      <c r="A26" s="393">
        <v>13</v>
      </c>
      <c r="B26" s="393" t="s">
        <v>138</v>
      </c>
      <c r="C26" s="394" t="s">
        <v>140</v>
      </c>
      <c r="D26" s="395">
        <v>3874.2351401601004</v>
      </c>
      <c r="E26" s="395">
        <v>3874.2351401601004</v>
      </c>
      <c r="F26" s="395"/>
      <c r="G26" s="395">
        <v>3874.2351401601004</v>
      </c>
      <c r="H26" s="396">
        <v>36341</v>
      </c>
      <c r="I26" s="396">
        <v>36341</v>
      </c>
      <c r="J26" s="396">
        <v>42109</v>
      </c>
      <c r="K26" s="393">
        <v>15</v>
      </c>
      <c r="L26" s="393">
        <v>3</v>
      </c>
      <c r="M26" s="329"/>
    </row>
    <row r="27" spans="1:13" ht="17.100000000000001" customHeight="1">
      <c r="A27" s="393">
        <v>14</v>
      </c>
      <c r="B27" s="393" t="s">
        <v>138</v>
      </c>
      <c r="C27" s="394" t="s">
        <v>141</v>
      </c>
      <c r="D27" s="395">
        <v>2477.6364746538002</v>
      </c>
      <c r="E27" s="395">
        <v>2477.6364746538002</v>
      </c>
      <c r="F27" s="395"/>
      <c r="G27" s="395">
        <v>2477.6364746538002</v>
      </c>
      <c r="H27" s="396">
        <v>36402</v>
      </c>
      <c r="I27" s="396">
        <v>36402</v>
      </c>
      <c r="J27" s="396">
        <v>40009</v>
      </c>
      <c r="K27" s="393">
        <v>9</v>
      </c>
      <c r="L27" s="393">
        <v>9</v>
      </c>
      <c r="M27" s="329"/>
    </row>
    <row r="28" spans="1:13" ht="17.100000000000001" customHeight="1">
      <c r="A28" s="393">
        <v>15</v>
      </c>
      <c r="B28" s="393" t="s">
        <v>138</v>
      </c>
      <c r="C28" s="394" t="s">
        <v>142</v>
      </c>
      <c r="D28" s="395">
        <v>2044.9859761026003</v>
      </c>
      <c r="E28" s="395">
        <v>2044.9859761026003</v>
      </c>
      <c r="F28" s="395"/>
      <c r="G28" s="395">
        <v>2044.9859761026003</v>
      </c>
      <c r="H28" s="396">
        <v>36294</v>
      </c>
      <c r="I28" s="396">
        <v>36707</v>
      </c>
      <c r="J28" s="396">
        <v>40101</v>
      </c>
      <c r="K28" s="393">
        <v>10</v>
      </c>
      <c r="L28" s="393">
        <v>0</v>
      </c>
      <c r="M28" s="329"/>
    </row>
    <row r="29" spans="1:13" ht="17.100000000000001" customHeight="1">
      <c r="A29" s="393">
        <v>16</v>
      </c>
      <c r="B29" s="393" t="s">
        <v>138</v>
      </c>
      <c r="C29" s="394" t="s">
        <v>143</v>
      </c>
      <c r="D29" s="395">
        <v>2743.1174314665</v>
      </c>
      <c r="E29" s="395">
        <v>2743.1174314665</v>
      </c>
      <c r="F29" s="395"/>
      <c r="G29" s="395">
        <v>2743.1174314665</v>
      </c>
      <c r="H29" s="396">
        <v>36433</v>
      </c>
      <c r="I29" s="396">
        <v>36433</v>
      </c>
      <c r="J29" s="396">
        <v>41835</v>
      </c>
      <c r="K29" s="393">
        <v>14</v>
      </c>
      <c r="L29" s="393">
        <v>9</v>
      </c>
      <c r="M29" s="329"/>
    </row>
    <row r="30" spans="1:13" ht="17.100000000000001" customHeight="1">
      <c r="A30" s="390" t="s">
        <v>804</v>
      </c>
      <c r="B30" s="390"/>
      <c r="C30" s="390"/>
      <c r="D30" s="391">
        <f>SUM(D31:D38)</f>
        <v>10060.965782020801</v>
      </c>
      <c r="E30" s="391">
        <f>SUM(E31:E38)</f>
        <v>10060.965782020801</v>
      </c>
      <c r="F30" s="391"/>
      <c r="G30" s="391">
        <f>SUM(G31:G38)</f>
        <v>10060.965782020801</v>
      </c>
      <c r="H30" s="393"/>
      <c r="I30" s="393"/>
      <c r="J30" s="393"/>
      <c r="K30" s="393"/>
      <c r="L30" s="393"/>
      <c r="M30" s="329"/>
    </row>
    <row r="31" spans="1:13" ht="17.100000000000001" customHeight="1">
      <c r="A31" s="393">
        <v>17</v>
      </c>
      <c r="B31" s="393" t="s">
        <v>134</v>
      </c>
      <c r="C31" s="394" t="s">
        <v>144</v>
      </c>
      <c r="D31" s="395">
        <v>1396.0414175283001</v>
      </c>
      <c r="E31" s="395">
        <v>1396.0414175283001</v>
      </c>
      <c r="F31" s="395"/>
      <c r="G31" s="395">
        <v>1396.0414175283001</v>
      </c>
      <c r="H31" s="396">
        <v>37075</v>
      </c>
      <c r="I31" s="396">
        <v>37498</v>
      </c>
      <c r="J31" s="396">
        <v>40816</v>
      </c>
      <c r="K31" s="393">
        <v>9</v>
      </c>
      <c r="L31" s="393">
        <v>11</v>
      </c>
      <c r="M31" s="329"/>
    </row>
    <row r="32" spans="1:13" ht="17.100000000000001" customHeight="1">
      <c r="A32" s="393">
        <v>18</v>
      </c>
      <c r="B32" s="393" t="s">
        <v>134</v>
      </c>
      <c r="C32" s="394" t="s">
        <v>145</v>
      </c>
      <c r="D32" s="395">
        <v>1299.0930024924</v>
      </c>
      <c r="E32" s="395">
        <v>1299.0930024924</v>
      </c>
      <c r="F32" s="395"/>
      <c r="G32" s="395">
        <v>1299.0930024924</v>
      </c>
      <c r="H32" s="396">
        <v>37106</v>
      </c>
      <c r="I32" s="396">
        <v>37398</v>
      </c>
      <c r="J32" s="396">
        <v>40908</v>
      </c>
      <c r="K32" s="393">
        <v>9</v>
      </c>
      <c r="L32" s="393">
        <v>11</v>
      </c>
      <c r="M32" s="329"/>
    </row>
    <row r="33" spans="1:13" ht="17.100000000000001" customHeight="1">
      <c r="A33" s="393">
        <v>19</v>
      </c>
      <c r="B33" s="393" t="s">
        <v>134</v>
      </c>
      <c r="C33" s="394" t="s">
        <v>146</v>
      </c>
      <c r="D33" s="395">
        <v>1122.9980868234002</v>
      </c>
      <c r="E33" s="395">
        <v>1122.9980868234002</v>
      </c>
      <c r="F33" s="395"/>
      <c r="G33" s="395">
        <v>1122.9980868234002</v>
      </c>
      <c r="H33" s="396">
        <v>37105</v>
      </c>
      <c r="I33" s="396">
        <v>37188</v>
      </c>
      <c r="J33" s="396">
        <v>40739</v>
      </c>
      <c r="K33" s="393">
        <v>9</v>
      </c>
      <c r="L33" s="393">
        <v>9</v>
      </c>
      <c r="M33" s="329"/>
    </row>
    <row r="34" spans="1:13" ht="17.100000000000001" customHeight="1">
      <c r="A34" s="393">
        <v>20</v>
      </c>
      <c r="B34" s="393" t="s">
        <v>134</v>
      </c>
      <c r="C34" s="394" t="s">
        <v>147</v>
      </c>
      <c r="D34" s="395">
        <v>1065.1113094482</v>
      </c>
      <c r="E34" s="395">
        <v>1065.1113094482</v>
      </c>
      <c r="F34" s="395"/>
      <c r="G34" s="395">
        <v>1065.1113094482</v>
      </c>
      <c r="H34" s="396">
        <v>37022</v>
      </c>
      <c r="I34" s="396">
        <v>37103</v>
      </c>
      <c r="J34" s="396">
        <v>40816</v>
      </c>
      <c r="K34" s="393">
        <v>10</v>
      </c>
      <c r="L34" s="393">
        <v>4</v>
      </c>
      <c r="M34" s="329"/>
    </row>
    <row r="35" spans="1:13" ht="17.100000000000001" customHeight="1">
      <c r="A35" s="393">
        <v>21</v>
      </c>
      <c r="B35" s="393" t="s">
        <v>138</v>
      </c>
      <c r="C35" s="394" t="s">
        <v>148</v>
      </c>
      <c r="D35" s="395">
        <v>1598.1021879129003</v>
      </c>
      <c r="E35" s="395">
        <v>1598.1021879129003</v>
      </c>
      <c r="F35" s="395"/>
      <c r="G35" s="395">
        <v>1598.1021879129003</v>
      </c>
      <c r="H35" s="396">
        <v>37075</v>
      </c>
      <c r="I35" s="396">
        <v>37134</v>
      </c>
      <c r="J35" s="396">
        <v>40786</v>
      </c>
      <c r="K35" s="393">
        <v>10</v>
      </c>
      <c r="L35" s="393">
        <v>1</v>
      </c>
      <c r="M35" s="329"/>
    </row>
    <row r="36" spans="1:13" ht="17.100000000000001" customHeight="1">
      <c r="A36" s="393">
        <v>22</v>
      </c>
      <c r="B36" s="393" t="s">
        <v>138</v>
      </c>
      <c r="C36" s="394" t="s">
        <v>149</v>
      </c>
      <c r="D36" s="395">
        <v>1258.9394241510001</v>
      </c>
      <c r="E36" s="395">
        <v>1258.9394241510001</v>
      </c>
      <c r="F36" s="395"/>
      <c r="G36" s="395">
        <v>1258.9394241510001</v>
      </c>
      <c r="H36" s="396">
        <v>37134</v>
      </c>
      <c r="I36" s="396">
        <v>37200</v>
      </c>
      <c r="J36" s="396">
        <v>40739</v>
      </c>
      <c r="K36" s="393">
        <v>9</v>
      </c>
      <c r="L36" s="393">
        <v>11</v>
      </c>
      <c r="M36" s="329"/>
    </row>
    <row r="37" spans="1:13" ht="17.100000000000001" customHeight="1">
      <c r="A37" s="393">
        <v>23</v>
      </c>
      <c r="B37" s="393" t="s">
        <v>138</v>
      </c>
      <c r="C37" s="394" t="s">
        <v>150</v>
      </c>
      <c r="D37" s="395">
        <v>844.84453076459999</v>
      </c>
      <c r="E37" s="395">
        <v>844.84453076459999</v>
      </c>
      <c r="F37" s="395"/>
      <c r="G37" s="395">
        <v>844.84453076459999</v>
      </c>
      <c r="H37" s="396">
        <v>36999</v>
      </c>
      <c r="I37" s="396">
        <v>36999</v>
      </c>
      <c r="J37" s="396">
        <v>40816</v>
      </c>
      <c r="K37" s="393">
        <v>9</v>
      </c>
      <c r="L37" s="393">
        <v>11</v>
      </c>
      <c r="M37" s="329"/>
    </row>
    <row r="38" spans="1:13" ht="17.100000000000001" customHeight="1">
      <c r="A38" s="393">
        <v>24</v>
      </c>
      <c r="B38" s="393" t="s">
        <v>138</v>
      </c>
      <c r="C38" s="394" t="s">
        <v>151</v>
      </c>
      <c r="D38" s="395">
        <v>1475.8358229</v>
      </c>
      <c r="E38" s="395">
        <v>1475.8358229</v>
      </c>
      <c r="F38" s="395"/>
      <c r="G38" s="395">
        <v>1475.8358229</v>
      </c>
      <c r="H38" s="396">
        <v>37022</v>
      </c>
      <c r="I38" s="396">
        <v>37314</v>
      </c>
      <c r="J38" s="396">
        <v>40908</v>
      </c>
      <c r="K38" s="393">
        <v>10</v>
      </c>
      <c r="L38" s="393">
        <v>2</v>
      </c>
      <c r="M38" s="329"/>
    </row>
    <row r="39" spans="1:13" ht="17.100000000000001" customHeight="1">
      <c r="A39" s="390" t="s">
        <v>805</v>
      </c>
      <c r="B39" s="390"/>
      <c r="C39" s="390"/>
      <c r="D39" s="391">
        <f>SUM(D40:D52)</f>
        <v>69441.243127139707</v>
      </c>
      <c r="E39" s="391">
        <f>SUM(E40:E52)</f>
        <v>69441.243127139707</v>
      </c>
      <c r="F39" s="391"/>
      <c r="G39" s="391">
        <f>SUM(G40:G52)</f>
        <v>69441.243127139707</v>
      </c>
      <c r="H39" s="393"/>
      <c r="I39" s="393"/>
      <c r="J39" s="393"/>
      <c r="K39" s="393"/>
      <c r="L39" s="393"/>
      <c r="M39" s="329"/>
    </row>
    <row r="40" spans="1:13" ht="17.100000000000001" customHeight="1">
      <c r="A40" s="393">
        <v>25</v>
      </c>
      <c r="B40" s="393" t="s">
        <v>122</v>
      </c>
      <c r="C40" s="394" t="s">
        <v>152</v>
      </c>
      <c r="D40" s="395">
        <v>6366.0857948469002</v>
      </c>
      <c r="E40" s="395">
        <v>6366.0857948469002</v>
      </c>
      <c r="F40" s="395"/>
      <c r="G40" s="395">
        <v>6366.0857948469002</v>
      </c>
      <c r="H40" s="396">
        <v>37581</v>
      </c>
      <c r="I40" s="396">
        <v>37823</v>
      </c>
      <c r="J40" s="396">
        <v>43290</v>
      </c>
      <c r="K40" s="393">
        <v>15</v>
      </c>
      <c r="L40" s="393">
        <v>6</v>
      </c>
      <c r="M40" s="329"/>
    </row>
    <row r="41" spans="1:13" ht="17.100000000000001" customHeight="1">
      <c r="A41" s="393">
        <v>26</v>
      </c>
      <c r="B41" s="393" t="s">
        <v>153</v>
      </c>
      <c r="C41" s="394" t="s">
        <v>154</v>
      </c>
      <c r="D41" s="395">
        <v>25774.9051213692</v>
      </c>
      <c r="E41" s="395">
        <v>25774.9051213692</v>
      </c>
      <c r="F41" s="395"/>
      <c r="G41" s="395">
        <v>25774.9051213692</v>
      </c>
      <c r="H41" s="396">
        <v>38380</v>
      </c>
      <c r="I41" s="396">
        <v>38380</v>
      </c>
      <c r="J41" s="396">
        <v>43341</v>
      </c>
      <c r="K41" s="393">
        <v>13</v>
      </c>
      <c r="L41" s="393">
        <v>9</v>
      </c>
      <c r="M41" s="329"/>
    </row>
    <row r="42" spans="1:13" ht="17.100000000000001" customHeight="1">
      <c r="A42" s="393">
        <v>27</v>
      </c>
      <c r="B42" s="393" t="s">
        <v>134</v>
      </c>
      <c r="C42" s="394" t="s">
        <v>744</v>
      </c>
      <c r="D42" s="395">
        <v>7588.7340978834009</v>
      </c>
      <c r="E42" s="395">
        <v>7588.7340978834009</v>
      </c>
      <c r="F42" s="395"/>
      <c r="G42" s="395">
        <v>7588.7340978834009</v>
      </c>
      <c r="H42" s="396">
        <v>37105</v>
      </c>
      <c r="I42" s="396">
        <v>37863</v>
      </c>
      <c r="J42" s="396">
        <v>43279</v>
      </c>
      <c r="K42" s="393">
        <v>16</v>
      </c>
      <c r="L42" s="393">
        <v>8</v>
      </c>
      <c r="M42" s="329"/>
    </row>
    <row r="43" spans="1:13" ht="17.100000000000001" customHeight="1">
      <c r="A43" s="393">
        <v>28</v>
      </c>
      <c r="B43" s="393" t="s">
        <v>134</v>
      </c>
      <c r="C43" s="394" t="s">
        <v>156</v>
      </c>
      <c r="D43" s="395">
        <v>10489.059580288502</v>
      </c>
      <c r="E43" s="395">
        <v>10489.059580288502</v>
      </c>
      <c r="F43" s="395"/>
      <c r="G43" s="395">
        <v>10489.059580288502</v>
      </c>
      <c r="H43" s="396">
        <v>37188</v>
      </c>
      <c r="I43" s="396">
        <v>38060</v>
      </c>
      <c r="J43" s="396">
        <v>43290</v>
      </c>
      <c r="K43" s="393">
        <v>16</v>
      </c>
      <c r="L43" s="393">
        <v>3</v>
      </c>
      <c r="M43" s="329"/>
    </row>
    <row r="44" spans="1:13" ht="17.100000000000001" customHeight="1">
      <c r="A44" s="393">
        <v>29</v>
      </c>
      <c r="B44" s="393" t="s">
        <v>134</v>
      </c>
      <c r="C44" s="394" t="s">
        <v>157</v>
      </c>
      <c r="D44" s="395">
        <v>1633.0277940462001</v>
      </c>
      <c r="E44" s="395">
        <v>1633.0277940462001</v>
      </c>
      <c r="F44" s="395"/>
      <c r="G44" s="395">
        <v>1633.0277940462001</v>
      </c>
      <c r="H44" s="396">
        <v>37550</v>
      </c>
      <c r="I44" s="396">
        <v>37739</v>
      </c>
      <c r="J44" s="396">
        <v>41365</v>
      </c>
      <c r="K44" s="393">
        <v>10</v>
      </c>
      <c r="L44" s="393">
        <v>6</v>
      </c>
      <c r="M44" s="329"/>
    </row>
    <row r="45" spans="1:13" ht="17.100000000000001" customHeight="1">
      <c r="A45" s="393">
        <v>30</v>
      </c>
      <c r="B45" s="393" t="s">
        <v>134</v>
      </c>
      <c r="C45" s="394" t="s">
        <v>158</v>
      </c>
      <c r="D45" s="395">
        <v>3637.1419676811001</v>
      </c>
      <c r="E45" s="395">
        <v>3637.1419676811001</v>
      </c>
      <c r="F45" s="395"/>
      <c r="G45" s="395">
        <v>3637.1419676811001</v>
      </c>
      <c r="H45" s="396">
        <v>37484</v>
      </c>
      <c r="I45" s="396">
        <v>37977</v>
      </c>
      <c r="J45" s="396">
        <v>43290</v>
      </c>
      <c r="K45" s="393">
        <v>15</v>
      </c>
      <c r="L45" s="393">
        <v>9</v>
      </c>
      <c r="M45" s="329"/>
    </row>
    <row r="46" spans="1:13" ht="17.100000000000001" customHeight="1">
      <c r="A46" s="393">
        <v>31</v>
      </c>
      <c r="B46" s="393" t="s">
        <v>134</v>
      </c>
      <c r="C46" s="394" t="s">
        <v>159</v>
      </c>
      <c r="D46" s="395">
        <v>2624.3700854543999</v>
      </c>
      <c r="E46" s="395">
        <v>2624.3700854543999</v>
      </c>
      <c r="F46" s="395"/>
      <c r="G46" s="395">
        <v>2624.3700854543999</v>
      </c>
      <c r="H46" s="396">
        <v>37931</v>
      </c>
      <c r="I46" s="396">
        <v>37931</v>
      </c>
      <c r="J46" s="396">
        <v>43341</v>
      </c>
      <c r="K46" s="393">
        <v>14</v>
      </c>
      <c r="L46" s="393">
        <v>9</v>
      </c>
      <c r="M46" s="329"/>
    </row>
    <row r="47" spans="1:13" ht="17.100000000000001" customHeight="1">
      <c r="A47" s="393">
        <v>32</v>
      </c>
      <c r="B47" s="393" t="s">
        <v>138</v>
      </c>
      <c r="C47" s="394" t="s">
        <v>160</v>
      </c>
      <c r="D47" s="395">
        <v>1486.5571036935</v>
      </c>
      <c r="E47" s="395">
        <v>1486.5571036935</v>
      </c>
      <c r="F47" s="395"/>
      <c r="G47" s="395">
        <v>1486.5571036935</v>
      </c>
      <c r="H47" s="396">
        <v>37579</v>
      </c>
      <c r="I47" s="396">
        <v>37579</v>
      </c>
      <c r="J47" s="396">
        <v>41262</v>
      </c>
      <c r="K47" s="393">
        <v>10</v>
      </c>
      <c r="L47" s="393">
        <v>0</v>
      </c>
      <c r="M47" s="329"/>
    </row>
    <row r="48" spans="1:13" ht="17.100000000000001" customHeight="1">
      <c r="A48" s="393">
        <v>33</v>
      </c>
      <c r="B48" s="393" t="s">
        <v>138</v>
      </c>
      <c r="C48" s="394" t="s">
        <v>161</v>
      </c>
      <c r="D48" s="395">
        <v>1869.5562133239</v>
      </c>
      <c r="E48" s="395">
        <v>1869.5562133239</v>
      </c>
      <c r="F48" s="395"/>
      <c r="G48" s="395">
        <v>1869.5562133239</v>
      </c>
      <c r="H48" s="396">
        <v>37603</v>
      </c>
      <c r="I48" s="396">
        <v>38518</v>
      </c>
      <c r="J48" s="396">
        <v>42069</v>
      </c>
      <c r="K48" s="393">
        <v>11</v>
      </c>
      <c r="L48" s="393">
        <v>9</v>
      </c>
      <c r="M48" s="329"/>
    </row>
    <row r="49" spans="1:13" ht="17.100000000000001" customHeight="1">
      <c r="A49" s="393">
        <v>34</v>
      </c>
      <c r="B49" s="393" t="s">
        <v>138</v>
      </c>
      <c r="C49" s="394" t="s">
        <v>162</v>
      </c>
      <c r="D49" s="395">
        <v>599.21100825120004</v>
      </c>
      <c r="E49" s="395">
        <v>599.21100825120004</v>
      </c>
      <c r="F49" s="395"/>
      <c r="G49" s="395">
        <v>599.21100825120004</v>
      </c>
      <c r="H49" s="396">
        <v>37307</v>
      </c>
      <c r="I49" s="396">
        <v>37572</v>
      </c>
      <c r="J49" s="396">
        <v>41226</v>
      </c>
      <c r="K49" s="393">
        <v>10</v>
      </c>
      <c r="L49" s="393">
        <v>9</v>
      </c>
      <c r="M49" s="329"/>
    </row>
    <row r="50" spans="1:13" ht="17.100000000000001" customHeight="1">
      <c r="A50" s="393">
        <v>35</v>
      </c>
      <c r="B50" s="393" t="s">
        <v>138</v>
      </c>
      <c r="C50" s="394" t="s">
        <v>163</v>
      </c>
      <c r="D50" s="395">
        <v>1326.1618081899003</v>
      </c>
      <c r="E50" s="395">
        <v>1326.1618081899003</v>
      </c>
      <c r="F50" s="395"/>
      <c r="G50" s="395">
        <v>1326.1618081899003</v>
      </c>
      <c r="H50" s="396">
        <v>37386</v>
      </c>
      <c r="I50" s="396">
        <v>37448</v>
      </c>
      <c r="J50" s="396">
        <v>40739</v>
      </c>
      <c r="K50" s="393">
        <v>9</v>
      </c>
      <c r="L50" s="393">
        <v>2</v>
      </c>
      <c r="M50" s="329"/>
    </row>
    <row r="51" spans="1:13" ht="17.100000000000001" customHeight="1">
      <c r="A51" s="393">
        <v>36</v>
      </c>
      <c r="B51" s="393" t="s">
        <v>138</v>
      </c>
      <c r="C51" s="394" t="s">
        <v>164</v>
      </c>
      <c r="D51" s="395">
        <v>1984.1446358874002</v>
      </c>
      <c r="E51" s="395">
        <v>1984.1446358874002</v>
      </c>
      <c r="F51" s="395"/>
      <c r="G51" s="395">
        <v>1984.1446358874002</v>
      </c>
      <c r="H51" s="396">
        <v>37732</v>
      </c>
      <c r="I51" s="396">
        <v>37865</v>
      </c>
      <c r="J51" s="396">
        <v>41534</v>
      </c>
      <c r="K51" s="393">
        <v>9</v>
      </c>
      <c r="L51" s="393">
        <v>11</v>
      </c>
      <c r="M51" s="329"/>
    </row>
    <row r="52" spans="1:13" ht="17.100000000000001" customHeight="1">
      <c r="A52" s="393">
        <v>37</v>
      </c>
      <c r="B52" s="393" t="s">
        <v>138</v>
      </c>
      <c r="C52" s="394" t="s">
        <v>165</v>
      </c>
      <c r="D52" s="395">
        <v>4062.2879162241002</v>
      </c>
      <c r="E52" s="395">
        <v>4062.2879162241002</v>
      </c>
      <c r="F52" s="395"/>
      <c r="G52" s="395">
        <v>4062.2879162241002</v>
      </c>
      <c r="H52" s="396">
        <v>37489</v>
      </c>
      <c r="I52" s="396">
        <v>37603</v>
      </c>
      <c r="J52" s="396">
        <v>41204</v>
      </c>
      <c r="K52" s="393">
        <v>10</v>
      </c>
      <c r="L52" s="393">
        <v>0</v>
      </c>
      <c r="M52" s="329"/>
    </row>
    <row r="53" spans="1:13" ht="17.100000000000001" customHeight="1">
      <c r="A53" s="390" t="s">
        <v>806</v>
      </c>
      <c r="B53" s="390"/>
      <c r="C53" s="390"/>
      <c r="D53" s="397">
        <f>SUM(D54:D63)</f>
        <v>42588.135745236003</v>
      </c>
      <c r="E53" s="397">
        <f>SUM(E54:E63)</f>
        <v>42588.135745236003</v>
      </c>
      <c r="F53" s="397"/>
      <c r="G53" s="397">
        <f>SUM(G54:G63)</f>
        <v>42588.135745236003</v>
      </c>
      <c r="H53" s="398"/>
      <c r="I53" s="398"/>
      <c r="J53" s="398"/>
      <c r="K53" s="393"/>
      <c r="L53" s="393"/>
      <c r="M53" s="329"/>
    </row>
    <row r="54" spans="1:13" ht="17.100000000000001" customHeight="1">
      <c r="A54" s="393">
        <v>38</v>
      </c>
      <c r="B54" s="393" t="s">
        <v>124</v>
      </c>
      <c r="C54" s="394" t="s">
        <v>166</v>
      </c>
      <c r="D54" s="395">
        <v>17399.129702702401</v>
      </c>
      <c r="E54" s="395">
        <v>17399.129702702401</v>
      </c>
      <c r="F54" s="395"/>
      <c r="G54" s="395">
        <v>17399.129702702401</v>
      </c>
      <c r="H54" s="396">
        <v>37955</v>
      </c>
      <c r="I54" s="396">
        <v>37955</v>
      </c>
      <c r="J54" s="396">
        <v>43341</v>
      </c>
      <c r="K54" s="393">
        <v>14</v>
      </c>
      <c r="L54" s="393">
        <v>4</v>
      </c>
      <c r="M54" s="329"/>
    </row>
    <row r="55" spans="1:13" ht="17.100000000000001" customHeight="1">
      <c r="A55" s="393">
        <v>39</v>
      </c>
      <c r="B55" s="393" t="s">
        <v>134</v>
      </c>
      <c r="C55" s="394" t="s">
        <v>167</v>
      </c>
      <c r="D55" s="395">
        <v>2001.1568780223001</v>
      </c>
      <c r="E55" s="395">
        <v>2001.1568780223001</v>
      </c>
      <c r="F55" s="395"/>
      <c r="G55" s="395">
        <v>2001.1568780223001</v>
      </c>
      <c r="H55" s="396">
        <v>37795</v>
      </c>
      <c r="I55" s="396">
        <v>37851</v>
      </c>
      <c r="J55" s="396">
        <v>43279</v>
      </c>
      <c r="K55" s="393">
        <v>14</v>
      </c>
      <c r="L55" s="393">
        <v>8</v>
      </c>
      <c r="M55" s="329"/>
    </row>
    <row r="56" spans="1:13" s="58" customFormat="1" ht="17.100000000000001" customHeight="1">
      <c r="A56" s="393">
        <v>40</v>
      </c>
      <c r="B56" s="393" t="s">
        <v>134</v>
      </c>
      <c r="C56" s="394" t="s">
        <v>745</v>
      </c>
      <c r="D56" s="395">
        <v>744.08997738060009</v>
      </c>
      <c r="E56" s="395">
        <v>744.08997738060009</v>
      </c>
      <c r="F56" s="395"/>
      <c r="G56" s="395">
        <v>744.08997738060009</v>
      </c>
      <c r="H56" s="396">
        <v>38200</v>
      </c>
      <c r="I56" s="396">
        <v>38366</v>
      </c>
      <c r="J56" s="396">
        <v>42184</v>
      </c>
      <c r="K56" s="393">
        <v>10</v>
      </c>
      <c r="L56" s="393">
        <v>10</v>
      </c>
      <c r="M56" s="373"/>
    </row>
    <row r="57" spans="1:13" ht="17.100000000000001" customHeight="1">
      <c r="A57" s="393">
        <v>41</v>
      </c>
      <c r="B57" s="393" t="s">
        <v>134</v>
      </c>
      <c r="C57" s="394" t="s">
        <v>746</v>
      </c>
      <c r="D57" s="395">
        <v>7747.9992532980013</v>
      </c>
      <c r="E57" s="395">
        <v>7747.9992532980013</v>
      </c>
      <c r="F57" s="395"/>
      <c r="G57" s="395">
        <v>7747.9992532980013</v>
      </c>
      <c r="H57" s="396">
        <v>37966</v>
      </c>
      <c r="I57" s="396">
        <v>37966</v>
      </c>
      <c r="J57" s="396">
        <v>43290</v>
      </c>
      <c r="K57" s="393">
        <v>14</v>
      </c>
      <c r="L57" s="393">
        <v>3</v>
      </c>
      <c r="M57" s="329"/>
    </row>
    <row r="58" spans="1:13" ht="17.100000000000001" customHeight="1">
      <c r="A58" s="393">
        <v>42</v>
      </c>
      <c r="B58" s="393" t="s">
        <v>134</v>
      </c>
      <c r="C58" s="394" t="s">
        <v>170</v>
      </c>
      <c r="D58" s="395">
        <v>5531.7962814066004</v>
      </c>
      <c r="E58" s="395">
        <v>5531.7962814066004</v>
      </c>
      <c r="F58" s="395"/>
      <c r="G58" s="395">
        <v>5531.7962814066004</v>
      </c>
      <c r="H58" s="396">
        <v>38958</v>
      </c>
      <c r="I58" s="396">
        <v>39113</v>
      </c>
      <c r="J58" s="396">
        <v>43341</v>
      </c>
      <c r="K58" s="393">
        <v>11</v>
      </c>
      <c r="L58" s="393">
        <v>5</v>
      </c>
      <c r="M58" s="329"/>
    </row>
    <row r="59" spans="1:13" ht="17.100000000000001" customHeight="1">
      <c r="A59" s="393">
        <v>43</v>
      </c>
      <c r="B59" s="393" t="s">
        <v>134</v>
      </c>
      <c r="C59" s="394" t="s">
        <v>171</v>
      </c>
      <c r="D59" s="395">
        <v>3971.7624079197003</v>
      </c>
      <c r="E59" s="395">
        <v>3971.7624079197003</v>
      </c>
      <c r="F59" s="395"/>
      <c r="G59" s="395">
        <v>3971.7624079197003</v>
      </c>
      <c r="H59" s="396">
        <v>37904</v>
      </c>
      <c r="I59" s="396">
        <v>38121</v>
      </c>
      <c r="J59" s="396">
        <v>43341</v>
      </c>
      <c r="K59" s="393">
        <v>14</v>
      </c>
      <c r="L59" s="393">
        <v>8</v>
      </c>
      <c r="M59" s="329"/>
    </row>
    <row r="60" spans="1:13" ht="17.100000000000001" customHeight="1">
      <c r="A60" s="393">
        <v>44</v>
      </c>
      <c r="B60" s="393" t="s">
        <v>138</v>
      </c>
      <c r="C60" s="394" t="s">
        <v>172</v>
      </c>
      <c r="D60" s="395">
        <v>676.94621006070008</v>
      </c>
      <c r="E60" s="395">
        <v>676.94621006070008</v>
      </c>
      <c r="F60" s="395"/>
      <c r="G60" s="395">
        <v>676.94621006070008</v>
      </c>
      <c r="H60" s="396">
        <v>37750</v>
      </c>
      <c r="I60" s="396">
        <v>37750</v>
      </c>
      <c r="J60" s="396">
        <v>41422</v>
      </c>
      <c r="K60" s="393">
        <v>9</v>
      </c>
      <c r="L60" s="393">
        <v>6</v>
      </c>
      <c r="M60" s="329"/>
    </row>
    <row r="61" spans="1:13" ht="17.100000000000001" customHeight="1">
      <c r="A61" s="393">
        <v>45</v>
      </c>
      <c r="B61" s="393" t="s">
        <v>138</v>
      </c>
      <c r="C61" s="394" t="s">
        <v>173</v>
      </c>
      <c r="D61" s="395">
        <v>2092.3902338382004</v>
      </c>
      <c r="E61" s="395">
        <v>2092.3902338382004</v>
      </c>
      <c r="F61" s="395"/>
      <c r="G61" s="395">
        <v>2092.3902338382004</v>
      </c>
      <c r="H61" s="396">
        <v>37995</v>
      </c>
      <c r="I61" s="396">
        <v>38231</v>
      </c>
      <c r="J61" s="396">
        <v>43341</v>
      </c>
      <c r="K61" s="393">
        <v>13</v>
      </c>
      <c r="L61" s="393">
        <v>11</v>
      </c>
      <c r="M61" s="329"/>
    </row>
    <row r="62" spans="1:13" ht="17.100000000000001" customHeight="1">
      <c r="A62" s="393">
        <v>46</v>
      </c>
      <c r="B62" s="393" t="s">
        <v>138</v>
      </c>
      <c r="C62" s="394" t="s">
        <v>174</v>
      </c>
      <c r="D62" s="395">
        <v>615.48460967610004</v>
      </c>
      <c r="E62" s="395">
        <v>615.48460967610004</v>
      </c>
      <c r="F62" s="395"/>
      <c r="G62" s="395">
        <v>615.48460967610004</v>
      </c>
      <c r="H62" s="396">
        <v>38079</v>
      </c>
      <c r="I62" s="396">
        <v>37742</v>
      </c>
      <c r="J62" s="396">
        <v>41422</v>
      </c>
      <c r="K62" s="393">
        <v>8</v>
      </c>
      <c r="L62" s="393">
        <v>7</v>
      </c>
      <c r="M62" s="329"/>
    </row>
    <row r="63" spans="1:13" ht="17.100000000000001" customHeight="1">
      <c r="A63" s="393">
        <v>47</v>
      </c>
      <c r="B63" s="393" t="s">
        <v>138</v>
      </c>
      <c r="C63" s="394" t="s">
        <v>175</v>
      </c>
      <c r="D63" s="395">
        <v>1807.3801909314</v>
      </c>
      <c r="E63" s="395">
        <v>1807.3801909314</v>
      </c>
      <c r="F63" s="395"/>
      <c r="G63" s="395">
        <v>1807.3801909314</v>
      </c>
      <c r="H63" s="396">
        <v>37685</v>
      </c>
      <c r="I63" s="396">
        <v>37895</v>
      </c>
      <c r="J63" s="396">
        <v>41670</v>
      </c>
      <c r="K63" s="393">
        <v>10</v>
      </c>
      <c r="L63" s="393">
        <v>3</v>
      </c>
      <c r="M63" s="329"/>
    </row>
    <row r="64" spans="1:13" ht="17.100000000000001" customHeight="1">
      <c r="A64" s="390" t="s">
        <v>807</v>
      </c>
      <c r="B64" s="390"/>
      <c r="C64" s="390"/>
      <c r="D64" s="397">
        <f>SUM(D65:D76)</f>
        <v>21515.009329290602</v>
      </c>
      <c r="E64" s="397">
        <f>SUM(E65:E76)</f>
        <v>21515.009329290602</v>
      </c>
      <c r="F64" s="397"/>
      <c r="G64" s="397">
        <f>SUM(G65:G76)</f>
        <v>21515.009329290602</v>
      </c>
      <c r="H64" s="398"/>
      <c r="I64" s="398"/>
      <c r="J64" s="398"/>
      <c r="K64" s="393"/>
      <c r="L64" s="393"/>
      <c r="M64" s="329"/>
    </row>
    <row r="65" spans="1:13" ht="17.100000000000001" customHeight="1">
      <c r="A65" s="393">
        <v>48</v>
      </c>
      <c r="B65" s="393" t="s">
        <v>126</v>
      </c>
      <c r="C65" s="394" t="s">
        <v>176</v>
      </c>
      <c r="D65" s="395">
        <v>1076.0372907516</v>
      </c>
      <c r="E65" s="395">
        <v>1076.0372907516</v>
      </c>
      <c r="F65" s="395"/>
      <c r="G65" s="395">
        <v>1076.0372907516</v>
      </c>
      <c r="H65" s="396">
        <v>38562</v>
      </c>
      <c r="I65" s="396">
        <v>38562</v>
      </c>
      <c r="J65" s="396">
        <v>43341</v>
      </c>
      <c r="K65" s="393">
        <v>13</v>
      </c>
      <c r="L65" s="393">
        <v>0</v>
      </c>
      <c r="M65" s="329"/>
    </row>
    <row r="66" spans="1:13" ht="17.100000000000001" customHeight="1">
      <c r="A66" s="393">
        <v>49</v>
      </c>
      <c r="B66" s="393" t="s">
        <v>134</v>
      </c>
      <c r="C66" s="394" t="s">
        <v>177</v>
      </c>
      <c r="D66" s="395">
        <v>2854.0504340316006</v>
      </c>
      <c r="E66" s="395">
        <v>2854.0504340316006</v>
      </c>
      <c r="F66" s="395"/>
      <c r="G66" s="395">
        <v>2854.0504340316006</v>
      </c>
      <c r="H66" s="396">
        <v>38546</v>
      </c>
      <c r="I66" s="396">
        <v>38546</v>
      </c>
      <c r="J66" s="396">
        <v>43279</v>
      </c>
      <c r="K66" s="393">
        <v>12</v>
      </c>
      <c r="L66" s="393">
        <v>9</v>
      </c>
      <c r="M66" s="329"/>
    </row>
    <row r="67" spans="1:13" ht="17.100000000000001" customHeight="1">
      <c r="A67" s="393">
        <v>50</v>
      </c>
      <c r="B67" s="393" t="s">
        <v>134</v>
      </c>
      <c r="C67" s="394" t="s">
        <v>178</v>
      </c>
      <c r="D67" s="395">
        <v>2000.1097508517</v>
      </c>
      <c r="E67" s="395">
        <v>2000.1097508517</v>
      </c>
      <c r="F67" s="395"/>
      <c r="G67" s="395">
        <v>2000.1097508517</v>
      </c>
      <c r="H67" s="396">
        <v>38275</v>
      </c>
      <c r="I67" s="396">
        <v>39538</v>
      </c>
      <c r="J67" s="396">
        <v>43341</v>
      </c>
      <c r="K67" s="393">
        <v>13</v>
      </c>
      <c r="L67" s="393">
        <v>8</v>
      </c>
      <c r="M67" s="329"/>
    </row>
    <row r="68" spans="1:13" ht="17.100000000000001" customHeight="1">
      <c r="A68" s="393">
        <v>51</v>
      </c>
      <c r="B68" s="393" t="s">
        <v>134</v>
      </c>
      <c r="C68" s="394" t="s">
        <v>179</v>
      </c>
      <c r="D68" s="395">
        <v>2262.8902728735002</v>
      </c>
      <c r="E68" s="395">
        <v>2262.8902728735002</v>
      </c>
      <c r="F68" s="395"/>
      <c r="G68" s="395">
        <v>2262.8902728735002</v>
      </c>
      <c r="H68" s="396">
        <v>38187</v>
      </c>
      <c r="I68" s="396">
        <v>39798</v>
      </c>
      <c r="J68" s="396">
        <v>42643</v>
      </c>
      <c r="K68" s="393">
        <v>11</v>
      </c>
      <c r="L68" s="393">
        <v>8</v>
      </c>
      <c r="M68" s="329"/>
    </row>
    <row r="69" spans="1:13" ht="17.100000000000001" customHeight="1">
      <c r="A69" s="393">
        <v>52</v>
      </c>
      <c r="B69" s="393" t="s">
        <v>134</v>
      </c>
      <c r="C69" s="394" t="s">
        <v>180</v>
      </c>
      <c r="D69" s="395">
        <v>941.70599214480001</v>
      </c>
      <c r="E69" s="395">
        <v>941.70599214480001</v>
      </c>
      <c r="F69" s="395"/>
      <c r="G69" s="395">
        <v>941.70599214480001</v>
      </c>
      <c r="H69" s="396">
        <v>38200</v>
      </c>
      <c r="I69" s="396">
        <v>38327</v>
      </c>
      <c r="J69" s="396">
        <v>43341</v>
      </c>
      <c r="K69" s="393">
        <v>13</v>
      </c>
      <c r="L69" s="393">
        <v>5</v>
      </c>
      <c r="M69" s="329"/>
    </row>
    <row r="70" spans="1:13" ht="17.100000000000001" customHeight="1">
      <c r="A70" s="393">
        <v>53</v>
      </c>
      <c r="B70" s="393" t="s">
        <v>134</v>
      </c>
      <c r="C70" s="394" t="s">
        <v>181</v>
      </c>
      <c r="D70" s="395">
        <v>590.64614247420002</v>
      </c>
      <c r="E70" s="395">
        <v>590.64614247420002</v>
      </c>
      <c r="F70" s="395"/>
      <c r="G70" s="395">
        <v>590.64614247420002</v>
      </c>
      <c r="H70" s="396">
        <v>38353</v>
      </c>
      <c r="I70" s="396">
        <v>38504</v>
      </c>
      <c r="J70" s="396">
        <v>42626</v>
      </c>
      <c r="K70" s="393">
        <v>11</v>
      </c>
      <c r="L70" s="393">
        <v>6</v>
      </c>
      <c r="M70" s="329"/>
    </row>
    <row r="71" spans="1:13" ht="17.100000000000001" customHeight="1">
      <c r="A71" s="393">
        <v>54</v>
      </c>
      <c r="B71" s="393" t="s">
        <v>134</v>
      </c>
      <c r="C71" s="394" t="s">
        <v>182</v>
      </c>
      <c r="D71" s="395">
        <v>651.38971675950006</v>
      </c>
      <c r="E71" s="395">
        <v>651.38971675950006</v>
      </c>
      <c r="F71" s="395"/>
      <c r="G71" s="395">
        <v>651.38971675950006</v>
      </c>
      <c r="H71" s="396">
        <v>38279</v>
      </c>
      <c r="I71" s="396">
        <v>38777</v>
      </c>
      <c r="J71" s="396">
        <v>42479</v>
      </c>
      <c r="K71" s="393">
        <v>11</v>
      </c>
      <c r="L71" s="393">
        <v>6</v>
      </c>
      <c r="M71" s="329"/>
    </row>
    <row r="72" spans="1:13" ht="17.100000000000001" customHeight="1">
      <c r="A72" s="393">
        <v>55</v>
      </c>
      <c r="B72" s="393" t="s">
        <v>134</v>
      </c>
      <c r="C72" s="394" t="s">
        <v>183</v>
      </c>
      <c r="D72" s="395">
        <v>177.58851451379999</v>
      </c>
      <c r="E72" s="395">
        <v>177.58851451379999</v>
      </c>
      <c r="F72" s="395"/>
      <c r="G72" s="395">
        <v>177.58851451379999</v>
      </c>
      <c r="H72" s="396">
        <v>38026</v>
      </c>
      <c r="I72" s="396">
        <v>38026</v>
      </c>
      <c r="J72" s="396">
        <v>41703</v>
      </c>
      <c r="K72" s="393">
        <v>10</v>
      </c>
      <c r="L72" s="393">
        <v>1</v>
      </c>
      <c r="M72" s="329"/>
    </row>
    <row r="73" spans="1:13" ht="17.100000000000001" customHeight="1">
      <c r="A73" s="393">
        <v>57</v>
      </c>
      <c r="B73" s="393" t="s">
        <v>134</v>
      </c>
      <c r="C73" s="394" t="s">
        <v>184</v>
      </c>
      <c r="D73" s="395">
        <v>423.47887804620007</v>
      </c>
      <c r="E73" s="395">
        <v>423.47887804620007</v>
      </c>
      <c r="F73" s="395"/>
      <c r="G73" s="395">
        <v>423.47887804620007</v>
      </c>
      <c r="H73" s="396">
        <v>39692</v>
      </c>
      <c r="I73" s="396">
        <v>39677</v>
      </c>
      <c r="J73" s="396">
        <v>43111</v>
      </c>
      <c r="K73" s="393">
        <v>9</v>
      </c>
      <c r="L73" s="393">
        <v>0</v>
      </c>
      <c r="M73" s="329"/>
    </row>
    <row r="74" spans="1:13" ht="17.100000000000001" customHeight="1">
      <c r="A74" s="393">
        <v>58</v>
      </c>
      <c r="B74" s="393" t="s">
        <v>138</v>
      </c>
      <c r="C74" s="394" t="s">
        <v>808</v>
      </c>
      <c r="D74" s="395">
        <v>3255.6093271965005</v>
      </c>
      <c r="E74" s="395">
        <v>3255.6093271965005</v>
      </c>
      <c r="F74" s="395"/>
      <c r="G74" s="395">
        <v>3255.6093271965005</v>
      </c>
      <c r="H74" s="396">
        <v>38037</v>
      </c>
      <c r="I74" s="396">
        <v>38037</v>
      </c>
      <c r="J74" s="396">
        <v>43341</v>
      </c>
      <c r="K74" s="393">
        <v>14</v>
      </c>
      <c r="L74" s="393">
        <v>4</v>
      </c>
      <c r="M74" s="329"/>
    </row>
    <row r="75" spans="1:13" ht="17.100000000000001" customHeight="1">
      <c r="A75" s="393">
        <v>59</v>
      </c>
      <c r="B75" s="393" t="s">
        <v>138</v>
      </c>
      <c r="C75" s="394" t="s">
        <v>186</v>
      </c>
      <c r="D75" s="395">
        <v>983.42875623690009</v>
      </c>
      <c r="E75" s="395">
        <v>983.42875623690009</v>
      </c>
      <c r="F75" s="395"/>
      <c r="G75" s="395">
        <v>983.42875623690009</v>
      </c>
      <c r="H75" s="396">
        <v>38650</v>
      </c>
      <c r="I75" s="396">
        <v>39188</v>
      </c>
      <c r="J75" s="396">
        <v>42626</v>
      </c>
      <c r="K75" s="393">
        <v>10</v>
      </c>
      <c r="L75" s="393">
        <v>6</v>
      </c>
      <c r="M75" s="329"/>
    </row>
    <row r="76" spans="1:13" ht="17.100000000000001" customHeight="1">
      <c r="A76" s="393">
        <v>60</v>
      </c>
      <c r="B76" s="393" t="s">
        <v>187</v>
      </c>
      <c r="C76" s="394" t="s">
        <v>188</v>
      </c>
      <c r="D76" s="395">
        <v>6298.0742534103001</v>
      </c>
      <c r="E76" s="395">
        <v>6298.0742534103001</v>
      </c>
      <c r="F76" s="395"/>
      <c r="G76" s="395">
        <v>6298.0742534103001</v>
      </c>
      <c r="H76" s="396">
        <v>38163</v>
      </c>
      <c r="I76" s="396">
        <v>39783</v>
      </c>
      <c r="J76" s="396">
        <v>42643</v>
      </c>
      <c r="K76" s="393">
        <v>10</v>
      </c>
      <c r="L76" s="393">
        <v>9</v>
      </c>
      <c r="M76" s="329"/>
    </row>
    <row r="77" spans="1:13" ht="17.100000000000001" customHeight="1">
      <c r="A77" s="390" t="s">
        <v>809</v>
      </c>
      <c r="B77" s="390"/>
      <c r="C77" s="390"/>
      <c r="D77" s="397">
        <f>SUM(D78:D115)</f>
        <v>101571.73166160814</v>
      </c>
      <c r="E77" s="397">
        <f>SUM(E78:E115)</f>
        <v>101571.73166160814</v>
      </c>
      <c r="F77" s="397"/>
      <c r="G77" s="397">
        <f>SUM(G78:G115)</f>
        <v>101571.73166160814</v>
      </c>
      <c r="H77" s="398"/>
      <c r="I77" s="398"/>
      <c r="J77" s="398"/>
      <c r="K77" s="393"/>
      <c r="L77" s="393"/>
      <c r="M77" s="329"/>
    </row>
    <row r="78" spans="1:13" ht="17.100000000000001" customHeight="1">
      <c r="A78" s="393">
        <v>61</v>
      </c>
      <c r="B78" s="393" t="s">
        <v>124</v>
      </c>
      <c r="C78" s="394" t="s">
        <v>189</v>
      </c>
      <c r="D78" s="395">
        <v>8205.6966226659006</v>
      </c>
      <c r="E78" s="395">
        <v>8205.6966226659006</v>
      </c>
      <c r="F78" s="395"/>
      <c r="G78" s="395">
        <v>8205.6966226659006</v>
      </c>
      <c r="H78" s="396">
        <v>38598</v>
      </c>
      <c r="I78" s="396">
        <v>38598</v>
      </c>
      <c r="J78" s="396">
        <v>43279</v>
      </c>
      <c r="K78" s="393">
        <v>12</v>
      </c>
      <c r="L78" s="393">
        <v>3</v>
      </c>
      <c r="M78" s="329"/>
    </row>
    <row r="79" spans="1:13" ht="17.100000000000001" customHeight="1">
      <c r="A79" s="393">
        <v>62</v>
      </c>
      <c r="B79" s="393" t="s">
        <v>190</v>
      </c>
      <c r="C79" s="394" t="s">
        <v>747</v>
      </c>
      <c r="D79" s="395">
        <v>26522.96209443</v>
      </c>
      <c r="E79" s="395">
        <v>26522.96209443</v>
      </c>
      <c r="F79" s="395"/>
      <c r="G79" s="395">
        <v>26522.96209443</v>
      </c>
      <c r="H79" s="396">
        <v>40258</v>
      </c>
      <c r="I79" s="396">
        <v>40258</v>
      </c>
      <c r="J79" s="396">
        <v>44727</v>
      </c>
      <c r="K79" s="393">
        <v>11</v>
      </c>
      <c r="L79" s="393">
        <v>10</v>
      </c>
      <c r="M79" s="329"/>
    </row>
    <row r="80" spans="1:13" ht="17.100000000000001" customHeight="1">
      <c r="A80" s="393">
        <v>63</v>
      </c>
      <c r="B80" s="393" t="s">
        <v>153</v>
      </c>
      <c r="C80" s="394" t="s">
        <v>748</v>
      </c>
      <c r="D80" s="395">
        <v>5410.8535684671006</v>
      </c>
      <c r="E80" s="395">
        <v>5410.8535684671006</v>
      </c>
      <c r="F80" s="395"/>
      <c r="G80" s="395">
        <v>5410.8535684671006</v>
      </c>
      <c r="H80" s="396">
        <v>39141</v>
      </c>
      <c r="I80" s="396">
        <v>39325</v>
      </c>
      <c r="J80" s="396">
        <v>50024</v>
      </c>
      <c r="K80" s="393">
        <v>29</v>
      </c>
      <c r="L80" s="393">
        <v>7</v>
      </c>
      <c r="M80" s="329"/>
    </row>
    <row r="81" spans="1:13" ht="17.100000000000001" customHeight="1">
      <c r="A81" s="393">
        <v>64</v>
      </c>
      <c r="B81" s="393" t="s">
        <v>134</v>
      </c>
      <c r="C81" s="394" t="s">
        <v>810</v>
      </c>
      <c r="D81" s="395">
        <v>197.99123632380002</v>
      </c>
      <c r="E81" s="395">
        <v>197.99123632380002</v>
      </c>
      <c r="F81" s="395"/>
      <c r="G81" s="395">
        <v>197.99123632380002</v>
      </c>
      <c r="H81" s="396">
        <v>38922</v>
      </c>
      <c r="I81" s="396">
        <v>38901</v>
      </c>
      <c r="J81" s="396">
        <v>42384</v>
      </c>
      <c r="K81" s="393">
        <v>9</v>
      </c>
      <c r="L81" s="393">
        <v>10</v>
      </c>
      <c r="M81" s="329"/>
    </row>
    <row r="82" spans="1:13" ht="17.100000000000001" customHeight="1">
      <c r="A82" s="393">
        <v>65</v>
      </c>
      <c r="B82" s="393" t="s">
        <v>134</v>
      </c>
      <c r="C82" s="394" t="s">
        <v>195</v>
      </c>
      <c r="D82" s="395">
        <v>913.07453558760005</v>
      </c>
      <c r="E82" s="395">
        <v>913.07453558760005</v>
      </c>
      <c r="F82" s="395"/>
      <c r="G82" s="395">
        <v>913.07453558760005</v>
      </c>
      <c r="H82" s="396">
        <v>38905</v>
      </c>
      <c r="I82" s="396">
        <v>38946</v>
      </c>
      <c r="J82" s="396">
        <v>43341</v>
      </c>
      <c r="K82" s="393">
        <v>12</v>
      </c>
      <c r="L82" s="393">
        <v>1</v>
      </c>
      <c r="M82" s="329"/>
    </row>
    <row r="83" spans="1:13" ht="17.100000000000001" customHeight="1">
      <c r="A83" s="393">
        <v>66</v>
      </c>
      <c r="B83" s="393" t="s">
        <v>134</v>
      </c>
      <c r="C83" s="394" t="s">
        <v>196</v>
      </c>
      <c r="D83" s="395">
        <v>5760.1026790524011</v>
      </c>
      <c r="E83" s="395">
        <v>5760.1026790524011</v>
      </c>
      <c r="F83" s="395"/>
      <c r="G83" s="395">
        <v>5760.1026790524011</v>
      </c>
      <c r="H83" s="396">
        <v>38544</v>
      </c>
      <c r="I83" s="396">
        <v>39141</v>
      </c>
      <c r="J83" s="396">
        <v>43341</v>
      </c>
      <c r="K83" s="393">
        <v>12</v>
      </c>
      <c r="L83" s="393">
        <v>11</v>
      </c>
      <c r="M83" s="329"/>
    </row>
    <row r="84" spans="1:13" ht="17.100000000000001" customHeight="1">
      <c r="A84" s="393">
        <v>67</v>
      </c>
      <c r="B84" s="393" t="s">
        <v>134</v>
      </c>
      <c r="C84" s="394" t="s">
        <v>197</v>
      </c>
      <c r="D84" s="395">
        <v>2170.6053936876001</v>
      </c>
      <c r="E84" s="395">
        <v>2170.6053936876001</v>
      </c>
      <c r="F84" s="395"/>
      <c r="G84" s="395">
        <v>2170.6053936876001</v>
      </c>
      <c r="H84" s="396">
        <v>38288</v>
      </c>
      <c r="I84" s="396">
        <v>38288</v>
      </c>
      <c r="J84" s="396">
        <v>41899</v>
      </c>
      <c r="K84" s="393">
        <v>9</v>
      </c>
      <c r="L84" s="393">
        <v>5</v>
      </c>
      <c r="M84" s="329"/>
    </row>
    <row r="85" spans="1:13" ht="17.100000000000001" customHeight="1">
      <c r="A85" s="393">
        <v>68</v>
      </c>
      <c r="B85" s="393" t="s">
        <v>134</v>
      </c>
      <c r="C85" s="394" t="s">
        <v>198</v>
      </c>
      <c r="D85" s="395">
        <v>2525.7374111781</v>
      </c>
      <c r="E85" s="395">
        <v>2525.7374111781</v>
      </c>
      <c r="F85" s="395"/>
      <c r="G85" s="395">
        <v>2525.7374111781</v>
      </c>
      <c r="H85" s="396">
        <v>40008</v>
      </c>
      <c r="I85" s="396">
        <v>41242</v>
      </c>
      <c r="J85" s="396">
        <v>46129</v>
      </c>
      <c r="K85" s="393">
        <v>16</v>
      </c>
      <c r="L85" s="393">
        <v>6</v>
      </c>
      <c r="M85" s="329"/>
    </row>
    <row r="86" spans="1:13" ht="17.100000000000001" customHeight="1">
      <c r="A86" s="393">
        <v>69</v>
      </c>
      <c r="B86" s="393" t="s">
        <v>134</v>
      </c>
      <c r="C86" s="394" t="s">
        <v>199</v>
      </c>
      <c r="D86" s="395">
        <v>1594.4403122343003</v>
      </c>
      <c r="E86" s="395">
        <v>1594.4403122343003</v>
      </c>
      <c r="F86" s="395"/>
      <c r="G86" s="395">
        <v>1594.4403122343003</v>
      </c>
      <c r="H86" s="396">
        <v>38121</v>
      </c>
      <c r="I86" s="396">
        <v>38121</v>
      </c>
      <c r="J86" s="396">
        <v>41780</v>
      </c>
      <c r="K86" s="393">
        <v>10</v>
      </c>
      <c r="L86" s="393">
        <v>0</v>
      </c>
      <c r="M86" s="329"/>
    </row>
    <row r="87" spans="1:13" ht="17.100000000000001" customHeight="1">
      <c r="A87" s="393">
        <v>70</v>
      </c>
      <c r="B87" s="393" t="s">
        <v>134</v>
      </c>
      <c r="C87" s="394" t="s">
        <v>200</v>
      </c>
      <c r="D87" s="395">
        <v>1392.0354303317999</v>
      </c>
      <c r="E87" s="395">
        <v>1392.0354303317999</v>
      </c>
      <c r="F87" s="395"/>
      <c r="G87" s="395">
        <v>1392.0354303317999</v>
      </c>
      <c r="H87" s="396">
        <v>38350</v>
      </c>
      <c r="I87" s="396">
        <v>38350</v>
      </c>
      <c r="J87" s="396">
        <v>43290</v>
      </c>
      <c r="K87" s="393">
        <v>13</v>
      </c>
      <c r="L87" s="393">
        <v>4</v>
      </c>
      <c r="M87" s="329"/>
    </row>
    <row r="88" spans="1:13" ht="17.100000000000001" customHeight="1">
      <c r="A88" s="393">
        <v>71</v>
      </c>
      <c r="B88" s="393" t="s">
        <v>201</v>
      </c>
      <c r="C88" s="394" t="s">
        <v>202</v>
      </c>
      <c r="D88" s="395">
        <v>1814.8924837953002</v>
      </c>
      <c r="E88" s="395">
        <v>1814.8924837953002</v>
      </c>
      <c r="F88" s="395"/>
      <c r="G88" s="395">
        <v>1814.8924837953002</v>
      </c>
      <c r="H88" s="396">
        <v>38578</v>
      </c>
      <c r="I88" s="396">
        <v>38578</v>
      </c>
      <c r="J88" s="396">
        <v>42069</v>
      </c>
      <c r="K88" s="393">
        <v>9</v>
      </c>
      <c r="L88" s="393">
        <v>2</v>
      </c>
      <c r="M88" s="329"/>
    </row>
    <row r="89" spans="1:13" ht="17.100000000000001" customHeight="1">
      <c r="A89" s="393">
        <v>72</v>
      </c>
      <c r="B89" s="393" t="s">
        <v>203</v>
      </c>
      <c r="C89" s="394" t="s">
        <v>204</v>
      </c>
      <c r="D89" s="395">
        <v>1824.2395166169001</v>
      </c>
      <c r="E89" s="395">
        <v>1824.2395166169001</v>
      </c>
      <c r="F89" s="395"/>
      <c r="G89" s="395">
        <v>1824.2395166169001</v>
      </c>
      <c r="H89" s="396">
        <v>38507</v>
      </c>
      <c r="I89" s="396">
        <v>38650</v>
      </c>
      <c r="J89" s="396">
        <v>42069</v>
      </c>
      <c r="K89" s="393">
        <v>9</v>
      </c>
      <c r="L89" s="393">
        <v>9</v>
      </c>
      <c r="M89" s="329"/>
    </row>
    <row r="90" spans="1:13" ht="17.100000000000001" customHeight="1">
      <c r="A90" s="393">
        <v>73</v>
      </c>
      <c r="B90" s="393" t="s">
        <v>203</v>
      </c>
      <c r="C90" s="394" t="s">
        <v>205</v>
      </c>
      <c r="D90" s="395">
        <v>3609.8852343606</v>
      </c>
      <c r="E90" s="395">
        <v>3609.8852343606</v>
      </c>
      <c r="F90" s="395"/>
      <c r="G90" s="395">
        <v>3609.8852343606</v>
      </c>
      <c r="H90" s="396">
        <v>40186</v>
      </c>
      <c r="I90" s="396">
        <v>40186</v>
      </c>
      <c r="J90" s="396">
        <v>43672</v>
      </c>
      <c r="K90" s="393">
        <v>9</v>
      </c>
      <c r="L90" s="393">
        <v>5</v>
      </c>
      <c r="M90" s="329"/>
    </row>
    <row r="91" spans="1:13" ht="17.100000000000001" customHeight="1">
      <c r="A91" s="393">
        <v>74</v>
      </c>
      <c r="B91" s="393" t="s">
        <v>203</v>
      </c>
      <c r="C91" s="394" t="s">
        <v>206</v>
      </c>
      <c r="D91" s="395">
        <v>301.55767409430001</v>
      </c>
      <c r="E91" s="395">
        <v>301.55767409430001</v>
      </c>
      <c r="F91" s="395"/>
      <c r="G91" s="395">
        <v>301.55767409430001</v>
      </c>
      <c r="H91" s="396">
        <v>38457</v>
      </c>
      <c r="I91" s="396">
        <v>38457</v>
      </c>
      <c r="J91" s="396">
        <v>43341</v>
      </c>
      <c r="K91" s="393">
        <v>12</v>
      </c>
      <c r="L91" s="393">
        <v>8</v>
      </c>
      <c r="M91" s="329"/>
    </row>
    <row r="92" spans="1:13" ht="17.100000000000001" customHeight="1">
      <c r="A92" s="393">
        <v>75</v>
      </c>
      <c r="B92" s="393" t="s">
        <v>203</v>
      </c>
      <c r="C92" s="394" t="s">
        <v>207</v>
      </c>
      <c r="D92" s="395">
        <v>2590.5747976344005</v>
      </c>
      <c r="E92" s="395">
        <v>2590.5747976344005</v>
      </c>
      <c r="F92" s="395"/>
      <c r="G92" s="395">
        <v>2590.5747976344005</v>
      </c>
      <c r="H92" s="396">
        <v>38290</v>
      </c>
      <c r="I92" s="396">
        <v>38404</v>
      </c>
      <c r="J92" s="396">
        <v>43341</v>
      </c>
      <c r="K92" s="393">
        <v>13</v>
      </c>
      <c r="L92" s="393">
        <v>10</v>
      </c>
      <c r="M92" s="329"/>
    </row>
    <row r="93" spans="1:13" ht="17.100000000000001" customHeight="1">
      <c r="A93" s="393">
        <v>76</v>
      </c>
      <c r="B93" s="393" t="s">
        <v>203</v>
      </c>
      <c r="C93" s="394" t="s">
        <v>208</v>
      </c>
      <c r="D93" s="395">
        <v>837.74197556640001</v>
      </c>
      <c r="E93" s="395">
        <v>837.74197556640001</v>
      </c>
      <c r="F93" s="395"/>
      <c r="G93" s="395">
        <v>837.74197556640001</v>
      </c>
      <c r="H93" s="396">
        <v>38596</v>
      </c>
      <c r="I93" s="396">
        <v>38714</v>
      </c>
      <c r="J93" s="396">
        <v>42384</v>
      </c>
      <c r="K93" s="393">
        <v>9</v>
      </c>
      <c r="L93" s="393">
        <v>4</v>
      </c>
      <c r="M93" s="329"/>
    </row>
    <row r="94" spans="1:13" ht="17.100000000000001" customHeight="1">
      <c r="A94" s="393">
        <v>77</v>
      </c>
      <c r="B94" s="393" t="s">
        <v>203</v>
      </c>
      <c r="C94" s="394" t="s">
        <v>209</v>
      </c>
      <c r="D94" s="395">
        <v>2771.6696376182999</v>
      </c>
      <c r="E94" s="395">
        <v>2771.6696376182999</v>
      </c>
      <c r="F94" s="395"/>
      <c r="G94" s="395">
        <v>2771.6696376182999</v>
      </c>
      <c r="H94" s="396">
        <v>38449</v>
      </c>
      <c r="I94" s="396">
        <v>38449</v>
      </c>
      <c r="J94" s="396">
        <v>43341</v>
      </c>
      <c r="K94" s="393">
        <v>12</v>
      </c>
      <c r="L94" s="393">
        <v>8</v>
      </c>
      <c r="M94" s="329"/>
    </row>
    <row r="95" spans="1:13" ht="17.100000000000001" customHeight="1">
      <c r="A95" s="393">
        <v>78</v>
      </c>
      <c r="B95" s="393" t="s">
        <v>203</v>
      </c>
      <c r="C95" s="394" t="s">
        <v>210</v>
      </c>
      <c r="D95" s="395">
        <v>217.36455437970002</v>
      </c>
      <c r="E95" s="395">
        <v>217.36455437970002</v>
      </c>
      <c r="F95" s="395"/>
      <c r="G95" s="395">
        <v>217.36455437970002</v>
      </c>
      <c r="H95" s="396">
        <v>38088</v>
      </c>
      <c r="I95" s="396">
        <v>38088</v>
      </c>
      <c r="J95" s="396">
        <v>41780</v>
      </c>
      <c r="K95" s="393">
        <v>10</v>
      </c>
      <c r="L95" s="393">
        <v>1</v>
      </c>
      <c r="M95" s="329"/>
    </row>
    <row r="96" spans="1:13" ht="17.100000000000001" customHeight="1">
      <c r="A96" s="393">
        <v>79</v>
      </c>
      <c r="B96" s="393" t="s">
        <v>203</v>
      </c>
      <c r="C96" s="394" t="s">
        <v>212</v>
      </c>
      <c r="D96" s="395">
        <v>5606.4975511545008</v>
      </c>
      <c r="E96" s="395">
        <v>5606.4975511545008</v>
      </c>
      <c r="F96" s="395"/>
      <c r="G96" s="395">
        <v>5606.4975511545008</v>
      </c>
      <c r="H96" s="396">
        <v>39588</v>
      </c>
      <c r="I96" s="396">
        <v>39272</v>
      </c>
      <c r="J96" s="396">
        <v>43341</v>
      </c>
      <c r="K96" s="393">
        <v>10</v>
      </c>
      <c r="L96" s="393">
        <v>3</v>
      </c>
      <c r="M96" s="329"/>
    </row>
    <row r="97" spans="1:13" ht="17.100000000000001" customHeight="1">
      <c r="A97" s="393">
        <v>80</v>
      </c>
      <c r="B97" s="393" t="s">
        <v>203</v>
      </c>
      <c r="C97" s="394" t="s">
        <v>213</v>
      </c>
      <c r="D97" s="395">
        <v>1940.7246417864003</v>
      </c>
      <c r="E97" s="395">
        <v>1940.7246417864003</v>
      </c>
      <c r="F97" s="395"/>
      <c r="G97" s="395">
        <v>1940.7246417864003</v>
      </c>
      <c r="H97" s="396">
        <v>38579</v>
      </c>
      <c r="I97" s="396">
        <v>39030</v>
      </c>
      <c r="J97" s="396">
        <v>42475</v>
      </c>
      <c r="K97" s="393">
        <v>10</v>
      </c>
      <c r="L97" s="393">
        <v>8</v>
      </c>
      <c r="M97" s="329"/>
    </row>
    <row r="98" spans="1:13" ht="17.100000000000001" customHeight="1">
      <c r="A98" s="393">
        <v>82</v>
      </c>
      <c r="B98" s="393" t="s">
        <v>203</v>
      </c>
      <c r="C98" s="394" t="s">
        <v>214</v>
      </c>
      <c r="D98" s="395">
        <v>197.1144123732</v>
      </c>
      <c r="E98" s="395">
        <v>197.1144123732</v>
      </c>
      <c r="F98" s="395"/>
      <c r="G98" s="395">
        <v>197.1144123732</v>
      </c>
      <c r="H98" s="396">
        <v>38659</v>
      </c>
      <c r="I98" s="396">
        <v>38659</v>
      </c>
      <c r="J98" s="396">
        <v>42069</v>
      </c>
      <c r="K98" s="393">
        <v>9</v>
      </c>
      <c r="L98" s="393">
        <v>0</v>
      </c>
      <c r="M98" s="329"/>
    </row>
    <row r="99" spans="1:13" ht="17.100000000000001" customHeight="1">
      <c r="A99" s="393">
        <v>83</v>
      </c>
      <c r="B99" s="393" t="s">
        <v>203</v>
      </c>
      <c r="C99" s="394" t="s">
        <v>215</v>
      </c>
      <c r="D99" s="395">
        <v>59.854769701199999</v>
      </c>
      <c r="E99" s="395">
        <v>59.854769701199999</v>
      </c>
      <c r="F99" s="395"/>
      <c r="G99" s="395">
        <v>59.854769701199999</v>
      </c>
      <c r="H99" s="396">
        <v>38589</v>
      </c>
      <c r="I99" s="396">
        <v>38589</v>
      </c>
      <c r="J99" s="396">
        <v>43341</v>
      </c>
      <c r="K99" s="393">
        <v>12</v>
      </c>
      <c r="L99" s="393">
        <v>8</v>
      </c>
      <c r="M99" s="329"/>
    </row>
    <row r="100" spans="1:13" ht="17.100000000000001" customHeight="1">
      <c r="A100" s="393">
        <v>84</v>
      </c>
      <c r="B100" s="393" t="s">
        <v>203</v>
      </c>
      <c r="C100" s="394" t="s">
        <v>216</v>
      </c>
      <c r="D100" s="395">
        <v>1454.5586534634001</v>
      </c>
      <c r="E100" s="395">
        <v>1454.5586534634001</v>
      </c>
      <c r="F100" s="395"/>
      <c r="G100" s="395">
        <v>1454.5586534634001</v>
      </c>
      <c r="H100" s="396">
        <v>39114</v>
      </c>
      <c r="I100" s="396">
        <v>39114</v>
      </c>
      <c r="J100" s="396">
        <v>42475</v>
      </c>
      <c r="K100" s="393">
        <v>9</v>
      </c>
      <c r="L100" s="393">
        <v>1</v>
      </c>
      <c r="M100" s="329"/>
    </row>
    <row r="101" spans="1:13" ht="17.100000000000001" customHeight="1">
      <c r="A101" s="393">
        <v>87</v>
      </c>
      <c r="B101" s="393" t="s">
        <v>203</v>
      </c>
      <c r="C101" s="394" t="s">
        <v>217</v>
      </c>
      <c r="D101" s="395">
        <v>2990.9586381867007</v>
      </c>
      <c r="E101" s="395">
        <v>2990.9586381867007</v>
      </c>
      <c r="F101" s="395"/>
      <c r="G101" s="395">
        <v>2990.9586381867007</v>
      </c>
      <c r="H101" s="396">
        <v>38488</v>
      </c>
      <c r="I101" s="396">
        <v>38703</v>
      </c>
      <c r="J101" s="396">
        <v>42069</v>
      </c>
      <c r="K101" s="393">
        <v>9</v>
      </c>
      <c r="L101" s="393">
        <v>6</v>
      </c>
      <c r="M101" s="329"/>
    </row>
    <row r="102" spans="1:13" ht="17.100000000000001" customHeight="1">
      <c r="A102" s="393">
        <v>90</v>
      </c>
      <c r="B102" s="393" t="s">
        <v>203</v>
      </c>
      <c r="C102" s="394" t="s">
        <v>218</v>
      </c>
      <c r="D102" s="395">
        <v>598.91414597549999</v>
      </c>
      <c r="E102" s="395">
        <v>598.91414597549999</v>
      </c>
      <c r="F102" s="395"/>
      <c r="G102" s="395">
        <v>598.91414597549999</v>
      </c>
      <c r="H102" s="396">
        <v>38548</v>
      </c>
      <c r="I102" s="396">
        <v>38548</v>
      </c>
      <c r="J102" s="396">
        <v>42069</v>
      </c>
      <c r="K102" s="393">
        <v>9</v>
      </c>
      <c r="L102" s="393">
        <v>7</v>
      </c>
      <c r="M102" s="329"/>
    </row>
    <row r="103" spans="1:13" ht="17.100000000000001" customHeight="1">
      <c r="A103" s="393">
        <v>91</v>
      </c>
      <c r="B103" s="393" t="s">
        <v>203</v>
      </c>
      <c r="C103" s="394" t="s">
        <v>219</v>
      </c>
      <c r="D103" s="395">
        <v>905.51515190309999</v>
      </c>
      <c r="E103" s="395">
        <v>905.51515190309999</v>
      </c>
      <c r="F103" s="395"/>
      <c r="G103" s="395">
        <v>905.51515190309999</v>
      </c>
      <c r="H103" s="396">
        <v>38862</v>
      </c>
      <c r="I103" s="396">
        <v>38872</v>
      </c>
      <c r="J103" s="396">
        <v>43341</v>
      </c>
      <c r="K103" s="393">
        <v>12</v>
      </c>
      <c r="L103" s="393">
        <v>1</v>
      </c>
      <c r="M103" s="329"/>
    </row>
    <row r="104" spans="1:13" ht="17.100000000000001" customHeight="1">
      <c r="A104" s="393">
        <v>92</v>
      </c>
      <c r="B104" s="393" t="s">
        <v>203</v>
      </c>
      <c r="C104" s="394" t="s">
        <v>220</v>
      </c>
      <c r="D104" s="395">
        <v>1494.4123199133003</v>
      </c>
      <c r="E104" s="395">
        <v>1494.4123199133003</v>
      </c>
      <c r="F104" s="395"/>
      <c r="G104" s="395">
        <v>1494.4123199133003</v>
      </c>
      <c r="H104" s="396">
        <v>38510</v>
      </c>
      <c r="I104" s="396">
        <v>38700</v>
      </c>
      <c r="J104" s="396">
        <v>42384</v>
      </c>
      <c r="K104" s="393">
        <v>10</v>
      </c>
      <c r="L104" s="393">
        <v>4</v>
      </c>
      <c r="M104" s="329"/>
    </row>
    <row r="105" spans="1:13" ht="17.100000000000001" customHeight="1">
      <c r="A105" s="393">
        <v>93</v>
      </c>
      <c r="B105" s="393" t="s">
        <v>203</v>
      </c>
      <c r="C105" s="394" t="s">
        <v>221</v>
      </c>
      <c r="D105" s="395">
        <v>1488.7577777445001</v>
      </c>
      <c r="E105" s="395">
        <v>1488.7577777445001</v>
      </c>
      <c r="F105" s="395"/>
      <c r="G105" s="395">
        <v>1488.7577777445001</v>
      </c>
      <c r="H105" s="396">
        <v>38651</v>
      </c>
      <c r="I105" s="396">
        <v>38651</v>
      </c>
      <c r="J105" s="396">
        <v>43341</v>
      </c>
      <c r="K105" s="393">
        <v>12</v>
      </c>
      <c r="L105" s="393">
        <v>9</v>
      </c>
      <c r="M105" s="329"/>
    </row>
    <row r="106" spans="1:13" ht="17.100000000000001" customHeight="1">
      <c r="A106" s="393">
        <v>94</v>
      </c>
      <c r="B106" s="393" t="s">
        <v>203</v>
      </c>
      <c r="C106" s="394" t="s">
        <v>222</v>
      </c>
      <c r="D106" s="395">
        <v>657.21555228329998</v>
      </c>
      <c r="E106" s="395">
        <v>657.21555228329998</v>
      </c>
      <c r="F106" s="395"/>
      <c r="G106" s="395">
        <v>657.21555228329998</v>
      </c>
      <c r="H106" s="396">
        <v>38410</v>
      </c>
      <c r="I106" s="396">
        <v>38410</v>
      </c>
      <c r="J106" s="396">
        <v>42185</v>
      </c>
      <c r="K106" s="393">
        <v>10</v>
      </c>
      <c r="L106" s="393">
        <v>3</v>
      </c>
      <c r="M106" s="329"/>
    </row>
    <row r="107" spans="1:13" ht="17.100000000000001" customHeight="1">
      <c r="A107" s="393">
        <v>95</v>
      </c>
      <c r="B107" s="393" t="s">
        <v>138</v>
      </c>
      <c r="C107" s="394" t="s">
        <v>223</v>
      </c>
      <c r="D107" s="395">
        <v>269.59170029220002</v>
      </c>
      <c r="E107" s="395">
        <v>269.59170029220002</v>
      </c>
      <c r="F107" s="395"/>
      <c r="G107" s="395">
        <v>269.59170029220002</v>
      </c>
      <c r="H107" s="396">
        <v>38628</v>
      </c>
      <c r="I107" s="396">
        <v>38628</v>
      </c>
      <c r="J107" s="396">
        <v>42069</v>
      </c>
      <c r="K107" s="393">
        <v>9</v>
      </c>
      <c r="L107" s="393">
        <v>0</v>
      </c>
      <c r="M107" s="329"/>
    </row>
    <row r="108" spans="1:13" ht="17.100000000000001" customHeight="1">
      <c r="A108" s="393">
        <v>98</v>
      </c>
      <c r="B108" s="393" t="s">
        <v>138</v>
      </c>
      <c r="C108" s="394" t="s">
        <v>224</v>
      </c>
      <c r="D108" s="395">
        <v>172.62813619080001</v>
      </c>
      <c r="E108" s="395">
        <v>172.62813619080001</v>
      </c>
      <c r="F108" s="395"/>
      <c r="G108" s="395">
        <v>172.62813619080001</v>
      </c>
      <c r="H108" s="396">
        <v>38554</v>
      </c>
      <c r="I108" s="396">
        <v>38564</v>
      </c>
      <c r="J108" s="396">
        <v>42069</v>
      </c>
      <c r="K108" s="393">
        <v>9</v>
      </c>
      <c r="L108" s="393">
        <v>7</v>
      </c>
      <c r="M108" s="329"/>
    </row>
    <row r="109" spans="1:13" ht="17.100000000000001" customHeight="1">
      <c r="A109" s="393">
        <v>99</v>
      </c>
      <c r="B109" s="393" t="s">
        <v>138</v>
      </c>
      <c r="C109" s="394" t="s">
        <v>225</v>
      </c>
      <c r="D109" s="395">
        <v>1198.9754227566002</v>
      </c>
      <c r="E109" s="395">
        <v>1198.9754227566002</v>
      </c>
      <c r="F109" s="395"/>
      <c r="G109" s="395">
        <v>1198.9754227566002</v>
      </c>
      <c r="H109" s="396">
        <v>38512</v>
      </c>
      <c r="I109" s="396">
        <v>38562</v>
      </c>
      <c r="J109" s="396">
        <v>43279</v>
      </c>
      <c r="K109" s="393">
        <v>13</v>
      </c>
      <c r="L109" s="393">
        <v>0</v>
      </c>
      <c r="M109" s="329"/>
    </row>
    <row r="110" spans="1:13" ht="17.100000000000001" customHeight="1">
      <c r="A110" s="393">
        <v>100</v>
      </c>
      <c r="B110" s="393" t="s">
        <v>226</v>
      </c>
      <c r="C110" s="394" t="s">
        <v>227</v>
      </c>
      <c r="D110" s="395">
        <v>1980.9188750709002</v>
      </c>
      <c r="E110" s="395">
        <v>1980.9188750709002</v>
      </c>
      <c r="F110" s="395"/>
      <c r="G110" s="395">
        <v>1980.9188750709002</v>
      </c>
      <c r="H110" s="396">
        <v>38981</v>
      </c>
      <c r="I110" s="396">
        <v>39559</v>
      </c>
      <c r="J110" s="396">
        <v>43341</v>
      </c>
      <c r="K110" s="393">
        <v>11</v>
      </c>
      <c r="L110" s="393">
        <v>10</v>
      </c>
      <c r="M110" s="329"/>
    </row>
    <row r="111" spans="1:13" ht="17.100000000000001" customHeight="1">
      <c r="A111" s="393">
        <v>101</v>
      </c>
      <c r="B111" s="393" t="s">
        <v>226</v>
      </c>
      <c r="C111" s="394" t="s">
        <v>228</v>
      </c>
      <c r="D111" s="395">
        <v>1452.988259748</v>
      </c>
      <c r="E111" s="395">
        <v>1452.988259748</v>
      </c>
      <c r="F111" s="395"/>
      <c r="G111" s="395">
        <v>1452.988259748</v>
      </c>
      <c r="H111" s="396">
        <v>38837</v>
      </c>
      <c r="I111" s="396">
        <v>39958</v>
      </c>
      <c r="J111" s="396">
        <v>43572</v>
      </c>
      <c r="K111" s="393">
        <v>12</v>
      </c>
      <c r="L111" s="393">
        <v>6</v>
      </c>
      <c r="M111" s="329"/>
    </row>
    <row r="112" spans="1:13" ht="17.100000000000001" customHeight="1">
      <c r="A112" s="393">
        <v>102</v>
      </c>
      <c r="B112" s="393" t="s">
        <v>226</v>
      </c>
      <c r="C112" s="394" t="s">
        <v>229</v>
      </c>
      <c r="D112" s="395">
        <v>809.5984179318001</v>
      </c>
      <c r="E112" s="395">
        <v>809.5984179318001</v>
      </c>
      <c r="F112" s="395"/>
      <c r="G112" s="395">
        <v>809.5984179318001</v>
      </c>
      <c r="H112" s="396">
        <v>38945</v>
      </c>
      <c r="I112" s="396">
        <v>39060</v>
      </c>
      <c r="J112" s="396">
        <v>42626</v>
      </c>
      <c r="K112" s="393">
        <v>9</v>
      </c>
      <c r="L112" s="393">
        <v>11</v>
      </c>
      <c r="M112" s="329"/>
    </row>
    <row r="113" spans="1:13" ht="17.100000000000001" customHeight="1">
      <c r="A113" s="393">
        <v>103</v>
      </c>
      <c r="B113" s="393" t="s">
        <v>226</v>
      </c>
      <c r="C113" s="394" t="s">
        <v>230</v>
      </c>
      <c r="D113" s="395">
        <v>380.7695038347</v>
      </c>
      <c r="E113" s="395">
        <v>380.7695038347</v>
      </c>
      <c r="F113" s="395"/>
      <c r="G113" s="395">
        <v>380.7695038347</v>
      </c>
      <c r="H113" s="396">
        <v>38594</v>
      </c>
      <c r="I113" s="396">
        <v>38593</v>
      </c>
      <c r="J113" s="396">
        <v>42069</v>
      </c>
      <c r="K113" s="393">
        <v>9</v>
      </c>
      <c r="L113" s="393">
        <v>5</v>
      </c>
      <c r="M113" s="329"/>
    </row>
    <row r="114" spans="1:13" ht="17.100000000000001" customHeight="1">
      <c r="A114" s="393">
        <v>104</v>
      </c>
      <c r="B114" s="393" t="s">
        <v>226</v>
      </c>
      <c r="C114" s="394" t="s">
        <v>231</v>
      </c>
      <c r="D114" s="395">
        <v>6688.6240137345003</v>
      </c>
      <c r="E114" s="395">
        <v>6688.6240137345003</v>
      </c>
      <c r="F114" s="395"/>
      <c r="G114" s="395">
        <v>6688.6240137345003</v>
      </c>
      <c r="H114" s="396">
        <v>38562</v>
      </c>
      <c r="I114" s="396">
        <v>42782</v>
      </c>
      <c r="J114" s="396">
        <v>49947</v>
      </c>
      <c r="K114" s="393">
        <v>31</v>
      </c>
      <c r="L114" s="393">
        <v>0</v>
      </c>
      <c r="M114" s="329"/>
    </row>
    <row r="115" spans="1:13" ht="17.100000000000001" customHeight="1">
      <c r="A115" s="393">
        <v>105</v>
      </c>
      <c r="B115" s="393" t="s">
        <v>226</v>
      </c>
      <c r="C115" s="394" t="s">
        <v>749</v>
      </c>
      <c r="D115" s="395">
        <v>2561.6885595389999</v>
      </c>
      <c r="E115" s="395">
        <v>2561.6885595389999</v>
      </c>
      <c r="F115" s="395"/>
      <c r="G115" s="395">
        <v>2561.6885595389999</v>
      </c>
      <c r="H115" s="396">
        <v>38665</v>
      </c>
      <c r="I115" s="396">
        <v>38742</v>
      </c>
      <c r="J115" s="396">
        <v>43279</v>
      </c>
      <c r="K115" s="393">
        <v>12</v>
      </c>
      <c r="L115" s="393">
        <v>3</v>
      </c>
      <c r="M115" s="329"/>
    </row>
    <row r="116" spans="1:13" ht="17.100000000000001" customHeight="1">
      <c r="A116" s="390" t="s">
        <v>811</v>
      </c>
      <c r="B116" s="390"/>
      <c r="C116" s="390"/>
      <c r="D116" s="397">
        <f>SUM(D117:D133)</f>
        <v>41017.314291516006</v>
      </c>
      <c r="E116" s="397">
        <f>SUM(E117:E133)</f>
        <v>41017.314291516006</v>
      </c>
      <c r="F116" s="397"/>
      <c r="G116" s="397">
        <f>SUM(G117:G133)</f>
        <v>41017.314291516006</v>
      </c>
      <c r="H116" s="393"/>
      <c r="I116" s="393"/>
      <c r="J116" s="398"/>
      <c r="K116" s="393"/>
      <c r="L116" s="393"/>
      <c r="M116" s="329"/>
    </row>
    <row r="117" spans="1:13" ht="17.100000000000001" customHeight="1">
      <c r="A117" s="393">
        <v>106</v>
      </c>
      <c r="B117" s="393" t="s">
        <v>124</v>
      </c>
      <c r="C117" s="394" t="s">
        <v>812</v>
      </c>
      <c r="D117" s="395">
        <v>10133.956692569702</v>
      </c>
      <c r="E117" s="395">
        <v>10133.956692569702</v>
      </c>
      <c r="F117" s="395"/>
      <c r="G117" s="395">
        <v>10133.956692569702</v>
      </c>
      <c r="H117" s="396">
        <v>39052</v>
      </c>
      <c r="I117" s="396">
        <v>39052</v>
      </c>
      <c r="J117" s="396">
        <v>43341</v>
      </c>
      <c r="K117" s="393">
        <v>11</v>
      </c>
      <c r="L117" s="393">
        <v>5</v>
      </c>
      <c r="M117" s="329"/>
    </row>
    <row r="118" spans="1:13" ht="17.100000000000001" customHeight="1">
      <c r="A118" s="393">
        <v>107</v>
      </c>
      <c r="B118" s="393" t="s">
        <v>126</v>
      </c>
      <c r="C118" s="394" t="s">
        <v>234</v>
      </c>
      <c r="D118" s="395">
        <v>634.55625340020003</v>
      </c>
      <c r="E118" s="395">
        <v>634.55625340020003</v>
      </c>
      <c r="F118" s="395"/>
      <c r="G118" s="395">
        <v>634.55625340020003</v>
      </c>
      <c r="H118" s="396">
        <v>39243</v>
      </c>
      <c r="I118" s="396">
        <v>39243</v>
      </c>
      <c r="J118" s="396">
        <v>43341</v>
      </c>
      <c r="K118" s="393">
        <v>10</v>
      </c>
      <c r="L118" s="393">
        <v>10</v>
      </c>
      <c r="M118" s="329"/>
    </row>
    <row r="119" spans="1:13" ht="17.100000000000001" customHeight="1">
      <c r="A119" s="393">
        <v>108</v>
      </c>
      <c r="B119" s="393" t="s">
        <v>134</v>
      </c>
      <c r="C119" s="394" t="s">
        <v>235</v>
      </c>
      <c r="D119" s="395">
        <v>587.13223257000004</v>
      </c>
      <c r="E119" s="395">
        <v>587.13223257000004</v>
      </c>
      <c r="F119" s="395"/>
      <c r="G119" s="395">
        <v>587.13223257000004</v>
      </c>
      <c r="H119" s="396">
        <v>38754</v>
      </c>
      <c r="I119" s="396">
        <v>38814</v>
      </c>
      <c r="J119" s="396">
        <v>42384</v>
      </c>
      <c r="K119" s="393">
        <v>9</v>
      </c>
      <c r="L119" s="393">
        <v>10</v>
      </c>
      <c r="M119" s="329"/>
    </row>
    <row r="120" spans="1:13" ht="17.100000000000001" customHeight="1">
      <c r="A120" s="393">
        <v>110</v>
      </c>
      <c r="B120" s="393" t="s">
        <v>203</v>
      </c>
      <c r="C120" s="394" t="s">
        <v>236</v>
      </c>
      <c r="D120" s="395">
        <v>513.4869417996</v>
      </c>
      <c r="E120" s="395">
        <v>513.4869417996</v>
      </c>
      <c r="F120" s="395"/>
      <c r="G120" s="395">
        <v>513.4869417996</v>
      </c>
      <c r="H120" s="396">
        <v>39179</v>
      </c>
      <c r="I120" s="396">
        <v>39244</v>
      </c>
      <c r="J120" s="396">
        <v>42475</v>
      </c>
      <c r="K120" s="393">
        <v>9</v>
      </c>
      <c r="L120" s="393">
        <v>0</v>
      </c>
      <c r="M120" s="329"/>
    </row>
    <row r="121" spans="1:13" ht="17.100000000000001" customHeight="1">
      <c r="A121" s="393">
        <v>111</v>
      </c>
      <c r="B121" s="393" t="s">
        <v>203</v>
      </c>
      <c r="C121" s="394" t="s">
        <v>237</v>
      </c>
      <c r="D121" s="395">
        <v>1406.6099204913</v>
      </c>
      <c r="E121" s="395">
        <v>1406.6099204913</v>
      </c>
      <c r="F121" s="395"/>
      <c r="G121" s="395">
        <v>1406.6099204913</v>
      </c>
      <c r="H121" s="396">
        <v>40040</v>
      </c>
      <c r="I121" s="396">
        <v>40049</v>
      </c>
      <c r="J121" s="396">
        <v>43672</v>
      </c>
      <c r="K121" s="393">
        <v>9</v>
      </c>
      <c r="L121" s="393">
        <v>5</v>
      </c>
      <c r="M121" s="329"/>
    </row>
    <row r="122" spans="1:13" ht="17.100000000000001" customHeight="1">
      <c r="A122" s="393">
        <v>112</v>
      </c>
      <c r="B122" s="393" t="s">
        <v>203</v>
      </c>
      <c r="C122" s="394" t="s">
        <v>238</v>
      </c>
      <c r="D122" s="395">
        <v>2360.4056590130999</v>
      </c>
      <c r="E122" s="395">
        <v>2360.4056590130999</v>
      </c>
      <c r="F122" s="395"/>
      <c r="G122" s="395">
        <v>2360.4056590130999</v>
      </c>
      <c r="H122" s="396">
        <v>38621</v>
      </c>
      <c r="I122" s="396">
        <v>40543</v>
      </c>
      <c r="J122" s="396">
        <v>43341</v>
      </c>
      <c r="K122" s="393">
        <v>12</v>
      </c>
      <c r="L122" s="393">
        <v>8</v>
      </c>
      <c r="M122" s="329"/>
    </row>
    <row r="123" spans="1:13" ht="17.100000000000001" customHeight="1">
      <c r="A123" s="393">
        <v>113</v>
      </c>
      <c r="B123" s="393" t="s">
        <v>203</v>
      </c>
      <c r="C123" s="394" t="s">
        <v>239</v>
      </c>
      <c r="D123" s="395">
        <v>1615.748631318</v>
      </c>
      <c r="E123" s="395">
        <v>1615.748631318</v>
      </c>
      <c r="F123" s="395"/>
      <c r="G123" s="395">
        <v>1615.748631318</v>
      </c>
      <c r="H123" s="396">
        <v>39357</v>
      </c>
      <c r="I123" s="396">
        <v>39357</v>
      </c>
      <c r="J123" s="396">
        <v>42881</v>
      </c>
      <c r="K123" s="393">
        <v>9</v>
      </c>
      <c r="L123" s="393">
        <v>7</v>
      </c>
      <c r="M123" s="329"/>
    </row>
    <row r="124" spans="1:13" ht="17.100000000000001" customHeight="1">
      <c r="A124" s="393">
        <v>114</v>
      </c>
      <c r="B124" s="393" t="s">
        <v>203</v>
      </c>
      <c r="C124" s="394" t="s">
        <v>240</v>
      </c>
      <c r="D124" s="395">
        <v>1954.2356081397002</v>
      </c>
      <c r="E124" s="395">
        <v>1954.2356081397002</v>
      </c>
      <c r="F124" s="395"/>
      <c r="G124" s="395">
        <v>1954.2356081397002</v>
      </c>
      <c r="H124" s="396">
        <v>38847</v>
      </c>
      <c r="I124" s="396">
        <v>38847</v>
      </c>
      <c r="J124" s="396">
        <v>43279</v>
      </c>
      <c r="K124" s="393">
        <v>11</v>
      </c>
      <c r="L124" s="393">
        <v>11</v>
      </c>
      <c r="M124" s="329"/>
    </row>
    <row r="125" spans="1:13" ht="17.100000000000001" customHeight="1">
      <c r="A125" s="393">
        <v>117</v>
      </c>
      <c r="B125" s="393" t="s">
        <v>203</v>
      </c>
      <c r="C125" s="394" t="s">
        <v>241</v>
      </c>
      <c r="D125" s="395">
        <v>5382.1199695833002</v>
      </c>
      <c r="E125" s="395">
        <v>5382.1199695833002</v>
      </c>
      <c r="F125" s="395"/>
      <c r="G125" s="395">
        <v>5382.1199695833002</v>
      </c>
      <c r="H125" s="396">
        <v>39091</v>
      </c>
      <c r="I125" s="396">
        <v>39419</v>
      </c>
      <c r="J125" s="396">
        <v>43049</v>
      </c>
      <c r="K125" s="393">
        <v>10</v>
      </c>
      <c r="L125" s="393">
        <v>7</v>
      </c>
      <c r="M125" s="329"/>
    </row>
    <row r="126" spans="1:13" ht="17.100000000000001" customHeight="1">
      <c r="A126" s="393">
        <v>118</v>
      </c>
      <c r="B126" s="393" t="s">
        <v>203</v>
      </c>
      <c r="C126" s="394" t="s">
        <v>242</v>
      </c>
      <c r="D126" s="395">
        <v>1686.9666655440003</v>
      </c>
      <c r="E126" s="395">
        <v>1686.9666655440003</v>
      </c>
      <c r="F126" s="395"/>
      <c r="G126" s="395">
        <v>1686.9666655440003</v>
      </c>
      <c r="H126" s="396">
        <v>39205</v>
      </c>
      <c r="I126" s="396">
        <v>39287</v>
      </c>
      <c r="J126" s="396">
        <v>42881</v>
      </c>
      <c r="K126" s="393">
        <v>9</v>
      </c>
      <c r="L126" s="393">
        <v>7</v>
      </c>
      <c r="M126" s="329"/>
    </row>
    <row r="127" spans="1:13" ht="17.100000000000001" customHeight="1">
      <c r="A127" s="393">
        <v>122</v>
      </c>
      <c r="B127" s="393" t="s">
        <v>138</v>
      </c>
      <c r="C127" s="394" t="s">
        <v>243</v>
      </c>
      <c r="D127" s="395">
        <v>333.14450540220002</v>
      </c>
      <c r="E127" s="395">
        <v>333.14450540220002</v>
      </c>
      <c r="F127" s="395"/>
      <c r="G127" s="395">
        <v>333.14450540220002</v>
      </c>
      <c r="H127" s="396">
        <v>38842</v>
      </c>
      <c r="I127" s="396">
        <v>38905</v>
      </c>
      <c r="J127" s="396">
        <v>42384</v>
      </c>
      <c r="K127" s="393">
        <v>9</v>
      </c>
      <c r="L127" s="393">
        <v>6</v>
      </c>
      <c r="M127" s="329"/>
    </row>
    <row r="128" spans="1:13" ht="17.100000000000001" customHeight="1">
      <c r="A128" s="393">
        <v>123</v>
      </c>
      <c r="B128" s="393" t="s">
        <v>138</v>
      </c>
      <c r="C128" s="394" t="s">
        <v>245</v>
      </c>
      <c r="D128" s="395">
        <v>122.76309593970001</v>
      </c>
      <c r="E128" s="395">
        <v>122.76309593970001</v>
      </c>
      <c r="F128" s="395"/>
      <c r="G128" s="395">
        <v>122.76309593970001</v>
      </c>
      <c r="H128" s="396">
        <v>38946</v>
      </c>
      <c r="I128" s="396">
        <v>39031</v>
      </c>
      <c r="J128" s="396">
        <v>42475</v>
      </c>
      <c r="K128" s="393">
        <v>9</v>
      </c>
      <c r="L128" s="393">
        <v>6</v>
      </c>
      <c r="M128" s="329"/>
    </row>
    <row r="129" spans="1:13" ht="17.100000000000001" customHeight="1">
      <c r="A129" s="393">
        <v>124</v>
      </c>
      <c r="B129" s="393" t="s">
        <v>138</v>
      </c>
      <c r="C129" s="394" t="s">
        <v>246</v>
      </c>
      <c r="D129" s="395">
        <v>2240.4499522470001</v>
      </c>
      <c r="E129" s="395">
        <v>2240.4499522470001</v>
      </c>
      <c r="F129" s="395"/>
      <c r="G129" s="395">
        <v>2240.4499522470001</v>
      </c>
      <c r="H129" s="396">
        <v>38922</v>
      </c>
      <c r="I129" s="396">
        <v>39077</v>
      </c>
      <c r="J129" s="396">
        <v>43111</v>
      </c>
      <c r="K129" s="393">
        <v>11</v>
      </c>
      <c r="L129" s="393">
        <v>3</v>
      </c>
      <c r="M129" s="329"/>
    </row>
    <row r="130" spans="1:13" ht="17.100000000000001" customHeight="1">
      <c r="A130" s="393">
        <v>126</v>
      </c>
      <c r="B130" s="393" t="s">
        <v>226</v>
      </c>
      <c r="C130" s="394" t="s">
        <v>247</v>
      </c>
      <c r="D130" s="395">
        <v>3727.7165470761001</v>
      </c>
      <c r="E130" s="395">
        <v>3727.7165470761001</v>
      </c>
      <c r="F130" s="395"/>
      <c r="G130" s="395">
        <v>3727.7165470761001</v>
      </c>
      <c r="H130" s="396">
        <v>38968</v>
      </c>
      <c r="I130" s="396">
        <v>39423</v>
      </c>
      <c r="J130" s="396">
        <v>43341</v>
      </c>
      <c r="K130" s="393">
        <v>11</v>
      </c>
      <c r="L130" s="393">
        <v>10</v>
      </c>
      <c r="M130" s="329"/>
    </row>
    <row r="131" spans="1:13" ht="17.100000000000001" customHeight="1">
      <c r="A131" s="393">
        <v>127</v>
      </c>
      <c r="B131" s="393" t="s">
        <v>226</v>
      </c>
      <c r="C131" s="394" t="s">
        <v>249</v>
      </c>
      <c r="D131" s="395">
        <v>3138.6687201242999</v>
      </c>
      <c r="E131" s="395">
        <v>3138.6687201242999</v>
      </c>
      <c r="F131" s="395"/>
      <c r="G131" s="395">
        <v>3138.6687201242999</v>
      </c>
      <c r="H131" s="396">
        <v>39214</v>
      </c>
      <c r="I131" s="396">
        <v>39279</v>
      </c>
      <c r="J131" s="396">
        <v>43341</v>
      </c>
      <c r="K131" s="393">
        <v>10</v>
      </c>
      <c r="L131" s="393">
        <v>11</v>
      </c>
      <c r="M131" s="329"/>
    </row>
    <row r="132" spans="1:13" ht="17.100000000000001" customHeight="1">
      <c r="A132" s="393">
        <v>128</v>
      </c>
      <c r="B132" s="393" t="s">
        <v>226</v>
      </c>
      <c r="C132" s="394" t="s">
        <v>250</v>
      </c>
      <c r="D132" s="395">
        <v>2853.0317435382003</v>
      </c>
      <c r="E132" s="395">
        <v>2853.0317435382003</v>
      </c>
      <c r="F132" s="395"/>
      <c r="G132" s="395">
        <v>2853.0317435382003</v>
      </c>
      <c r="H132" s="396">
        <v>38994</v>
      </c>
      <c r="I132" s="396">
        <v>39421</v>
      </c>
      <c r="J132" s="396">
        <v>43049</v>
      </c>
      <c r="K132" s="393">
        <v>11</v>
      </c>
      <c r="L132" s="393">
        <v>1</v>
      </c>
      <c r="M132" s="329"/>
    </row>
    <row r="133" spans="1:13" ht="17.100000000000001" customHeight="1">
      <c r="A133" s="393">
        <v>130</v>
      </c>
      <c r="B133" s="393" t="s">
        <v>226</v>
      </c>
      <c r="C133" s="394" t="s">
        <v>251</v>
      </c>
      <c r="D133" s="395">
        <v>2326.3211527596</v>
      </c>
      <c r="E133" s="395">
        <v>2326.3211527596</v>
      </c>
      <c r="F133" s="395"/>
      <c r="G133" s="395">
        <v>2326.3211527596</v>
      </c>
      <c r="H133" s="396">
        <v>38806</v>
      </c>
      <c r="I133" s="396">
        <v>40477</v>
      </c>
      <c r="J133" s="396">
        <v>46199</v>
      </c>
      <c r="K133" s="393">
        <v>19</v>
      </c>
      <c r="L133" s="393">
        <v>11</v>
      </c>
      <c r="M133" s="329"/>
    </row>
    <row r="134" spans="1:13" ht="17.100000000000001" customHeight="1">
      <c r="A134" s="390" t="s">
        <v>813</v>
      </c>
      <c r="B134" s="390"/>
      <c r="C134" s="390"/>
      <c r="D134" s="397">
        <f>SUM(D135:D143)</f>
        <v>7420.5734310099015</v>
      </c>
      <c r="E134" s="397">
        <f>SUM(E135:E143)</f>
        <v>7420.5734310099015</v>
      </c>
      <c r="F134" s="397"/>
      <c r="G134" s="397">
        <f>SUM(G135:G143)</f>
        <v>7420.5734310099015</v>
      </c>
      <c r="H134" s="396"/>
      <c r="I134" s="396"/>
      <c r="J134" s="396"/>
      <c r="K134" s="393"/>
      <c r="L134" s="393"/>
      <c r="M134" s="329"/>
    </row>
    <row r="135" spans="1:13" ht="17.100000000000001" customHeight="1">
      <c r="A135" s="393">
        <v>132</v>
      </c>
      <c r="B135" s="393" t="s">
        <v>782</v>
      </c>
      <c r="C135" s="394" t="s">
        <v>253</v>
      </c>
      <c r="D135" s="395">
        <v>367.4997937755</v>
      </c>
      <c r="E135" s="395">
        <v>367.4997937755</v>
      </c>
      <c r="F135" s="395"/>
      <c r="G135" s="395">
        <v>367.4997937755</v>
      </c>
      <c r="H135" s="396">
        <v>39087</v>
      </c>
      <c r="I135" s="396">
        <v>39087</v>
      </c>
      <c r="J135" s="396">
        <v>44580</v>
      </c>
      <c r="K135" s="393">
        <v>14</v>
      </c>
      <c r="L135" s="393">
        <v>6</v>
      </c>
      <c r="M135" s="329"/>
    </row>
    <row r="136" spans="1:13" ht="17.100000000000001" customHeight="1">
      <c r="A136" s="393">
        <v>136</v>
      </c>
      <c r="B136" s="393" t="s">
        <v>134</v>
      </c>
      <c r="C136" s="394" t="s">
        <v>254</v>
      </c>
      <c r="D136" s="395">
        <v>98.620792656300011</v>
      </c>
      <c r="E136" s="395">
        <v>98.620792656300011</v>
      </c>
      <c r="F136" s="395"/>
      <c r="G136" s="395">
        <v>98.620792656300011</v>
      </c>
      <c r="H136" s="396">
        <v>39000</v>
      </c>
      <c r="I136" s="396">
        <v>39045</v>
      </c>
      <c r="J136" s="396">
        <v>42643</v>
      </c>
      <c r="K136" s="393">
        <v>9</v>
      </c>
      <c r="L136" s="393">
        <v>6</v>
      </c>
      <c r="M136" s="329"/>
    </row>
    <row r="137" spans="1:13" ht="17.100000000000001" customHeight="1">
      <c r="A137" s="393">
        <v>138</v>
      </c>
      <c r="B137" s="393" t="s">
        <v>138</v>
      </c>
      <c r="C137" s="394" t="s">
        <v>255</v>
      </c>
      <c r="D137" s="395">
        <v>790.54752743730012</v>
      </c>
      <c r="E137" s="395">
        <v>790.54752743730012</v>
      </c>
      <c r="F137" s="395"/>
      <c r="G137" s="395">
        <v>790.54752743730012</v>
      </c>
      <c r="H137" s="396">
        <v>39275</v>
      </c>
      <c r="I137" s="396">
        <v>39275</v>
      </c>
      <c r="J137" s="396">
        <v>42789</v>
      </c>
      <c r="K137" s="393">
        <v>9</v>
      </c>
      <c r="L137" s="393">
        <v>5</v>
      </c>
      <c r="M137" s="329"/>
    </row>
    <row r="138" spans="1:13" ht="17.100000000000001" customHeight="1">
      <c r="A138" s="393">
        <v>139</v>
      </c>
      <c r="B138" s="393" t="s">
        <v>138</v>
      </c>
      <c r="C138" s="394" t="s">
        <v>256</v>
      </c>
      <c r="D138" s="395">
        <v>220.73673636000004</v>
      </c>
      <c r="E138" s="395">
        <v>220.73673636000004</v>
      </c>
      <c r="F138" s="395"/>
      <c r="G138" s="395">
        <v>220.73673636000004</v>
      </c>
      <c r="H138" s="396">
        <v>40015</v>
      </c>
      <c r="I138" s="396">
        <v>40527</v>
      </c>
      <c r="J138" s="396">
        <v>43572</v>
      </c>
      <c r="K138" s="393">
        <v>9</v>
      </c>
      <c r="L138" s="393">
        <v>9</v>
      </c>
      <c r="M138" s="329"/>
    </row>
    <row r="139" spans="1:13" ht="17.100000000000001" customHeight="1">
      <c r="A139" s="393">
        <v>140</v>
      </c>
      <c r="B139" s="393" t="s">
        <v>138</v>
      </c>
      <c r="C139" s="394" t="s">
        <v>257</v>
      </c>
      <c r="D139" s="395">
        <v>585.56831433750006</v>
      </c>
      <c r="E139" s="395">
        <v>585.56831433750006</v>
      </c>
      <c r="F139" s="395"/>
      <c r="G139" s="395">
        <v>585.56831433750006</v>
      </c>
      <c r="H139" s="396">
        <v>40270</v>
      </c>
      <c r="I139" s="396">
        <v>40336</v>
      </c>
      <c r="J139" s="396">
        <v>46283</v>
      </c>
      <c r="K139" s="393">
        <v>16</v>
      </c>
      <c r="L139" s="393">
        <v>3</v>
      </c>
      <c r="M139" s="329"/>
    </row>
    <row r="140" spans="1:13" ht="17.100000000000001" customHeight="1">
      <c r="A140" s="393">
        <v>141</v>
      </c>
      <c r="B140" s="393" t="s">
        <v>138</v>
      </c>
      <c r="C140" s="394" t="s">
        <v>258</v>
      </c>
      <c r="D140" s="395">
        <v>298.08626078430001</v>
      </c>
      <c r="E140" s="395">
        <v>298.08626078430001</v>
      </c>
      <c r="F140" s="395"/>
      <c r="G140" s="395">
        <v>298.08626078430001</v>
      </c>
      <c r="H140" s="396">
        <v>39533</v>
      </c>
      <c r="I140" s="396">
        <v>39533</v>
      </c>
      <c r="J140" s="396">
        <v>43111</v>
      </c>
      <c r="K140" s="393">
        <v>9</v>
      </c>
      <c r="L140" s="393">
        <v>8</v>
      </c>
      <c r="M140" s="329"/>
    </row>
    <row r="141" spans="1:13" ht="17.100000000000001" customHeight="1">
      <c r="A141" s="393">
        <v>142</v>
      </c>
      <c r="B141" s="393" t="s">
        <v>226</v>
      </c>
      <c r="C141" s="394" t="s">
        <v>259</v>
      </c>
      <c r="D141" s="395">
        <v>1450.7305341183003</v>
      </c>
      <c r="E141" s="395">
        <v>1450.7305341183003</v>
      </c>
      <c r="F141" s="395"/>
      <c r="G141" s="395">
        <v>1450.7305341183003</v>
      </c>
      <c r="H141" s="396">
        <v>39539</v>
      </c>
      <c r="I141" s="396">
        <v>39681</v>
      </c>
      <c r="J141" s="396">
        <v>43279</v>
      </c>
      <c r="K141" s="393">
        <v>9</v>
      </c>
      <c r="L141" s="393">
        <v>11</v>
      </c>
      <c r="M141" s="329"/>
    </row>
    <row r="142" spans="1:13" ht="17.100000000000001" customHeight="1">
      <c r="A142" s="393">
        <v>143</v>
      </c>
      <c r="B142" s="393" t="s">
        <v>226</v>
      </c>
      <c r="C142" s="394" t="s">
        <v>260</v>
      </c>
      <c r="D142" s="395">
        <v>1765.9040496651003</v>
      </c>
      <c r="E142" s="395">
        <v>1765.9040496651003</v>
      </c>
      <c r="F142" s="395"/>
      <c r="G142" s="395">
        <v>1765.9040496651003</v>
      </c>
      <c r="H142" s="396">
        <v>39149</v>
      </c>
      <c r="I142" s="396">
        <v>39353</v>
      </c>
      <c r="J142" s="396">
        <v>43341</v>
      </c>
      <c r="K142" s="393">
        <v>11</v>
      </c>
      <c r="L142" s="393">
        <v>4</v>
      </c>
      <c r="M142" s="329"/>
    </row>
    <row r="143" spans="1:13" ht="17.100000000000001" customHeight="1">
      <c r="A143" s="393">
        <v>144</v>
      </c>
      <c r="B143" s="393" t="s">
        <v>226</v>
      </c>
      <c r="C143" s="394" t="s">
        <v>261</v>
      </c>
      <c r="D143" s="395">
        <v>1842.8794218756002</v>
      </c>
      <c r="E143" s="395">
        <v>1842.8794218756002</v>
      </c>
      <c r="F143" s="395"/>
      <c r="G143" s="395">
        <v>1842.8794218756002</v>
      </c>
      <c r="H143" s="396">
        <v>38954</v>
      </c>
      <c r="I143" s="396">
        <v>39191</v>
      </c>
      <c r="J143" s="396">
        <v>43341</v>
      </c>
      <c r="K143" s="393">
        <v>11</v>
      </c>
      <c r="L143" s="393">
        <v>10</v>
      </c>
      <c r="M143" s="329"/>
    </row>
    <row r="144" spans="1:13" ht="17.100000000000001" customHeight="1">
      <c r="A144" s="390" t="s">
        <v>814</v>
      </c>
      <c r="B144" s="390"/>
      <c r="C144" s="390"/>
      <c r="D144" s="397">
        <f>SUM(D145:D165)</f>
        <v>70236.308125711817</v>
      </c>
      <c r="E144" s="397">
        <f>SUM(E145:E165)</f>
        <v>70236.308125711817</v>
      </c>
      <c r="F144" s="397"/>
      <c r="G144" s="397">
        <f>SUM(G145:G165)</f>
        <v>70236.308125711817</v>
      </c>
      <c r="H144" s="396"/>
      <c r="I144" s="396"/>
      <c r="J144" s="396"/>
      <c r="K144" s="393"/>
      <c r="L144" s="393"/>
      <c r="M144" s="329"/>
    </row>
    <row r="145" spans="1:13" ht="17.100000000000001" customHeight="1">
      <c r="A145" s="393">
        <v>146</v>
      </c>
      <c r="B145" s="393" t="s">
        <v>153</v>
      </c>
      <c r="C145" s="394" t="s">
        <v>262</v>
      </c>
      <c r="D145" s="395">
        <v>6662.3216913432007</v>
      </c>
      <c r="E145" s="395">
        <v>6662.3216913432007</v>
      </c>
      <c r="F145" s="395"/>
      <c r="G145" s="395">
        <v>6662.3216913432007</v>
      </c>
      <c r="H145" s="396">
        <v>41197</v>
      </c>
      <c r="I145" s="396">
        <v>41968</v>
      </c>
      <c r="J145" s="396">
        <v>52096</v>
      </c>
      <c r="K145" s="393">
        <v>29</v>
      </c>
      <c r="L145" s="393">
        <v>5</v>
      </c>
      <c r="M145" s="329"/>
    </row>
    <row r="146" spans="1:13" ht="17.100000000000001" customHeight="1">
      <c r="A146" s="393">
        <v>147</v>
      </c>
      <c r="B146" s="393" t="s">
        <v>190</v>
      </c>
      <c r="C146" s="394" t="s">
        <v>263</v>
      </c>
      <c r="D146" s="395">
        <v>2630.3241236580002</v>
      </c>
      <c r="E146" s="395">
        <v>2630.3241236580002</v>
      </c>
      <c r="F146" s="395"/>
      <c r="G146" s="395">
        <v>2630.3241236580002</v>
      </c>
      <c r="H146" s="396">
        <v>40008</v>
      </c>
      <c r="I146" s="396">
        <v>40008</v>
      </c>
      <c r="J146" s="396">
        <v>43572</v>
      </c>
      <c r="K146" s="393">
        <v>9</v>
      </c>
      <c r="L146" s="393">
        <v>6</v>
      </c>
      <c r="M146" s="329"/>
    </row>
    <row r="147" spans="1:13" ht="17.100000000000001" customHeight="1">
      <c r="A147" s="393">
        <v>148</v>
      </c>
      <c r="B147" s="393" t="s">
        <v>264</v>
      </c>
      <c r="C147" s="394" t="s">
        <v>815</v>
      </c>
      <c r="D147" s="395">
        <v>1597.4068557077999</v>
      </c>
      <c r="E147" s="395">
        <v>1597.4068557077999</v>
      </c>
      <c r="F147" s="395"/>
      <c r="G147" s="395">
        <v>1597.4068557077999</v>
      </c>
      <c r="H147" s="396">
        <v>39282</v>
      </c>
      <c r="I147" s="396">
        <v>39282</v>
      </c>
      <c r="J147" s="396">
        <v>43672</v>
      </c>
      <c r="K147" s="393">
        <v>11</v>
      </c>
      <c r="L147" s="393">
        <v>10</v>
      </c>
      <c r="M147" s="329"/>
    </row>
    <row r="148" spans="1:13" ht="17.100000000000001" customHeight="1">
      <c r="A148" s="393">
        <v>149</v>
      </c>
      <c r="B148" s="393" t="s">
        <v>264</v>
      </c>
      <c r="C148" s="394" t="s">
        <v>816</v>
      </c>
      <c r="D148" s="395">
        <v>2700.3455995392001</v>
      </c>
      <c r="E148" s="395">
        <v>2700.3455995392001</v>
      </c>
      <c r="F148" s="395"/>
      <c r="G148" s="395">
        <v>2700.3455995392001</v>
      </c>
      <c r="H148" s="396">
        <v>39087</v>
      </c>
      <c r="I148" s="396">
        <v>39086</v>
      </c>
      <c r="J148" s="396">
        <v>43290</v>
      </c>
      <c r="K148" s="393">
        <v>10</v>
      </c>
      <c r="L148" s="393">
        <v>10</v>
      </c>
      <c r="M148" s="329"/>
    </row>
    <row r="149" spans="1:13" ht="17.100000000000001" customHeight="1">
      <c r="A149" s="393">
        <v>150</v>
      </c>
      <c r="B149" s="393" t="s">
        <v>264</v>
      </c>
      <c r="C149" s="394" t="s">
        <v>817</v>
      </c>
      <c r="D149" s="395">
        <v>2029.3423381701002</v>
      </c>
      <c r="E149" s="395">
        <v>2029.3423381701002</v>
      </c>
      <c r="F149" s="395"/>
      <c r="G149" s="395">
        <v>2029.3423381701002</v>
      </c>
      <c r="H149" s="396">
        <v>39273</v>
      </c>
      <c r="I149" s="396">
        <v>40479</v>
      </c>
      <c r="J149" s="396">
        <v>46346</v>
      </c>
      <c r="K149" s="393">
        <v>19</v>
      </c>
      <c r="L149" s="393">
        <v>2</v>
      </c>
      <c r="M149" s="329"/>
    </row>
    <row r="150" spans="1:13" ht="17.100000000000001" customHeight="1">
      <c r="A150" s="393">
        <v>151</v>
      </c>
      <c r="B150" s="393" t="s">
        <v>138</v>
      </c>
      <c r="C150" s="394" t="s">
        <v>268</v>
      </c>
      <c r="D150" s="395">
        <v>3210.2462723688004</v>
      </c>
      <c r="E150" s="395">
        <v>3210.2462723688004</v>
      </c>
      <c r="F150" s="395"/>
      <c r="G150" s="395">
        <v>3210.2462723688004</v>
      </c>
      <c r="H150" s="396">
        <v>40556</v>
      </c>
      <c r="I150" s="396">
        <v>41139</v>
      </c>
      <c r="J150" s="396">
        <v>44727</v>
      </c>
      <c r="K150" s="393">
        <v>10</v>
      </c>
      <c r="L150" s="393">
        <v>10</v>
      </c>
      <c r="M150" s="329"/>
    </row>
    <row r="151" spans="1:13" ht="17.100000000000001" customHeight="1">
      <c r="A151" s="393">
        <v>152</v>
      </c>
      <c r="B151" s="393" t="s">
        <v>138</v>
      </c>
      <c r="C151" s="394" t="s">
        <v>269</v>
      </c>
      <c r="D151" s="395">
        <v>2444.7439523214002</v>
      </c>
      <c r="E151" s="395">
        <v>2444.7439523214002</v>
      </c>
      <c r="F151" s="395"/>
      <c r="G151" s="395">
        <v>2444.7439523214002</v>
      </c>
      <c r="H151" s="396">
        <v>39784</v>
      </c>
      <c r="I151" s="396">
        <v>40553</v>
      </c>
      <c r="J151" s="396">
        <v>46283</v>
      </c>
      <c r="K151" s="393">
        <v>17</v>
      </c>
      <c r="L151" s="393">
        <v>8</v>
      </c>
      <c r="M151" s="329"/>
    </row>
    <row r="152" spans="1:13" ht="17.100000000000001" customHeight="1">
      <c r="A152" s="393">
        <v>156</v>
      </c>
      <c r="B152" s="393" t="s">
        <v>203</v>
      </c>
      <c r="C152" s="394" t="s">
        <v>270</v>
      </c>
      <c r="D152" s="395">
        <v>476.59407604019998</v>
      </c>
      <c r="E152" s="395">
        <v>476.59407604019998</v>
      </c>
      <c r="F152" s="395"/>
      <c r="G152" s="395">
        <v>476.59407604019998</v>
      </c>
      <c r="H152" s="396">
        <v>39871</v>
      </c>
      <c r="I152" s="396">
        <v>40462</v>
      </c>
      <c r="J152" s="396">
        <v>46213</v>
      </c>
      <c r="K152" s="393">
        <v>17</v>
      </c>
      <c r="L152" s="393">
        <v>0</v>
      </c>
      <c r="M152" s="329"/>
    </row>
    <row r="153" spans="1:13" ht="17.100000000000001" customHeight="1">
      <c r="A153" s="393">
        <v>157</v>
      </c>
      <c r="B153" s="393" t="s">
        <v>203</v>
      </c>
      <c r="C153" s="394" t="s">
        <v>271</v>
      </c>
      <c r="D153" s="395">
        <v>9523.580110147801</v>
      </c>
      <c r="E153" s="395">
        <v>9523.580110147801</v>
      </c>
      <c r="F153" s="395"/>
      <c r="G153" s="395">
        <v>9523.580110147801</v>
      </c>
      <c r="H153" s="396">
        <v>40150</v>
      </c>
      <c r="I153" s="396">
        <v>40232</v>
      </c>
      <c r="J153" s="396">
        <v>46353</v>
      </c>
      <c r="K153" s="393">
        <v>16</v>
      </c>
      <c r="L153" s="393">
        <v>9</v>
      </c>
      <c r="M153" s="329"/>
    </row>
    <row r="154" spans="1:13" ht="17.100000000000001" customHeight="1">
      <c r="A154" s="393">
        <v>158</v>
      </c>
      <c r="B154" s="393" t="s">
        <v>203</v>
      </c>
      <c r="C154" s="394" t="s">
        <v>272</v>
      </c>
      <c r="D154" s="395">
        <v>986.35024856790017</v>
      </c>
      <c r="E154" s="395">
        <v>986.35024856790017</v>
      </c>
      <c r="F154" s="395"/>
      <c r="G154" s="395">
        <v>986.35024856790017</v>
      </c>
      <c r="H154" s="396">
        <v>39058</v>
      </c>
      <c r="I154" s="396">
        <v>39058</v>
      </c>
      <c r="J154" s="396">
        <v>42643</v>
      </c>
      <c r="K154" s="393">
        <v>8</v>
      </c>
      <c r="L154" s="393">
        <v>9</v>
      </c>
      <c r="M154" s="329"/>
    </row>
    <row r="155" spans="1:13" ht="17.100000000000001" customHeight="1">
      <c r="A155" s="393">
        <v>159</v>
      </c>
      <c r="B155" s="393" t="s">
        <v>203</v>
      </c>
      <c r="C155" s="394" t="s">
        <v>273</v>
      </c>
      <c r="D155" s="395">
        <v>57.219782833800004</v>
      </c>
      <c r="E155" s="395">
        <v>57.219782833800004</v>
      </c>
      <c r="F155" s="395"/>
      <c r="G155" s="395">
        <v>57.219782833800004</v>
      </c>
      <c r="H155" s="396">
        <v>39317</v>
      </c>
      <c r="I155" s="396">
        <v>39317</v>
      </c>
      <c r="J155" s="396">
        <v>42475</v>
      </c>
      <c r="K155" s="393">
        <v>8</v>
      </c>
      <c r="L155" s="393">
        <v>6</v>
      </c>
      <c r="M155" s="329"/>
    </row>
    <row r="156" spans="1:13" s="58" customFormat="1" ht="17.100000000000001" customHeight="1">
      <c r="A156" s="393">
        <v>160</v>
      </c>
      <c r="B156" s="393" t="s">
        <v>203</v>
      </c>
      <c r="C156" s="394" t="s">
        <v>274</v>
      </c>
      <c r="D156" s="395">
        <v>314.03592964260002</v>
      </c>
      <c r="E156" s="395">
        <v>314.03592964260002</v>
      </c>
      <c r="F156" s="395"/>
      <c r="G156" s="395">
        <v>314.03592964260002</v>
      </c>
      <c r="H156" s="396">
        <v>39190</v>
      </c>
      <c r="I156" s="396">
        <v>39190</v>
      </c>
      <c r="J156" s="396">
        <v>42475</v>
      </c>
      <c r="K156" s="393">
        <v>8</v>
      </c>
      <c r="L156" s="393">
        <v>6</v>
      </c>
      <c r="M156" s="373"/>
    </row>
    <row r="157" spans="1:13" ht="17.100000000000001" customHeight="1">
      <c r="A157" s="393">
        <v>161</v>
      </c>
      <c r="B157" s="393" t="s">
        <v>203</v>
      </c>
      <c r="C157" s="394" t="s">
        <v>275</v>
      </c>
      <c r="D157" s="395">
        <v>552.23017184700007</v>
      </c>
      <c r="E157" s="395">
        <v>552.23017184700007</v>
      </c>
      <c r="F157" s="395"/>
      <c r="G157" s="395">
        <v>552.23017184700007</v>
      </c>
      <c r="H157" s="396">
        <v>39279</v>
      </c>
      <c r="I157" s="396">
        <v>39358</v>
      </c>
      <c r="J157" s="396">
        <v>43279</v>
      </c>
      <c r="K157" s="393">
        <v>10</v>
      </c>
      <c r="L157" s="393">
        <v>9</v>
      </c>
      <c r="M157" s="329"/>
    </row>
    <row r="158" spans="1:13" ht="17.100000000000001" customHeight="1">
      <c r="A158" s="393">
        <v>162</v>
      </c>
      <c r="B158" s="393" t="s">
        <v>203</v>
      </c>
      <c r="C158" s="394" t="s">
        <v>818</v>
      </c>
      <c r="D158" s="395">
        <v>283.54565304450006</v>
      </c>
      <c r="E158" s="395">
        <v>283.54565304450006</v>
      </c>
      <c r="F158" s="395"/>
      <c r="G158" s="395">
        <v>283.54565304450006</v>
      </c>
      <c r="H158" s="396">
        <v>39583</v>
      </c>
      <c r="I158" s="396">
        <v>39619</v>
      </c>
      <c r="J158" s="396">
        <v>43279</v>
      </c>
      <c r="K158" s="393">
        <v>9</v>
      </c>
      <c r="L158" s="393">
        <v>11</v>
      </c>
      <c r="M158" s="329"/>
    </row>
    <row r="159" spans="1:13" ht="17.100000000000001" customHeight="1">
      <c r="A159" s="393">
        <v>163</v>
      </c>
      <c r="B159" s="393" t="s">
        <v>138</v>
      </c>
      <c r="C159" s="394" t="s">
        <v>277</v>
      </c>
      <c r="D159" s="395">
        <v>532.29433829490006</v>
      </c>
      <c r="E159" s="395">
        <v>532.29433829490006</v>
      </c>
      <c r="F159" s="395"/>
      <c r="G159" s="395">
        <v>532.29433829490006</v>
      </c>
      <c r="H159" s="396">
        <v>39162</v>
      </c>
      <c r="I159" s="396">
        <v>39162</v>
      </c>
      <c r="J159" s="396">
        <v>42475</v>
      </c>
      <c r="K159" s="393">
        <v>9</v>
      </c>
      <c r="L159" s="393">
        <v>0</v>
      </c>
      <c r="M159" s="329"/>
    </row>
    <row r="160" spans="1:13" ht="17.100000000000001" customHeight="1">
      <c r="A160" s="393">
        <v>164</v>
      </c>
      <c r="B160" s="393" t="s">
        <v>138</v>
      </c>
      <c r="C160" s="394" t="s">
        <v>278</v>
      </c>
      <c r="D160" s="395">
        <v>6635.9305736450997</v>
      </c>
      <c r="E160" s="395">
        <v>6635.9305736450997</v>
      </c>
      <c r="F160" s="395"/>
      <c r="G160" s="395">
        <v>6635.9305736450997</v>
      </c>
      <c r="H160" s="396">
        <v>40739</v>
      </c>
      <c r="I160" s="396">
        <v>41465</v>
      </c>
      <c r="J160" s="396">
        <v>44669</v>
      </c>
      <c r="K160" s="393">
        <v>10</v>
      </c>
      <c r="L160" s="393">
        <v>8</v>
      </c>
      <c r="M160" s="329"/>
    </row>
    <row r="161" spans="1:13" ht="17.100000000000001" customHeight="1">
      <c r="A161" s="393">
        <v>165</v>
      </c>
      <c r="B161" s="393" t="s">
        <v>134</v>
      </c>
      <c r="C161" s="394" t="s">
        <v>279</v>
      </c>
      <c r="D161" s="395">
        <v>1123.2335211237003</v>
      </c>
      <c r="E161" s="395">
        <v>1123.2335211237003</v>
      </c>
      <c r="F161" s="395"/>
      <c r="G161" s="395">
        <v>1123.2335211237003</v>
      </c>
      <c r="H161" s="396">
        <v>39476</v>
      </c>
      <c r="I161" s="396">
        <v>39476</v>
      </c>
      <c r="J161" s="396">
        <v>43111</v>
      </c>
      <c r="K161" s="393">
        <v>9</v>
      </c>
      <c r="L161" s="393">
        <v>11</v>
      </c>
      <c r="M161" s="329"/>
    </row>
    <row r="162" spans="1:13" ht="17.100000000000001" customHeight="1">
      <c r="A162" s="393">
        <v>166</v>
      </c>
      <c r="B162" s="393" t="s">
        <v>226</v>
      </c>
      <c r="C162" s="394" t="s">
        <v>280</v>
      </c>
      <c r="D162" s="395">
        <v>1143.2479317894001</v>
      </c>
      <c r="E162" s="395">
        <v>1143.2479317894001</v>
      </c>
      <c r="F162" s="395"/>
      <c r="G162" s="395">
        <v>1143.2479317894001</v>
      </c>
      <c r="H162" s="396">
        <v>39395</v>
      </c>
      <c r="I162" s="396">
        <v>40203</v>
      </c>
      <c r="J162" s="396">
        <v>46353</v>
      </c>
      <c r="K162" s="393">
        <v>18</v>
      </c>
      <c r="L162" s="393">
        <v>9</v>
      </c>
      <c r="M162" s="329"/>
    </row>
    <row r="163" spans="1:13" ht="17.100000000000001" customHeight="1">
      <c r="A163" s="393">
        <v>167</v>
      </c>
      <c r="B163" s="393" t="s">
        <v>124</v>
      </c>
      <c r="C163" s="394" t="s">
        <v>281</v>
      </c>
      <c r="D163" s="395">
        <v>24011.200894239006</v>
      </c>
      <c r="E163" s="395">
        <v>24011.200894239006</v>
      </c>
      <c r="F163" s="395"/>
      <c r="G163" s="395">
        <v>24011.200894239006</v>
      </c>
      <c r="H163" s="396">
        <v>40184</v>
      </c>
      <c r="I163" s="396">
        <v>40184</v>
      </c>
      <c r="J163" s="396">
        <v>45548</v>
      </c>
      <c r="K163" s="393">
        <v>14</v>
      </c>
      <c r="L163" s="393">
        <v>5</v>
      </c>
      <c r="M163" s="329"/>
    </row>
    <row r="164" spans="1:13" ht="17.100000000000001" customHeight="1">
      <c r="A164" s="393">
        <v>168</v>
      </c>
      <c r="B164" s="393" t="s">
        <v>226</v>
      </c>
      <c r="C164" s="394" t="s">
        <v>819</v>
      </c>
      <c r="D164" s="395">
        <v>2206.8190466397</v>
      </c>
      <c r="E164" s="395">
        <v>2206.8190466397</v>
      </c>
      <c r="F164" s="395"/>
      <c r="G164" s="395">
        <v>2206.8190466397</v>
      </c>
      <c r="H164" s="396">
        <v>39286</v>
      </c>
      <c r="I164" s="396">
        <v>39286</v>
      </c>
      <c r="J164" s="396">
        <v>42881</v>
      </c>
      <c r="K164" s="393">
        <v>9</v>
      </c>
      <c r="L164" s="393">
        <v>5</v>
      </c>
      <c r="M164" s="329"/>
    </row>
    <row r="165" spans="1:13" ht="17.100000000000001" customHeight="1">
      <c r="A165" s="393">
        <v>170</v>
      </c>
      <c r="B165" s="393" t="s">
        <v>134</v>
      </c>
      <c r="C165" s="394" t="s">
        <v>283</v>
      </c>
      <c r="D165" s="395">
        <v>1115.2950147477002</v>
      </c>
      <c r="E165" s="395">
        <v>1115.2950147477002</v>
      </c>
      <c r="F165" s="395"/>
      <c r="G165" s="395">
        <v>1115.2950147477002</v>
      </c>
      <c r="H165" s="396">
        <v>40893</v>
      </c>
      <c r="I165" s="396">
        <v>41040</v>
      </c>
      <c r="J165" s="396">
        <v>46129</v>
      </c>
      <c r="K165" s="393">
        <v>13</v>
      </c>
      <c r="L165" s="393">
        <v>11</v>
      </c>
      <c r="M165" s="329"/>
    </row>
    <row r="166" spans="1:13" ht="17.100000000000001" customHeight="1">
      <c r="A166" s="390" t="s">
        <v>820</v>
      </c>
      <c r="B166" s="390"/>
      <c r="C166" s="390"/>
      <c r="D166" s="397">
        <f>SUM(D167:D190)</f>
        <v>578554.42905540369</v>
      </c>
      <c r="E166" s="397">
        <f>SUM(E167:E190)</f>
        <v>578554.42905540369</v>
      </c>
      <c r="F166" s="397"/>
      <c r="G166" s="397">
        <f>SUM(G167:G190)</f>
        <v>578554.42905540369</v>
      </c>
      <c r="H166" s="396"/>
      <c r="I166" s="396"/>
      <c r="J166" s="396"/>
      <c r="K166" s="393"/>
      <c r="L166" s="393"/>
      <c r="M166" s="329"/>
    </row>
    <row r="167" spans="1:13" ht="17.100000000000001" customHeight="1">
      <c r="A167" s="393">
        <v>171</v>
      </c>
      <c r="B167" s="393" t="s">
        <v>124</v>
      </c>
      <c r="C167" s="394" t="s">
        <v>284</v>
      </c>
      <c r="D167" s="395">
        <v>406633.39468563237</v>
      </c>
      <c r="E167" s="395">
        <v>406633.39468563237</v>
      </c>
      <c r="F167" s="395"/>
      <c r="G167" s="395">
        <v>406633.39468563237</v>
      </c>
      <c r="H167" s="396">
        <v>42642</v>
      </c>
      <c r="I167" s="396">
        <v>44183</v>
      </c>
      <c r="J167" s="396">
        <v>50039</v>
      </c>
      <c r="K167" s="393">
        <v>20</v>
      </c>
      <c r="L167" s="393">
        <v>2</v>
      </c>
      <c r="M167" s="329"/>
    </row>
    <row r="168" spans="1:13" ht="17.100000000000001" customHeight="1">
      <c r="A168" s="393">
        <v>176</v>
      </c>
      <c r="B168" s="393" t="s">
        <v>134</v>
      </c>
      <c r="C168" s="394" t="s">
        <v>285</v>
      </c>
      <c r="D168" s="395">
        <v>1763.5330327887002</v>
      </c>
      <c r="E168" s="395">
        <v>1763.5330327887002</v>
      </c>
      <c r="F168" s="395"/>
      <c r="G168" s="395">
        <v>1763.5330327887002</v>
      </c>
      <c r="H168" s="396">
        <v>41202</v>
      </c>
      <c r="I168" s="396">
        <v>41404</v>
      </c>
      <c r="J168" s="396">
        <v>44727</v>
      </c>
      <c r="K168" s="393">
        <v>9</v>
      </c>
      <c r="L168" s="393">
        <v>6</v>
      </c>
      <c r="M168" s="329"/>
    </row>
    <row r="169" spans="1:13" ht="17.100000000000001" customHeight="1">
      <c r="A169" s="393">
        <v>177</v>
      </c>
      <c r="B169" s="393" t="s">
        <v>134</v>
      </c>
      <c r="C169" s="394" t="s">
        <v>286</v>
      </c>
      <c r="D169" s="395">
        <v>122.39027050680001</v>
      </c>
      <c r="E169" s="395">
        <v>122.39027050680001</v>
      </c>
      <c r="F169" s="395"/>
      <c r="G169" s="395">
        <v>122.39027050680001</v>
      </c>
      <c r="H169" s="396">
        <v>40297</v>
      </c>
      <c r="I169" s="396">
        <v>40296</v>
      </c>
      <c r="J169" s="396">
        <v>46353</v>
      </c>
      <c r="K169" s="393">
        <v>16</v>
      </c>
      <c r="L169" s="393">
        <v>5</v>
      </c>
      <c r="M169" s="329"/>
    </row>
    <row r="170" spans="1:13" ht="17.100000000000001" customHeight="1">
      <c r="A170" s="393">
        <v>181</v>
      </c>
      <c r="B170" s="393" t="s">
        <v>203</v>
      </c>
      <c r="C170" s="394" t="s">
        <v>287</v>
      </c>
      <c r="D170" s="395">
        <v>30631.714471853102</v>
      </c>
      <c r="E170" s="395">
        <v>30631.714471853102</v>
      </c>
      <c r="F170" s="395"/>
      <c r="G170" s="395">
        <v>30631.714471853102</v>
      </c>
      <c r="H170" s="396">
        <v>40631</v>
      </c>
      <c r="I170" s="396">
        <v>40764</v>
      </c>
      <c r="J170" s="396">
        <v>47340</v>
      </c>
      <c r="K170" s="393">
        <v>17</v>
      </c>
      <c r="L170" s="393">
        <v>11</v>
      </c>
      <c r="M170" s="329"/>
    </row>
    <row r="171" spans="1:13" ht="17.100000000000001" customHeight="1">
      <c r="A171" s="393">
        <v>182</v>
      </c>
      <c r="B171" s="393" t="s">
        <v>203</v>
      </c>
      <c r="C171" s="394" t="s">
        <v>288</v>
      </c>
      <c r="D171" s="395">
        <v>2589.6520908278999</v>
      </c>
      <c r="E171" s="395">
        <v>2589.6520908278999</v>
      </c>
      <c r="F171" s="395"/>
      <c r="G171" s="395">
        <v>2589.6520908278999</v>
      </c>
      <c r="H171" s="396">
        <v>39713</v>
      </c>
      <c r="I171" s="396">
        <v>39710</v>
      </c>
      <c r="J171" s="396">
        <v>43111</v>
      </c>
      <c r="K171" s="393">
        <v>9</v>
      </c>
      <c r="L171" s="393">
        <v>6</v>
      </c>
      <c r="M171" s="329"/>
    </row>
    <row r="172" spans="1:13" ht="17.100000000000001" customHeight="1">
      <c r="A172" s="393">
        <v>183</v>
      </c>
      <c r="B172" s="393" t="s">
        <v>203</v>
      </c>
      <c r="C172" s="394" t="s">
        <v>289</v>
      </c>
      <c r="D172" s="395">
        <v>458.71435682910004</v>
      </c>
      <c r="E172" s="395">
        <v>458.71435682910004</v>
      </c>
      <c r="F172" s="395"/>
      <c r="G172" s="395">
        <v>458.71435682910004</v>
      </c>
      <c r="H172" s="396">
        <v>39517</v>
      </c>
      <c r="I172" s="396">
        <v>39513</v>
      </c>
      <c r="J172" s="396">
        <v>43279</v>
      </c>
      <c r="K172" s="393">
        <v>9</v>
      </c>
      <c r="L172" s="393">
        <v>11</v>
      </c>
      <c r="M172" s="329"/>
    </row>
    <row r="173" spans="1:13" ht="17.100000000000001" customHeight="1">
      <c r="A173" s="393">
        <v>185</v>
      </c>
      <c r="B173" s="393" t="s">
        <v>138</v>
      </c>
      <c r="C173" s="394" t="s">
        <v>290</v>
      </c>
      <c r="D173" s="395">
        <v>2171.2732001397003</v>
      </c>
      <c r="E173" s="395">
        <v>2171.2732001397003</v>
      </c>
      <c r="F173" s="395"/>
      <c r="G173" s="395">
        <v>2171.2732001397003</v>
      </c>
      <c r="H173" s="396">
        <v>40595</v>
      </c>
      <c r="I173" s="396">
        <v>41718</v>
      </c>
      <c r="J173" s="396">
        <v>44669</v>
      </c>
      <c r="K173" s="393">
        <v>10</v>
      </c>
      <c r="L173" s="393">
        <v>9</v>
      </c>
      <c r="M173" s="329"/>
    </row>
    <row r="174" spans="1:13" ht="17.100000000000001" customHeight="1">
      <c r="A174" s="393">
        <v>188</v>
      </c>
      <c r="B174" s="393" t="s">
        <v>138</v>
      </c>
      <c r="C174" s="394" t="s">
        <v>291</v>
      </c>
      <c r="D174" s="395">
        <v>18819.2805312294</v>
      </c>
      <c r="E174" s="395">
        <v>18819.2805312294</v>
      </c>
      <c r="F174" s="395"/>
      <c r="G174" s="395">
        <v>18819.2805312294</v>
      </c>
      <c r="H174" s="396">
        <v>39935</v>
      </c>
      <c r="I174" s="396">
        <v>44316</v>
      </c>
      <c r="J174" s="396">
        <v>51274</v>
      </c>
      <c r="K174" s="393">
        <v>31</v>
      </c>
      <c r="L174" s="393">
        <v>0</v>
      </c>
      <c r="M174" s="329"/>
    </row>
    <row r="175" spans="1:13" ht="17.100000000000001" customHeight="1">
      <c r="A175" s="393">
        <v>189</v>
      </c>
      <c r="B175" s="393" t="s">
        <v>138</v>
      </c>
      <c r="C175" s="394" t="s">
        <v>292</v>
      </c>
      <c r="D175" s="395">
        <v>972.6247397628</v>
      </c>
      <c r="E175" s="395">
        <v>972.6247397628</v>
      </c>
      <c r="F175" s="395"/>
      <c r="G175" s="395">
        <v>972.6247397628</v>
      </c>
      <c r="H175" s="396">
        <v>40631</v>
      </c>
      <c r="I175" s="396">
        <v>40946</v>
      </c>
      <c r="J175" s="396">
        <v>46066</v>
      </c>
      <c r="K175" s="393">
        <v>14</v>
      </c>
      <c r="L175" s="393">
        <v>7</v>
      </c>
      <c r="M175" s="329"/>
    </row>
    <row r="176" spans="1:13" ht="17.100000000000001" customHeight="1">
      <c r="A176" s="393">
        <v>190</v>
      </c>
      <c r="B176" s="393" t="s">
        <v>138</v>
      </c>
      <c r="C176" s="394" t="s">
        <v>293</v>
      </c>
      <c r="D176" s="395">
        <v>5716.6914179421001</v>
      </c>
      <c r="E176" s="395">
        <v>5716.6914179421001</v>
      </c>
      <c r="F176" s="395"/>
      <c r="G176" s="395">
        <v>5716.6914179421001</v>
      </c>
      <c r="H176" s="396">
        <v>40541</v>
      </c>
      <c r="I176" s="396">
        <v>42737</v>
      </c>
      <c r="J176" s="396">
        <v>49947</v>
      </c>
      <c r="K176" s="393">
        <v>25</v>
      </c>
      <c r="L176" s="393">
        <v>4</v>
      </c>
      <c r="M176" s="329"/>
    </row>
    <row r="177" spans="1:13" ht="17.100000000000001" customHeight="1">
      <c r="A177" s="393">
        <v>191</v>
      </c>
      <c r="B177" s="393" t="s">
        <v>138</v>
      </c>
      <c r="C177" s="394" t="s">
        <v>294</v>
      </c>
      <c r="D177" s="395">
        <v>994.2025933962002</v>
      </c>
      <c r="E177" s="395">
        <v>994.2025933962002</v>
      </c>
      <c r="F177" s="395"/>
      <c r="G177" s="395">
        <v>994.2025933962002</v>
      </c>
      <c r="H177" s="396">
        <v>40246</v>
      </c>
      <c r="I177" s="396">
        <v>40756</v>
      </c>
      <c r="J177" s="396">
        <v>45548</v>
      </c>
      <c r="K177" s="393">
        <v>14</v>
      </c>
      <c r="L177" s="393">
        <v>5</v>
      </c>
      <c r="M177" s="329"/>
    </row>
    <row r="178" spans="1:13" ht="17.100000000000001" customHeight="1">
      <c r="A178" s="393">
        <v>192</v>
      </c>
      <c r="B178" s="393" t="s">
        <v>138</v>
      </c>
      <c r="C178" s="394" t="s">
        <v>295</v>
      </c>
      <c r="D178" s="395">
        <v>9752.3647033932011</v>
      </c>
      <c r="E178" s="395">
        <v>9752.3647033932011</v>
      </c>
      <c r="F178" s="395"/>
      <c r="G178" s="395">
        <v>9752.3647033932011</v>
      </c>
      <c r="H178" s="396">
        <v>40323</v>
      </c>
      <c r="I178" s="396">
        <v>42171</v>
      </c>
      <c r="J178" s="396">
        <v>46276</v>
      </c>
      <c r="K178" s="393">
        <v>16</v>
      </c>
      <c r="L178" s="393">
        <v>3</v>
      </c>
      <c r="M178" s="329"/>
    </row>
    <row r="179" spans="1:13" ht="17.100000000000001" customHeight="1">
      <c r="A179" s="393">
        <v>193</v>
      </c>
      <c r="B179" s="393" t="s">
        <v>138</v>
      </c>
      <c r="C179" s="394" t="s">
        <v>296</v>
      </c>
      <c r="D179" s="395">
        <v>703.18728270090003</v>
      </c>
      <c r="E179" s="395">
        <v>703.18728270090003</v>
      </c>
      <c r="F179" s="395"/>
      <c r="G179" s="395">
        <v>703.18728270090003</v>
      </c>
      <c r="H179" s="396">
        <v>40423</v>
      </c>
      <c r="I179" s="396">
        <v>40423</v>
      </c>
      <c r="J179" s="396">
        <v>44022</v>
      </c>
      <c r="K179" s="393">
        <v>9</v>
      </c>
      <c r="L179" s="393">
        <v>6</v>
      </c>
      <c r="M179" s="329"/>
    </row>
    <row r="180" spans="1:13" ht="17.100000000000001" customHeight="1">
      <c r="A180" s="393">
        <v>194</v>
      </c>
      <c r="B180" s="393" t="s">
        <v>138</v>
      </c>
      <c r="C180" s="394" t="s">
        <v>297</v>
      </c>
      <c r="D180" s="395">
        <v>16412.4509471442</v>
      </c>
      <c r="E180" s="395">
        <v>16412.4509471442</v>
      </c>
      <c r="F180" s="395"/>
      <c r="G180" s="395">
        <v>16412.4509471442</v>
      </c>
      <c r="H180" s="396">
        <v>40631</v>
      </c>
      <c r="I180" s="396">
        <v>41261</v>
      </c>
      <c r="J180" s="396">
        <v>46129</v>
      </c>
      <c r="K180" s="393">
        <v>14</v>
      </c>
      <c r="L180" s="393">
        <v>9</v>
      </c>
      <c r="M180" s="329"/>
    </row>
    <row r="181" spans="1:13" ht="17.100000000000001" customHeight="1">
      <c r="A181" s="393">
        <v>195</v>
      </c>
      <c r="B181" s="393" t="s">
        <v>138</v>
      </c>
      <c r="C181" s="394" t="s">
        <v>298</v>
      </c>
      <c r="D181" s="395">
        <v>7608.4044762420008</v>
      </c>
      <c r="E181" s="395">
        <v>7608.4044762420008</v>
      </c>
      <c r="F181" s="395"/>
      <c r="G181" s="395">
        <v>7608.4044762420008</v>
      </c>
      <c r="H181" s="396">
        <v>39958</v>
      </c>
      <c r="I181" s="396">
        <v>41242</v>
      </c>
      <c r="J181" s="396">
        <v>46129</v>
      </c>
      <c r="K181" s="393">
        <v>16</v>
      </c>
      <c r="L181" s="393">
        <v>9</v>
      </c>
      <c r="M181" s="329"/>
    </row>
    <row r="182" spans="1:13" ht="17.100000000000001" customHeight="1">
      <c r="A182" s="393">
        <v>197</v>
      </c>
      <c r="B182" s="393" t="s">
        <v>138</v>
      </c>
      <c r="C182" s="394" t="s">
        <v>299</v>
      </c>
      <c r="D182" s="395">
        <v>340.90383694860003</v>
      </c>
      <c r="E182" s="395">
        <v>340.90383694860003</v>
      </c>
      <c r="F182" s="395"/>
      <c r="G182" s="395">
        <v>340.90383694860003</v>
      </c>
      <c r="H182" s="396">
        <v>40487</v>
      </c>
      <c r="I182" s="396">
        <v>40548</v>
      </c>
      <c r="J182" s="396">
        <v>46346</v>
      </c>
      <c r="K182" s="393">
        <v>15</v>
      </c>
      <c r="L182" s="393">
        <v>11</v>
      </c>
      <c r="M182" s="329"/>
    </row>
    <row r="183" spans="1:13" ht="17.100000000000001" customHeight="1">
      <c r="A183" s="393">
        <v>198</v>
      </c>
      <c r="B183" s="393" t="s">
        <v>138</v>
      </c>
      <c r="C183" s="394" t="s">
        <v>300</v>
      </c>
      <c r="D183" s="395">
        <v>8071.5222604566006</v>
      </c>
      <c r="E183" s="395">
        <v>8071.5222604566006</v>
      </c>
      <c r="F183" s="395"/>
      <c r="G183" s="395">
        <v>8071.5222604566006</v>
      </c>
      <c r="H183" s="396">
        <v>40826</v>
      </c>
      <c r="I183" s="396">
        <v>41540</v>
      </c>
      <c r="J183" s="396">
        <v>46129</v>
      </c>
      <c r="K183" s="393">
        <v>14</v>
      </c>
      <c r="L183" s="393">
        <v>3</v>
      </c>
      <c r="M183" s="329"/>
    </row>
    <row r="184" spans="1:13" ht="17.100000000000001" customHeight="1">
      <c r="A184" s="393">
        <v>199</v>
      </c>
      <c r="B184" s="393" t="s">
        <v>138</v>
      </c>
      <c r="C184" s="394" t="s">
        <v>301</v>
      </c>
      <c r="D184" s="395">
        <v>742.7359479654001</v>
      </c>
      <c r="E184" s="395">
        <v>742.7359479654001</v>
      </c>
      <c r="F184" s="395"/>
      <c r="G184" s="395">
        <v>742.7359479654001</v>
      </c>
      <c r="H184" s="396">
        <v>39757</v>
      </c>
      <c r="I184" s="396">
        <v>40364</v>
      </c>
      <c r="J184" s="396">
        <v>46276</v>
      </c>
      <c r="K184" s="393">
        <v>17</v>
      </c>
      <c r="L184" s="393">
        <v>8</v>
      </c>
      <c r="M184" s="329"/>
    </row>
    <row r="185" spans="1:13" ht="17.100000000000001" customHeight="1">
      <c r="A185" s="393">
        <v>200</v>
      </c>
      <c r="B185" s="393" t="s">
        <v>226</v>
      </c>
      <c r="C185" s="394" t="s">
        <v>302</v>
      </c>
      <c r="D185" s="395">
        <v>7401.2418372429001</v>
      </c>
      <c r="E185" s="395">
        <v>7401.2418372429001</v>
      </c>
      <c r="F185" s="395"/>
      <c r="G185" s="395">
        <v>7401.2418372429001</v>
      </c>
      <c r="H185" s="396">
        <v>40984</v>
      </c>
      <c r="I185" s="396">
        <v>41687</v>
      </c>
      <c r="J185" s="396">
        <v>46367</v>
      </c>
      <c r="K185" s="393">
        <v>14</v>
      </c>
      <c r="L185" s="393">
        <v>8</v>
      </c>
      <c r="M185" s="329"/>
    </row>
    <row r="186" spans="1:13" ht="17.100000000000001" customHeight="1">
      <c r="A186" s="393">
        <v>201</v>
      </c>
      <c r="B186" s="393" t="s">
        <v>226</v>
      </c>
      <c r="C186" s="394" t="s">
        <v>303</v>
      </c>
      <c r="D186" s="395">
        <v>16383.7696075857</v>
      </c>
      <c r="E186" s="395">
        <v>16383.7696075857</v>
      </c>
      <c r="F186" s="395"/>
      <c r="G186" s="395">
        <v>16383.7696075857</v>
      </c>
      <c r="H186" s="396">
        <v>40092</v>
      </c>
      <c r="I186" s="396">
        <v>41802</v>
      </c>
      <c r="J186" s="396">
        <v>46142</v>
      </c>
      <c r="K186" s="393">
        <v>16</v>
      </c>
      <c r="L186" s="393">
        <v>2</v>
      </c>
      <c r="M186" s="329"/>
    </row>
    <row r="187" spans="1:13" ht="17.100000000000001" customHeight="1">
      <c r="A187" s="393">
        <v>202</v>
      </c>
      <c r="B187" s="393" t="s">
        <v>226</v>
      </c>
      <c r="C187" s="394" t="s">
        <v>304</v>
      </c>
      <c r="D187" s="395">
        <v>19819.122517728902</v>
      </c>
      <c r="E187" s="395">
        <v>19819.122517728902</v>
      </c>
      <c r="F187" s="395"/>
      <c r="G187" s="395">
        <v>19819.122517728902</v>
      </c>
      <c r="H187" s="396">
        <v>41267</v>
      </c>
      <c r="I187" s="396">
        <v>42270</v>
      </c>
      <c r="J187" s="396">
        <v>45950</v>
      </c>
      <c r="K187" s="393">
        <v>12</v>
      </c>
      <c r="L187" s="393">
        <v>6</v>
      </c>
      <c r="M187" s="329"/>
    </row>
    <row r="188" spans="1:13" ht="17.100000000000001" customHeight="1">
      <c r="A188" s="393">
        <v>203</v>
      </c>
      <c r="B188" s="393" t="s">
        <v>226</v>
      </c>
      <c r="C188" s="394" t="s">
        <v>305</v>
      </c>
      <c r="D188" s="395">
        <v>1398.9562363494001</v>
      </c>
      <c r="E188" s="395">
        <v>1398.9562363494001</v>
      </c>
      <c r="F188" s="395"/>
      <c r="G188" s="395">
        <v>1398.9562363494001</v>
      </c>
      <c r="H188" s="396">
        <v>39647</v>
      </c>
      <c r="I188" s="396">
        <v>40144</v>
      </c>
      <c r="J188" s="396">
        <v>45548</v>
      </c>
      <c r="K188" s="393">
        <v>16</v>
      </c>
      <c r="L188" s="393">
        <v>1</v>
      </c>
      <c r="M188" s="329"/>
    </row>
    <row r="189" spans="1:13" ht="17.100000000000001" customHeight="1">
      <c r="A189" s="393">
        <v>204</v>
      </c>
      <c r="B189" s="393" t="s">
        <v>226</v>
      </c>
      <c r="C189" s="394" t="s">
        <v>306</v>
      </c>
      <c r="D189" s="395">
        <v>14015.190641582702</v>
      </c>
      <c r="E189" s="395">
        <v>14015.190641582702</v>
      </c>
      <c r="F189" s="395"/>
      <c r="G189" s="395">
        <v>14015.190641582702</v>
      </c>
      <c r="H189" s="396">
        <v>40385</v>
      </c>
      <c r="I189" s="396">
        <v>40508</v>
      </c>
      <c r="J189" s="396">
        <v>46346</v>
      </c>
      <c r="K189" s="393">
        <v>15</v>
      </c>
      <c r="L189" s="393">
        <v>11</v>
      </c>
      <c r="M189" s="329"/>
    </row>
    <row r="190" spans="1:13" ht="17.100000000000001" customHeight="1">
      <c r="A190" s="393">
        <v>205</v>
      </c>
      <c r="B190" s="393" t="s">
        <v>187</v>
      </c>
      <c r="C190" s="394" t="s">
        <v>307</v>
      </c>
      <c r="D190" s="395">
        <v>5031.1073691549009</v>
      </c>
      <c r="E190" s="395">
        <v>5031.1073691549009</v>
      </c>
      <c r="F190" s="395"/>
      <c r="G190" s="395">
        <v>5031.1073691549009</v>
      </c>
      <c r="H190" s="396">
        <v>39917</v>
      </c>
      <c r="I190" s="396">
        <v>40449</v>
      </c>
      <c r="J190" s="396">
        <v>46213</v>
      </c>
      <c r="K190" s="393">
        <v>17</v>
      </c>
      <c r="L190" s="393">
        <v>0</v>
      </c>
      <c r="M190" s="329"/>
    </row>
    <row r="191" spans="1:13" ht="17.100000000000001" customHeight="1">
      <c r="A191" s="399" t="s">
        <v>821</v>
      </c>
      <c r="B191" s="399"/>
      <c r="C191" s="399"/>
      <c r="D191" s="397">
        <f>SUM(D192:D212)</f>
        <v>108151.30990969291</v>
      </c>
      <c r="E191" s="397">
        <f>SUM(E192:E212)</f>
        <v>108151.30990969291</v>
      </c>
      <c r="F191" s="397"/>
      <c r="G191" s="397">
        <f>SUM(G192:G212)</f>
        <v>108151.30990969291</v>
      </c>
      <c r="H191" s="396"/>
      <c r="I191" s="396"/>
      <c r="J191" s="396"/>
      <c r="K191" s="393"/>
      <c r="L191" s="393"/>
      <c r="M191" s="329"/>
    </row>
    <row r="192" spans="1:13" ht="17.100000000000001" customHeight="1">
      <c r="A192" s="393">
        <v>206</v>
      </c>
      <c r="B192" s="393" t="s">
        <v>138</v>
      </c>
      <c r="C192" s="394" t="s">
        <v>822</v>
      </c>
      <c r="D192" s="395">
        <v>1092.2626924047001</v>
      </c>
      <c r="E192" s="395">
        <v>1092.2626924047001</v>
      </c>
      <c r="F192" s="395"/>
      <c r="G192" s="395">
        <v>1092.2626924047001</v>
      </c>
      <c r="H192" s="396">
        <v>39936</v>
      </c>
      <c r="I192" s="396">
        <v>39936</v>
      </c>
      <c r="J192" s="396">
        <v>43572</v>
      </c>
      <c r="K192" s="393">
        <v>9</v>
      </c>
      <c r="L192" s="393">
        <v>6</v>
      </c>
      <c r="M192" s="329"/>
    </row>
    <row r="193" spans="1:16" ht="17.100000000000001" customHeight="1">
      <c r="A193" s="393">
        <v>207</v>
      </c>
      <c r="B193" s="393" t="s">
        <v>138</v>
      </c>
      <c r="C193" s="394" t="s">
        <v>823</v>
      </c>
      <c r="D193" s="395">
        <v>1810.5758120385003</v>
      </c>
      <c r="E193" s="395">
        <v>1810.5758120385003</v>
      </c>
      <c r="F193" s="395"/>
      <c r="G193" s="395">
        <v>1810.5758120385003</v>
      </c>
      <c r="H193" s="396">
        <v>40022</v>
      </c>
      <c r="I193" s="396">
        <v>40693</v>
      </c>
      <c r="J193" s="396">
        <v>46283</v>
      </c>
      <c r="K193" s="393">
        <v>16</v>
      </c>
      <c r="L193" s="393">
        <v>11</v>
      </c>
      <c r="M193" s="329"/>
    </row>
    <row r="194" spans="1:16" ht="17.100000000000001" customHeight="1">
      <c r="A194" s="393">
        <v>208</v>
      </c>
      <c r="B194" s="393" t="s">
        <v>138</v>
      </c>
      <c r="C194" s="394" t="s">
        <v>310</v>
      </c>
      <c r="D194" s="395">
        <v>687.79553511239999</v>
      </c>
      <c r="E194" s="395">
        <v>687.79553511239999</v>
      </c>
      <c r="F194" s="395"/>
      <c r="G194" s="395">
        <v>687.79553511239999</v>
      </c>
      <c r="H194" s="396">
        <v>40144</v>
      </c>
      <c r="I194" s="396">
        <v>40144</v>
      </c>
      <c r="J194" s="396">
        <v>45548</v>
      </c>
      <c r="K194" s="393">
        <v>14</v>
      </c>
      <c r="L194" s="393">
        <v>5</v>
      </c>
      <c r="M194" s="329"/>
    </row>
    <row r="195" spans="1:16" ht="17.100000000000001" customHeight="1">
      <c r="A195" s="393">
        <v>209</v>
      </c>
      <c r="B195" s="393" t="s">
        <v>138</v>
      </c>
      <c r="C195" s="394" t="s">
        <v>311</v>
      </c>
      <c r="D195" s="395">
        <v>2460.7187508060001</v>
      </c>
      <c r="E195" s="395">
        <v>2460.7187508060001</v>
      </c>
      <c r="F195" s="395"/>
      <c r="G195" s="395">
        <v>2460.7187508060001</v>
      </c>
      <c r="H195" s="396">
        <v>40532</v>
      </c>
      <c r="I195" s="396">
        <v>45730</v>
      </c>
      <c r="J195" s="396">
        <v>54423</v>
      </c>
      <c r="K195" s="393">
        <v>37</v>
      </c>
      <c r="L195" s="393">
        <v>11</v>
      </c>
      <c r="M195" s="329"/>
    </row>
    <row r="196" spans="1:16" ht="17.100000000000001" customHeight="1">
      <c r="A196" s="393">
        <v>210</v>
      </c>
      <c r="B196" s="393" t="s">
        <v>226</v>
      </c>
      <c r="C196" s="394" t="s">
        <v>312</v>
      </c>
      <c r="D196" s="395">
        <v>3294.7521559272004</v>
      </c>
      <c r="E196" s="395">
        <v>3294.7521559272004</v>
      </c>
      <c r="F196" s="395"/>
      <c r="G196" s="395">
        <v>3294.7521559272004</v>
      </c>
      <c r="H196" s="396">
        <v>40497</v>
      </c>
      <c r="I196" s="396">
        <v>40758</v>
      </c>
      <c r="J196" s="396">
        <v>46346</v>
      </c>
      <c r="K196" s="393">
        <v>15</v>
      </c>
      <c r="L196" s="393">
        <v>11</v>
      </c>
      <c r="M196" s="329"/>
    </row>
    <row r="197" spans="1:16" ht="17.100000000000001" customHeight="1">
      <c r="A197" s="393">
        <v>211</v>
      </c>
      <c r="B197" s="393" t="s">
        <v>226</v>
      </c>
      <c r="C197" s="394" t="s">
        <v>313</v>
      </c>
      <c r="D197" s="395">
        <v>3153.6907315011003</v>
      </c>
      <c r="E197" s="395">
        <v>3153.6907315011003</v>
      </c>
      <c r="F197" s="395"/>
      <c r="G197" s="395">
        <v>3153.6907315011003</v>
      </c>
      <c r="H197" s="396">
        <v>40343</v>
      </c>
      <c r="I197" s="396">
        <v>41921</v>
      </c>
      <c r="J197" s="396">
        <v>46234</v>
      </c>
      <c r="K197" s="393">
        <v>15</v>
      </c>
      <c r="L197" s="393">
        <v>11</v>
      </c>
      <c r="M197" s="329"/>
    </row>
    <row r="198" spans="1:16" ht="17.100000000000001" customHeight="1">
      <c r="A198" s="393">
        <v>212</v>
      </c>
      <c r="B198" s="393" t="s">
        <v>138</v>
      </c>
      <c r="C198" s="394" t="s">
        <v>314</v>
      </c>
      <c r="D198" s="395">
        <v>5503.5285410403003</v>
      </c>
      <c r="E198" s="395">
        <v>5503.5285410403003</v>
      </c>
      <c r="F198" s="395"/>
      <c r="G198" s="395">
        <v>5503.5285410403003</v>
      </c>
      <c r="H198" s="396">
        <v>40471</v>
      </c>
      <c r="I198" s="396">
        <v>42278</v>
      </c>
      <c r="J198" s="396">
        <v>51439</v>
      </c>
      <c r="K198" s="393">
        <v>30</v>
      </c>
      <c r="L198" s="393">
        <v>0</v>
      </c>
      <c r="M198" s="329"/>
    </row>
    <row r="199" spans="1:16" ht="17.100000000000001" customHeight="1">
      <c r="A199" s="393">
        <v>213</v>
      </c>
      <c r="B199" s="393" t="s">
        <v>138</v>
      </c>
      <c r="C199" s="394" t="s">
        <v>315</v>
      </c>
      <c r="D199" s="395">
        <v>15485.5481663439</v>
      </c>
      <c r="E199" s="395">
        <v>15485.5481663439</v>
      </c>
      <c r="F199" s="395"/>
      <c r="G199" s="395">
        <v>15485.5481663439</v>
      </c>
      <c r="H199" s="396">
        <v>40448</v>
      </c>
      <c r="I199" s="396">
        <v>43070</v>
      </c>
      <c r="J199" s="396">
        <v>53885</v>
      </c>
      <c r="K199" s="393">
        <v>36</v>
      </c>
      <c r="L199" s="393">
        <v>7</v>
      </c>
      <c r="M199" s="329"/>
    </row>
    <row r="200" spans="1:16" ht="17.100000000000001" customHeight="1">
      <c r="A200" s="393">
        <v>214</v>
      </c>
      <c r="B200" s="393" t="s">
        <v>138</v>
      </c>
      <c r="C200" s="394" t="s">
        <v>316</v>
      </c>
      <c r="D200" s="395">
        <v>4747.6846710747004</v>
      </c>
      <c r="E200" s="395">
        <v>4747.6846710747004</v>
      </c>
      <c r="F200" s="395"/>
      <c r="G200" s="395">
        <v>4747.6846710747004</v>
      </c>
      <c r="H200" s="396">
        <v>40548</v>
      </c>
      <c r="I200" s="396">
        <v>45884</v>
      </c>
      <c r="J200" s="396">
        <v>48441</v>
      </c>
      <c r="K200" s="393">
        <v>21</v>
      </c>
      <c r="L200" s="393">
        <v>1</v>
      </c>
      <c r="M200" s="372"/>
      <c r="N200" s="56"/>
      <c r="O200" s="60"/>
      <c r="P200" s="60"/>
    </row>
    <row r="201" spans="1:16" ht="17.100000000000001" customHeight="1">
      <c r="A201" s="393">
        <v>215</v>
      </c>
      <c r="B201" s="393" t="s">
        <v>226</v>
      </c>
      <c r="C201" s="394" t="s">
        <v>317</v>
      </c>
      <c r="D201" s="395">
        <v>2160.8461082574004</v>
      </c>
      <c r="E201" s="395">
        <v>2160.8461082574004</v>
      </c>
      <c r="F201" s="395"/>
      <c r="G201" s="395">
        <v>2160.8461082574004</v>
      </c>
      <c r="H201" s="396">
        <v>40357</v>
      </c>
      <c r="I201" s="396">
        <v>43069</v>
      </c>
      <c r="J201" s="396">
        <v>53885</v>
      </c>
      <c r="K201" s="393">
        <v>36</v>
      </c>
      <c r="L201" s="393">
        <v>11</v>
      </c>
      <c r="M201" s="372"/>
      <c r="N201" s="56"/>
      <c r="O201" s="60"/>
      <c r="P201" s="60"/>
    </row>
    <row r="202" spans="1:16" ht="17.100000000000001" customHeight="1">
      <c r="A202" s="393">
        <v>216</v>
      </c>
      <c r="B202" s="393" t="s">
        <v>203</v>
      </c>
      <c r="C202" s="394" t="s">
        <v>318</v>
      </c>
      <c r="D202" s="395">
        <v>3590.5777008741006</v>
      </c>
      <c r="E202" s="395">
        <v>3590.5777008741006</v>
      </c>
      <c r="F202" s="395"/>
      <c r="G202" s="395">
        <v>3590.5777008741006</v>
      </c>
      <c r="H202" s="396">
        <v>41264</v>
      </c>
      <c r="I202" s="396">
        <v>42612</v>
      </c>
      <c r="J202" s="396">
        <v>46139</v>
      </c>
      <c r="K202" s="393">
        <v>13</v>
      </c>
      <c r="L202" s="393">
        <v>0</v>
      </c>
      <c r="M202" s="372"/>
      <c r="N202" s="56"/>
      <c r="O202" s="60"/>
      <c r="P202" s="60"/>
    </row>
    <row r="203" spans="1:16" ht="17.100000000000001" customHeight="1">
      <c r="A203" s="393">
        <v>217</v>
      </c>
      <c r="B203" s="393" t="s">
        <v>203</v>
      </c>
      <c r="C203" s="394" t="s">
        <v>319</v>
      </c>
      <c r="D203" s="395">
        <v>10223.0504260587</v>
      </c>
      <c r="E203" s="395">
        <v>10223.0504260587</v>
      </c>
      <c r="F203" s="395"/>
      <c r="G203" s="395">
        <v>10223.0504260587</v>
      </c>
      <c r="H203" s="396">
        <v>41688</v>
      </c>
      <c r="I203" s="396">
        <v>41705</v>
      </c>
      <c r="J203" s="396">
        <v>48319</v>
      </c>
      <c r="K203" s="393">
        <v>17</v>
      </c>
      <c r="L203" s="393">
        <v>10</v>
      </c>
      <c r="M203" s="372"/>
      <c r="N203" s="56"/>
      <c r="O203" s="60"/>
      <c r="P203" s="60"/>
    </row>
    <row r="204" spans="1:16" ht="17.100000000000001" customHeight="1">
      <c r="A204" s="393">
        <v>218</v>
      </c>
      <c r="B204" s="393" t="s">
        <v>134</v>
      </c>
      <c r="C204" s="394" t="s">
        <v>320</v>
      </c>
      <c r="D204" s="395">
        <v>773.60130750420012</v>
      </c>
      <c r="E204" s="395">
        <v>773.60130750420012</v>
      </c>
      <c r="F204" s="395"/>
      <c r="G204" s="395">
        <v>773.60130750420012</v>
      </c>
      <c r="H204" s="396">
        <v>40448</v>
      </c>
      <c r="I204" s="396">
        <v>40505</v>
      </c>
      <c r="J204" s="396">
        <v>46213</v>
      </c>
      <c r="K204" s="393">
        <v>15</v>
      </c>
      <c r="L204" s="393">
        <v>7</v>
      </c>
      <c r="M204" s="372"/>
      <c r="N204" s="56"/>
      <c r="O204" s="60"/>
      <c r="P204" s="60"/>
    </row>
    <row r="205" spans="1:16" ht="17.100000000000001" customHeight="1">
      <c r="A205" s="393">
        <v>219</v>
      </c>
      <c r="B205" s="393" t="s">
        <v>226</v>
      </c>
      <c r="C205" s="394" t="s">
        <v>321</v>
      </c>
      <c r="D205" s="395">
        <v>6016.8348426105003</v>
      </c>
      <c r="E205" s="395">
        <v>6016.8348426105003</v>
      </c>
      <c r="F205" s="395"/>
      <c r="G205" s="395">
        <v>6016.8348426105003</v>
      </c>
      <c r="H205" s="396">
        <v>40973</v>
      </c>
      <c r="I205" s="396">
        <v>40973</v>
      </c>
      <c r="J205" s="396">
        <v>46304</v>
      </c>
      <c r="K205" s="393">
        <v>14</v>
      </c>
      <c r="L205" s="393">
        <v>6</v>
      </c>
      <c r="M205" s="372"/>
      <c r="N205" s="56"/>
      <c r="O205" s="60"/>
      <c r="P205" s="60"/>
    </row>
    <row r="206" spans="1:16" ht="17.100000000000001" customHeight="1">
      <c r="A206" s="393">
        <v>222</v>
      </c>
      <c r="B206" s="393" t="s">
        <v>124</v>
      </c>
      <c r="C206" s="394" t="s">
        <v>322</v>
      </c>
      <c r="D206" s="395">
        <v>39276.655278286504</v>
      </c>
      <c r="E206" s="395">
        <v>39276.655278286504</v>
      </c>
      <c r="F206" s="395"/>
      <c r="G206" s="395">
        <v>39276.655278286504</v>
      </c>
      <c r="H206" s="396">
        <v>40826</v>
      </c>
      <c r="I206" s="396">
        <v>42705</v>
      </c>
      <c r="J206" s="396">
        <v>48319</v>
      </c>
      <c r="K206" s="393">
        <v>20</v>
      </c>
      <c r="L206" s="393">
        <v>0</v>
      </c>
      <c r="M206" s="372"/>
      <c r="N206" s="56"/>
      <c r="O206" s="60"/>
      <c r="P206" s="60"/>
    </row>
    <row r="207" spans="1:16" ht="17.100000000000001" customHeight="1">
      <c r="A207" s="393">
        <v>223</v>
      </c>
      <c r="B207" s="393" t="s">
        <v>134</v>
      </c>
      <c r="C207" s="394" t="s">
        <v>323</v>
      </c>
      <c r="D207" s="395">
        <v>121.41878965020001</v>
      </c>
      <c r="E207" s="395">
        <v>121.41878965020001</v>
      </c>
      <c r="F207" s="395"/>
      <c r="G207" s="395">
        <v>121.41878965020001</v>
      </c>
      <c r="H207" s="396">
        <v>40850</v>
      </c>
      <c r="I207" s="396">
        <v>40913</v>
      </c>
      <c r="J207" s="396">
        <v>44022</v>
      </c>
      <c r="K207" s="393">
        <v>8</v>
      </c>
      <c r="L207" s="393">
        <v>6</v>
      </c>
      <c r="M207" s="372"/>
      <c r="N207" s="56"/>
      <c r="O207" s="60"/>
      <c r="P207" s="60"/>
    </row>
    <row r="208" spans="1:16" ht="17.100000000000001" customHeight="1">
      <c r="A208" s="393">
        <v>225</v>
      </c>
      <c r="B208" s="393" t="s">
        <v>134</v>
      </c>
      <c r="C208" s="394" t="s">
        <v>752</v>
      </c>
      <c r="D208" s="395">
        <v>10.4749946136</v>
      </c>
      <c r="E208" s="395">
        <v>10.4749946136</v>
      </c>
      <c r="F208" s="395"/>
      <c r="G208" s="395">
        <v>10.4749946136</v>
      </c>
      <c r="H208" s="396">
        <v>40571</v>
      </c>
      <c r="I208" s="396">
        <v>40571</v>
      </c>
      <c r="J208" s="396">
        <v>44224</v>
      </c>
      <c r="K208" s="393">
        <v>9</v>
      </c>
      <c r="L208" s="393">
        <v>5</v>
      </c>
      <c r="M208" s="372"/>
      <c r="N208" s="56"/>
      <c r="O208" s="60"/>
      <c r="P208" s="60"/>
    </row>
    <row r="209" spans="1:16" ht="17.100000000000001" customHeight="1">
      <c r="A209" s="393">
        <v>226</v>
      </c>
      <c r="B209" s="393" t="s">
        <v>126</v>
      </c>
      <c r="C209" s="394" t="s">
        <v>325</v>
      </c>
      <c r="D209" s="395">
        <v>321.2478551529</v>
      </c>
      <c r="E209" s="395">
        <v>321.2478551529</v>
      </c>
      <c r="F209" s="395"/>
      <c r="G209" s="395">
        <v>321.2478551529</v>
      </c>
      <c r="H209" s="396">
        <v>42612</v>
      </c>
      <c r="I209" s="396">
        <v>42612</v>
      </c>
      <c r="J209" s="396">
        <v>46139</v>
      </c>
      <c r="K209" s="393">
        <v>9</v>
      </c>
      <c r="L209" s="393">
        <v>6</v>
      </c>
      <c r="M209" s="372"/>
      <c r="N209" s="56"/>
      <c r="O209" s="60"/>
      <c r="P209" s="60"/>
    </row>
    <row r="210" spans="1:16" ht="17.100000000000001" customHeight="1">
      <c r="A210" s="393">
        <v>227</v>
      </c>
      <c r="B210" s="393" t="s">
        <v>122</v>
      </c>
      <c r="C210" s="394" t="s">
        <v>326</v>
      </c>
      <c r="D210" s="395">
        <v>2843.2044358335002</v>
      </c>
      <c r="E210" s="395">
        <v>2843.2044358335002</v>
      </c>
      <c r="F210" s="395"/>
      <c r="G210" s="395">
        <v>2843.2044358335002</v>
      </c>
      <c r="H210" s="396">
        <v>41254</v>
      </c>
      <c r="I210" s="396">
        <v>41360</v>
      </c>
      <c r="J210" s="396">
        <v>44669</v>
      </c>
      <c r="K210" s="393">
        <v>9</v>
      </c>
      <c r="L210" s="393">
        <v>0</v>
      </c>
      <c r="M210" s="372"/>
      <c r="N210" s="56"/>
      <c r="O210" s="60"/>
      <c r="P210" s="60"/>
    </row>
    <row r="211" spans="1:16" ht="17.100000000000001" customHeight="1">
      <c r="A211" s="393">
        <v>228</v>
      </c>
      <c r="B211" s="393" t="s">
        <v>134</v>
      </c>
      <c r="C211" s="394" t="s">
        <v>327</v>
      </c>
      <c r="D211" s="395">
        <v>1625.4013584195002</v>
      </c>
      <c r="E211" s="395">
        <v>1625.4013584195002</v>
      </c>
      <c r="F211" s="395"/>
      <c r="G211" s="395">
        <v>1625.4013584195002</v>
      </c>
      <c r="H211" s="396">
        <v>41227</v>
      </c>
      <c r="I211" s="396">
        <v>41243</v>
      </c>
      <c r="J211" s="396">
        <v>45035</v>
      </c>
      <c r="K211" s="393">
        <v>10</v>
      </c>
      <c r="L211" s="393">
        <v>0</v>
      </c>
      <c r="M211" s="372"/>
      <c r="N211" s="56"/>
      <c r="O211" s="60"/>
      <c r="P211" s="60"/>
    </row>
    <row r="212" spans="1:16" ht="17.100000000000001" customHeight="1">
      <c r="A212" s="393">
        <v>229</v>
      </c>
      <c r="B212" s="393" t="s">
        <v>132</v>
      </c>
      <c r="C212" s="394" t="s">
        <v>328</v>
      </c>
      <c r="D212" s="395">
        <v>2951.4397561830006</v>
      </c>
      <c r="E212" s="395">
        <v>2951.4397561830006</v>
      </c>
      <c r="F212" s="395"/>
      <c r="G212" s="395">
        <v>2951.4397561830006</v>
      </c>
      <c r="H212" s="396">
        <v>41662</v>
      </c>
      <c r="I212" s="396">
        <v>41662</v>
      </c>
      <c r="J212" s="396">
        <v>46367</v>
      </c>
      <c r="K212" s="393">
        <v>12</v>
      </c>
      <c r="L212" s="393">
        <v>8</v>
      </c>
      <c r="M212" s="372"/>
      <c r="N212" s="56"/>
      <c r="O212" s="60"/>
      <c r="P212" s="60"/>
    </row>
    <row r="213" spans="1:16" ht="17.100000000000001" customHeight="1">
      <c r="A213" s="399" t="s">
        <v>824</v>
      </c>
      <c r="B213" s="399"/>
      <c r="C213" s="399"/>
      <c r="D213" s="397">
        <f>SUM(D214:D223)</f>
        <v>48707.84979271621</v>
      </c>
      <c r="E213" s="397">
        <f>SUM(E214:E223)</f>
        <v>48707.84979271621</v>
      </c>
      <c r="F213" s="397"/>
      <c r="G213" s="397">
        <f>SUM(G214:G223)</f>
        <v>48707.84979271621</v>
      </c>
      <c r="H213" s="396"/>
      <c r="I213" s="396"/>
      <c r="J213" s="396"/>
      <c r="K213" s="393"/>
      <c r="L213" s="393"/>
      <c r="M213" s="372"/>
      <c r="N213" s="56"/>
      <c r="O213" s="60"/>
      <c r="P213" s="60"/>
    </row>
    <row r="214" spans="1:16" ht="17.100000000000001" customHeight="1">
      <c r="A214" s="393">
        <v>231</v>
      </c>
      <c r="B214" s="393" t="s">
        <v>226</v>
      </c>
      <c r="C214" s="394" t="s">
        <v>329</v>
      </c>
      <c r="D214" s="395">
        <v>384.59457356400009</v>
      </c>
      <c r="E214" s="395">
        <v>384.59457356400009</v>
      </c>
      <c r="F214" s="395"/>
      <c r="G214" s="395">
        <v>384.59457356400009</v>
      </c>
      <c r="H214" s="396">
        <v>40403</v>
      </c>
      <c r="I214" s="396">
        <v>40403</v>
      </c>
      <c r="J214" s="396">
        <v>46199</v>
      </c>
      <c r="K214" s="393">
        <v>15</v>
      </c>
      <c r="L214" s="393">
        <v>6</v>
      </c>
      <c r="M214" s="372"/>
      <c r="N214" s="56"/>
      <c r="O214" s="60"/>
      <c r="P214" s="60"/>
    </row>
    <row r="215" spans="1:16" ht="17.100000000000001" customHeight="1">
      <c r="A215" s="393">
        <v>233</v>
      </c>
      <c r="B215" s="393" t="s">
        <v>226</v>
      </c>
      <c r="C215" s="394" t="s">
        <v>330</v>
      </c>
      <c r="D215" s="395">
        <v>144.91495063530002</v>
      </c>
      <c r="E215" s="395">
        <v>144.91495063530002</v>
      </c>
      <c r="F215" s="395"/>
      <c r="G215" s="395">
        <v>144.91495063530002</v>
      </c>
      <c r="H215" s="396">
        <v>40371</v>
      </c>
      <c r="I215" s="396">
        <v>40371</v>
      </c>
      <c r="J215" s="396">
        <v>46199</v>
      </c>
      <c r="K215" s="393">
        <v>15</v>
      </c>
      <c r="L215" s="393">
        <v>6</v>
      </c>
      <c r="M215" s="372"/>
      <c r="N215" s="56"/>
      <c r="O215" s="60"/>
      <c r="P215" s="60"/>
    </row>
    <row r="216" spans="1:16" ht="17.100000000000001" customHeight="1">
      <c r="A216" s="393">
        <v>234</v>
      </c>
      <c r="B216" s="393" t="s">
        <v>226</v>
      </c>
      <c r="C216" s="394" t="s">
        <v>825</v>
      </c>
      <c r="D216" s="395">
        <v>3971.3076587169003</v>
      </c>
      <c r="E216" s="395">
        <v>3971.3076587169003</v>
      </c>
      <c r="F216" s="395"/>
      <c r="G216" s="395">
        <v>3971.3076587169003</v>
      </c>
      <c r="H216" s="396">
        <v>42936</v>
      </c>
      <c r="I216" s="396">
        <v>42977</v>
      </c>
      <c r="J216" s="396">
        <v>53885</v>
      </c>
      <c r="K216" s="393">
        <v>29</v>
      </c>
      <c r="L216" s="393">
        <v>6</v>
      </c>
      <c r="M216" s="372"/>
      <c r="N216" s="56"/>
      <c r="O216" s="60"/>
      <c r="P216" s="60"/>
    </row>
    <row r="217" spans="1:16" ht="17.100000000000001" customHeight="1">
      <c r="A217" s="393">
        <v>235</v>
      </c>
      <c r="B217" s="393" t="s">
        <v>126</v>
      </c>
      <c r="C217" s="394" t="s">
        <v>332</v>
      </c>
      <c r="D217" s="395">
        <v>1947.5283346362</v>
      </c>
      <c r="E217" s="395">
        <v>1947.5283346362</v>
      </c>
      <c r="F217" s="395"/>
      <c r="G217" s="395">
        <v>1947.5283346362</v>
      </c>
      <c r="H217" s="396">
        <v>41831</v>
      </c>
      <c r="I217" s="396">
        <v>41901</v>
      </c>
      <c r="J217" s="396">
        <v>46142</v>
      </c>
      <c r="K217" s="393">
        <v>11</v>
      </c>
      <c r="L217" s="393">
        <v>6</v>
      </c>
      <c r="M217" s="372"/>
      <c r="N217" s="56"/>
      <c r="O217" s="60"/>
      <c r="P217" s="60"/>
    </row>
    <row r="218" spans="1:16" ht="17.100000000000001" customHeight="1">
      <c r="A218" s="393">
        <v>236</v>
      </c>
      <c r="B218" s="393" t="s">
        <v>126</v>
      </c>
      <c r="C218" s="394" t="s">
        <v>333</v>
      </c>
      <c r="D218" s="395">
        <v>1303.6114637622002</v>
      </c>
      <c r="E218" s="395">
        <v>1303.6114637622002</v>
      </c>
      <c r="F218" s="395"/>
      <c r="G218" s="395">
        <v>1303.6114637622002</v>
      </c>
      <c r="H218" s="396">
        <v>41217</v>
      </c>
      <c r="I218" s="396">
        <v>41217</v>
      </c>
      <c r="J218" s="396">
        <v>44727</v>
      </c>
      <c r="K218" s="393">
        <v>9</v>
      </c>
      <c r="L218" s="393">
        <v>6</v>
      </c>
      <c r="M218" s="372"/>
      <c r="N218" s="56"/>
      <c r="O218" s="60"/>
      <c r="P218" s="60"/>
    </row>
    <row r="219" spans="1:16" ht="17.100000000000001" customHeight="1">
      <c r="A219" s="393">
        <v>237</v>
      </c>
      <c r="B219" s="393" t="s">
        <v>134</v>
      </c>
      <c r="C219" s="394" t="s">
        <v>334</v>
      </c>
      <c r="D219" s="395">
        <v>1159.9166366847001</v>
      </c>
      <c r="E219" s="395">
        <v>1159.9166366847001</v>
      </c>
      <c r="F219" s="395"/>
      <c r="G219" s="395">
        <v>1159.9166366847001</v>
      </c>
      <c r="H219" s="396">
        <v>42429</v>
      </c>
      <c r="I219" s="396">
        <v>42755</v>
      </c>
      <c r="J219" s="396">
        <v>46365</v>
      </c>
      <c r="K219" s="393">
        <v>10</v>
      </c>
      <c r="L219" s="393">
        <v>8</v>
      </c>
      <c r="M219" s="329"/>
    </row>
    <row r="220" spans="1:16" ht="17.100000000000001" customHeight="1">
      <c r="A220" s="393">
        <v>242</v>
      </c>
      <c r="B220" s="393" t="s">
        <v>138</v>
      </c>
      <c r="C220" s="394" t="s">
        <v>826</v>
      </c>
      <c r="D220" s="395">
        <v>13585.651147201501</v>
      </c>
      <c r="E220" s="395">
        <v>13585.651147201501</v>
      </c>
      <c r="F220" s="395"/>
      <c r="G220" s="395">
        <v>13585.651147201501</v>
      </c>
      <c r="H220" s="396">
        <v>40716</v>
      </c>
      <c r="I220" s="396">
        <v>43277</v>
      </c>
      <c r="J220" s="396">
        <v>54128</v>
      </c>
      <c r="K220" s="393">
        <v>36</v>
      </c>
      <c r="L220" s="393">
        <v>2</v>
      </c>
      <c r="M220" s="329"/>
    </row>
    <row r="221" spans="1:16" ht="17.100000000000001" customHeight="1">
      <c r="A221" s="393">
        <v>243</v>
      </c>
      <c r="B221" s="393" t="s">
        <v>138</v>
      </c>
      <c r="C221" s="394" t="s">
        <v>827</v>
      </c>
      <c r="D221" s="395">
        <v>10997.512576734602</v>
      </c>
      <c r="E221" s="395">
        <v>10997.512576734602</v>
      </c>
      <c r="F221" s="395"/>
      <c r="G221" s="395">
        <v>10997.512576734602</v>
      </c>
      <c r="H221" s="396">
        <v>40737</v>
      </c>
      <c r="I221" s="396">
        <v>42577</v>
      </c>
      <c r="J221" s="396">
        <v>46139</v>
      </c>
      <c r="K221" s="393">
        <v>14</v>
      </c>
      <c r="L221" s="393">
        <v>3</v>
      </c>
      <c r="M221" s="329"/>
    </row>
    <row r="222" spans="1:16" ht="17.100000000000001" customHeight="1">
      <c r="A222" s="393">
        <v>244</v>
      </c>
      <c r="B222" s="393" t="s">
        <v>138</v>
      </c>
      <c r="C222" s="394" t="s">
        <v>828</v>
      </c>
      <c r="D222" s="395">
        <v>13497.815102992201</v>
      </c>
      <c r="E222" s="395">
        <v>13497.815102992201</v>
      </c>
      <c r="F222" s="395"/>
      <c r="G222" s="395">
        <v>13497.815102992201</v>
      </c>
      <c r="H222" s="396">
        <v>40420</v>
      </c>
      <c r="I222" s="396">
        <v>42516</v>
      </c>
      <c r="J222" s="396">
        <v>46318</v>
      </c>
      <c r="K222" s="393">
        <v>15</v>
      </c>
      <c r="L222" s="393">
        <v>9</v>
      </c>
      <c r="M222" s="329"/>
    </row>
    <row r="223" spans="1:16" ht="17.100000000000001" customHeight="1">
      <c r="A223" s="393">
        <v>245</v>
      </c>
      <c r="B223" s="393" t="s">
        <v>138</v>
      </c>
      <c r="C223" s="394" t="s">
        <v>829</v>
      </c>
      <c r="D223" s="395">
        <v>1714.9973477886001</v>
      </c>
      <c r="E223" s="395">
        <v>1714.9973477886001</v>
      </c>
      <c r="F223" s="395"/>
      <c r="G223" s="395">
        <v>1714.9973477886001</v>
      </c>
      <c r="H223" s="396">
        <v>40805</v>
      </c>
      <c r="I223" s="396">
        <v>45884</v>
      </c>
      <c r="J223" s="396">
        <v>48175</v>
      </c>
      <c r="K223" s="393">
        <v>20</v>
      </c>
      <c r="L223" s="393">
        <v>1</v>
      </c>
      <c r="M223" s="329"/>
    </row>
    <row r="224" spans="1:16" ht="17.100000000000001" customHeight="1">
      <c r="A224" s="399" t="s">
        <v>830</v>
      </c>
      <c r="B224" s="399"/>
      <c r="C224" s="399"/>
      <c r="D224" s="397">
        <f>SUM(D225:D233)</f>
        <v>34043.391155060104</v>
      </c>
      <c r="E224" s="397">
        <f>SUM(E225:E233)</f>
        <v>34043.391155060104</v>
      </c>
      <c r="F224" s="397"/>
      <c r="G224" s="397">
        <f>SUM(G225:G233)</f>
        <v>34043.391155060104</v>
      </c>
      <c r="H224" s="396"/>
      <c r="I224" s="396"/>
      <c r="J224" s="396"/>
      <c r="K224" s="393"/>
      <c r="L224" s="393"/>
      <c r="M224" s="329"/>
    </row>
    <row r="225" spans="1:13" ht="17.100000000000001" customHeight="1">
      <c r="A225" s="393">
        <v>247</v>
      </c>
      <c r="B225" s="393" t="s">
        <v>226</v>
      </c>
      <c r="C225" s="394" t="s">
        <v>831</v>
      </c>
      <c r="D225" s="395">
        <v>4051.2659314311004</v>
      </c>
      <c r="E225" s="395">
        <v>4051.2659314311004</v>
      </c>
      <c r="F225" s="395"/>
      <c r="G225" s="395">
        <v>4051.2659314311004</v>
      </c>
      <c r="H225" s="396">
        <v>41401</v>
      </c>
      <c r="I225" s="396">
        <v>41796</v>
      </c>
      <c r="J225" s="396">
        <v>46142</v>
      </c>
      <c r="K225" s="393">
        <v>12</v>
      </c>
      <c r="L225" s="393">
        <v>9</v>
      </c>
      <c r="M225" s="329"/>
    </row>
    <row r="226" spans="1:13" ht="17.100000000000001" customHeight="1">
      <c r="A226" s="393">
        <v>248</v>
      </c>
      <c r="B226" s="393" t="s">
        <v>226</v>
      </c>
      <c r="C226" s="394" t="s">
        <v>340</v>
      </c>
      <c r="D226" s="395">
        <v>4180.3737332400005</v>
      </c>
      <c r="E226" s="395">
        <v>4180.3737332400005</v>
      </c>
      <c r="F226" s="395"/>
      <c r="G226" s="395">
        <v>4180.3737332400005</v>
      </c>
      <c r="H226" s="396">
        <v>40876</v>
      </c>
      <c r="I226" s="396">
        <v>41197</v>
      </c>
      <c r="J226" s="396">
        <v>46185</v>
      </c>
      <c r="K226" s="393">
        <v>14</v>
      </c>
      <c r="L226" s="393">
        <v>1</v>
      </c>
      <c r="M226" s="329"/>
    </row>
    <row r="227" spans="1:13" ht="17.100000000000001" customHeight="1">
      <c r="A227" s="393">
        <v>249</v>
      </c>
      <c r="B227" s="393" t="s">
        <v>226</v>
      </c>
      <c r="C227" s="394" t="s">
        <v>341</v>
      </c>
      <c r="D227" s="395">
        <v>4791.6414371619003</v>
      </c>
      <c r="E227" s="395">
        <v>4791.6414371619003</v>
      </c>
      <c r="F227" s="395"/>
      <c r="G227" s="395">
        <v>4791.6414371619003</v>
      </c>
      <c r="H227" s="396">
        <v>41700</v>
      </c>
      <c r="I227" s="396">
        <v>44545</v>
      </c>
      <c r="J227" s="396">
        <v>53051</v>
      </c>
      <c r="K227" s="393">
        <v>31</v>
      </c>
      <c r="L227" s="393">
        <v>0</v>
      </c>
      <c r="M227" s="329"/>
    </row>
    <row r="228" spans="1:13" ht="17.100000000000001" customHeight="1">
      <c r="A228" s="393">
        <v>250</v>
      </c>
      <c r="B228" s="393" t="s">
        <v>226</v>
      </c>
      <c r="C228" s="394" t="s">
        <v>342</v>
      </c>
      <c r="D228" s="395">
        <v>1880.4659366106</v>
      </c>
      <c r="E228" s="395">
        <v>1880.4659366106</v>
      </c>
      <c r="F228" s="395"/>
      <c r="G228" s="395">
        <v>1880.4659366106</v>
      </c>
      <c r="H228" s="396">
        <v>40822</v>
      </c>
      <c r="I228" s="396">
        <v>40928</v>
      </c>
      <c r="J228" s="396">
        <v>46311</v>
      </c>
      <c r="K228" s="393">
        <v>14</v>
      </c>
      <c r="L228" s="393">
        <v>6</v>
      </c>
      <c r="M228" s="329"/>
    </row>
    <row r="229" spans="1:13" ht="17.100000000000001" customHeight="1">
      <c r="A229" s="393">
        <v>251</v>
      </c>
      <c r="B229" s="393" t="s">
        <v>138</v>
      </c>
      <c r="C229" s="394" t="s">
        <v>343</v>
      </c>
      <c r="D229" s="395">
        <v>1547.1231071678999</v>
      </c>
      <c r="E229" s="395">
        <v>1547.1231071678999</v>
      </c>
      <c r="F229" s="395"/>
      <c r="G229" s="395">
        <v>1547.1231071678999</v>
      </c>
      <c r="H229" s="396">
        <v>41472</v>
      </c>
      <c r="I229" s="396">
        <v>42689</v>
      </c>
      <c r="J229" s="396">
        <v>49947</v>
      </c>
      <c r="K229" s="393">
        <v>22</v>
      </c>
      <c r="L229" s="393">
        <v>11</v>
      </c>
      <c r="M229" s="329"/>
    </row>
    <row r="230" spans="1:13" ht="17.100000000000001" customHeight="1">
      <c r="A230" s="393">
        <v>252</v>
      </c>
      <c r="B230" s="393" t="s">
        <v>138</v>
      </c>
      <c r="C230" s="394" t="s">
        <v>344</v>
      </c>
      <c r="D230" s="395">
        <v>105.82244056530001</v>
      </c>
      <c r="E230" s="395">
        <v>105.82244056530001</v>
      </c>
      <c r="F230" s="395"/>
      <c r="G230" s="395">
        <v>105.82244056530001</v>
      </c>
      <c r="H230" s="396">
        <v>40689</v>
      </c>
      <c r="I230" s="396">
        <v>40689</v>
      </c>
      <c r="J230" s="396">
        <v>44022</v>
      </c>
      <c r="K230" s="393">
        <v>9</v>
      </c>
      <c r="L230" s="393">
        <v>0</v>
      </c>
      <c r="M230" s="329"/>
    </row>
    <row r="231" spans="1:13" ht="17.100000000000001" customHeight="1">
      <c r="A231" s="393">
        <v>253</v>
      </c>
      <c r="B231" s="393" t="s">
        <v>138</v>
      </c>
      <c r="C231" s="394" t="s">
        <v>345</v>
      </c>
      <c r="D231" s="395">
        <v>14166.512636986801</v>
      </c>
      <c r="E231" s="395">
        <v>14166.512636986801</v>
      </c>
      <c r="F231" s="395"/>
      <c r="G231" s="395">
        <v>14166.512636986801</v>
      </c>
      <c r="H231" s="396">
        <v>41320</v>
      </c>
      <c r="I231" s="396">
        <v>43234</v>
      </c>
      <c r="J231" s="396">
        <v>54128</v>
      </c>
      <c r="K231" s="393">
        <v>34</v>
      </c>
      <c r="L231" s="393">
        <v>8</v>
      </c>
      <c r="M231" s="329"/>
    </row>
    <row r="232" spans="1:13" ht="17.100000000000001" customHeight="1">
      <c r="A232" s="393">
        <v>257</v>
      </c>
      <c r="B232" s="393" t="s">
        <v>126</v>
      </c>
      <c r="C232" s="394" t="s">
        <v>832</v>
      </c>
      <c r="D232" s="395">
        <v>1067.2961611419</v>
      </c>
      <c r="E232" s="395">
        <v>1067.2961611419</v>
      </c>
      <c r="F232" s="395"/>
      <c r="G232" s="395">
        <v>1067.2961611419</v>
      </c>
      <c r="H232" s="396">
        <v>44929</v>
      </c>
      <c r="I232" s="396">
        <v>45316</v>
      </c>
      <c r="J232" s="396">
        <v>48271</v>
      </c>
      <c r="K232" s="393">
        <v>9</v>
      </c>
      <c r="L232" s="393">
        <v>0</v>
      </c>
      <c r="M232" s="329"/>
    </row>
    <row r="233" spans="1:13" ht="17.100000000000001" customHeight="1">
      <c r="A233" s="393">
        <v>258</v>
      </c>
      <c r="B233" s="393" t="s">
        <v>203</v>
      </c>
      <c r="C233" s="394" t="s">
        <v>346</v>
      </c>
      <c r="D233" s="395">
        <v>2252.8897707546002</v>
      </c>
      <c r="E233" s="395">
        <v>2252.8897707546002</v>
      </c>
      <c r="F233" s="395"/>
      <c r="G233" s="395">
        <v>2252.8897707546002</v>
      </c>
      <c r="H233" s="396">
        <v>42464</v>
      </c>
      <c r="I233" s="396">
        <v>44925</v>
      </c>
      <c r="J233" s="396">
        <v>47879</v>
      </c>
      <c r="K233" s="393">
        <v>9</v>
      </c>
      <c r="L233" s="393">
        <v>0</v>
      </c>
      <c r="M233" s="329"/>
    </row>
    <row r="234" spans="1:13" ht="17.100000000000001" customHeight="1">
      <c r="A234" s="405" t="s">
        <v>833</v>
      </c>
      <c r="B234" s="405"/>
      <c r="C234" s="405"/>
      <c r="D234" s="397">
        <f>SUM(D235:D237)</f>
        <v>48909.012570063896</v>
      </c>
      <c r="E234" s="397">
        <f>SUM(E235:E237)</f>
        <v>48909.012570063896</v>
      </c>
      <c r="F234" s="397"/>
      <c r="G234" s="397">
        <f>SUM(G235:G237)</f>
        <v>48909.012570063896</v>
      </c>
      <c r="H234" s="396"/>
      <c r="I234" s="396"/>
      <c r="J234" s="396"/>
      <c r="K234" s="393"/>
      <c r="L234" s="393"/>
      <c r="M234" s="329"/>
    </row>
    <row r="235" spans="1:13" ht="17.100000000000001" customHeight="1">
      <c r="A235" s="393">
        <v>259</v>
      </c>
      <c r="B235" s="393" t="s">
        <v>138</v>
      </c>
      <c r="C235" s="394" t="s">
        <v>834</v>
      </c>
      <c r="D235" s="395">
        <v>29034.628598109601</v>
      </c>
      <c r="E235" s="395">
        <v>29034.628598109601</v>
      </c>
      <c r="F235" s="395"/>
      <c r="G235" s="395">
        <v>29034.628598109601</v>
      </c>
      <c r="H235" s="396">
        <v>41674</v>
      </c>
      <c r="I235" s="396">
        <v>43291</v>
      </c>
      <c r="J235" s="396">
        <v>54128</v>
      </c>
      <c r="K235" s="393">
        <v>33</v>
      </c>
      <c r="L235" s="393">
        <v>11</v>
      </c>
      <c r="M235" s="329"/>
    </row>
    <row r="236" spans="1:13" ht="17.100000000000001" customHeight="1">
      <c r="A236" s="393">
        <v>260</v>
      </c>
      <c r="B236" s="393" t="s">
        <v>138</v>
      </c>
      <c r="C236" s="394" t="s">
        <v>835</v>
      </c>
      <c r="D236" s="395">
        <v>7861.1195036835006</v>
      </c>
      <c r="E236" s="395">
        <v>7861.1195036835006</v>
      </c>
      <c r="F236" s="395"/>
      <c r="G236" s="395">
        <v>7861.1195036835006</v>
      </c>
      <c r="H236" s="396">
        <v>41506</v>
      </c>
      <c r="I236" s="396">
        <v>43067</v>
      </c>
      <c r="J236" s="396">
        <v>53885</v>
      </c>
      <c r="K236" s="393">
        <v>33</v>
      </c>
      <c r="L236" s="393">
        <v>9</v>
      </c>
      <c r="M236" s="329"/>
    </row>
    <row r="237" spans="1:13" ht="17.100000000000001" customHeight="1">
      <c r="A237" s="393">
        <v>261</v>
      </c>
      <c r="B237" s="393" t="s">
        <v>190</v>
      </c>
      <c r="C237" s="394" t="s">
        <v>349</v>
      </c>
      <c r="D237" s="395">
        <v>12013.2644682708</v>
      </c>
      <c r="E237" s="395">
        <v>12013.2644682708</v>
      </c>
      <c r="F237" s="395"/>
      <c r="G237" s="395">
        <v>12013.2644682708</v>
      </c>
      <c r="H237" s="396">
        <v>42031</v>
      </c>
      <c r="I237" s="396">
        <v>44545</v>
      </c>
      <c r="J237" s="396">
        <v>53904</v>
      </c>
      <c r="K237" s="393">
        <v>32</v>
      </c>
      <c r="L237" s="393">
        <v>5</v>
      </c>
      <c r="M237" s="329"/>
    </row>
    <row r="238" spans="1:13" ht="17.100000000000001" customHeight="1">
      <c r="A238" s="399" t="s">
        <v>836</v>
      </c>
      <c r="B238" s="399"/>
      <c r="C238" s="399"/>
      <c r="D238" s="397">
        <f>SUM(D239:D247)</f>
        <v>39683.845564263895</v>
      </c>
      <c r="E238" s="397">
        <f>SUM(E239:E247)</f>
        <v>39683.845564263895</v>
      </c>
      <c r="F238" s="397"/>
      <c r="G238" s="397">
        <f>SUM(G239:G247)</f>
        <v>39683.845564263895</v>
      </c>
      <c r="H238" s="396"/>
      <c r="I238" s="396"/>
      <c r="J238" s="396"/>
      <c r="K238" s="393"/>
      <c r="L238" s="393"/>
      <c r="M238" s="329"/>
    </row>
    <row r="239" spans="1:13" ht="17.100000000000001" customHeight="1">
      <c r="A239" s="393">
        <v>262</v>
      </c>
      <c r="B239" s="393" t="s">
        <v>226</v>
      </c>
      <c r="C239" s="394" t="s">
        <v>350</v>
      </c>
      <c r="D239" s="395">
        <v>2019.7119287115001</v>
      </c>
      <c r="E239" s="395">
        <v>2019.7119287115001</v>
      </c>
      <c r="F239" s="395"/>
      <c r="G239" s="395">
        <v>2019.7119287115001</v>
      </c>
      <c r="H239" s="396">
        <v>41290</v>
      </c>
      <c r="I239" s="396">
        <v>41761</v>
      </c>
      <c r="J239" s="396">
        <v>46374</v>
      </c>
      <c r="K239" s="393">
        <v>13</v>
      </c>
      <c r="L239" s="393">
        <v>8</v>
      </c>
      <c r="M239" s="329"/>
    </row>
    <row r="240" spans="1:13" ht="17.100000000000001" customHeight="1">
      <c r="A240" s="393">
        <v>264</v>
      </c>
      <c r="B240" s="393" t="s">
        <v>124</v>
      </c>
      <c r="C240" s="394" t="s">
        <v>351</v>
      </c>
      <c r="D240" s="395">
        <v>14382.8611148295</v>
      </c>
      <c r="E240" s="395">
        <v>14382.8611148295</v>
      </c>
      <c r="F240" s="395"/>
      <c r="G240" s="395">
        <v>14382.8611148295</v>
      </c>
      <c r="H240" s="396">
        <v>43001</v>
      </c>
      <c r="I240" s="396">
        <v>44545</v>
      </c>
      <c r="J240" s="396">
        <v>54041</v>
      </c>
      <c r="K240" s="393">
        <v>30</v>
      </c>
      <c r="L240" s="393">
        <v>2</v>
      </c>
      <c r="M240" s="329"/>
    </row>
    <row r="241" spans="1:13" ht="17.100000000000001" customHeight="1">
      <c r="A241" s="393">
        <v>266</v>
      </c>
      <c r="B241" s="393" t="s">
        <v>226</v>
      </c>
      <c r="C241" s="394" t="s">
        <v>352</v>
      </c>
      <c r="D241" s="395">
        <v>5563.5740701506011</v>
      </c>
      <c r="E241" s="395">
        <v>5563.5740701506011</v>
      </c>
      <c r="F241" s="395"/>
      <c r="G241" s="395">
        <v>5563.5740701506011</v>
      </c>
      <c r="H241" s="396">
        <v>43495</v>
      </c>
      <c r="I241" s="396">
        <v>44910</v>
      </c>
      <c r="J241" s="396">
        <v>54128</v>
      </c>
      <c r="K241" s="393">
        <v>29</v>
      </c>
      <c r="L241" s="393">
        <v>0</v>
      </c>
      <c r="M241" s="329"/>
    </row>
    <row r="242" spans="1:13" ht="17.100000000000001" customHeight="1">
      <c r="A242" s="393">
        <v>267</v>
      </c>
      <c r="B242" s="393" t="s">
        <v>226</v>
      </c>
      <c r="C242" s="394" t="s">
        <v>353</v>
      </c>
      <c r="D242" s="395">
        <v>2510.6585264469004</v>
      </c>
      <c r="E242" s="395">
        <v>2510.6585264469004</v>
      </c>
      <c r="F242" s="395"/>
      <c r="G242" s="395">
        <v>2510.6585264469004</v>
      </c>
      <c r="H242" s="396">
        <v>41912</v>
      </c>
      <c r="I242" s="396">
        <v>42062</v>
      </c>
      <c r="J242" s="396">
        <v>45504</v>
      </c>
      <c r="K242" s="393">
        <v>9</v>
      </c>
      <c r="L242" s="393">
        <v>5</v>
      </c>
      <c r="M242" s="329"/>
    </row>
    <row r="243" spans="1:13" ht="17.100000000000001" customHeight="1">
      <c r="A243" s="393">
        <v>268</v>
      </c>
      <c r="B243" s="393" t="s">
        <v>126</v>
      </c>
      <c r="C243" s="394" t="s">
        <v>354</v>
      </c>
      <c r="D243" s="395">
        <v>153.97609187700002</v>
      </c>
      <c r="E243" s="395">
        <v>153.97609187700002</v>
      </c>
      <c r="F243" s="395"/>
      <c r="G243" s="395">
        <v>153.97609187700002</v>
      </c>
      <c r="H243" s="396">
        <v>41732</v>
      </c>
      <c r="I243" s="396">
        <v>44545</v>
      </c>
      <c r="J243" s="396">
        <v>48090</v>
      </c>
      <c r="K243" s="393">
        <v>10</v>
      </c>
      <c r="L243" s="393">
        <v>0</v>
      </c>
      <c r="M243" s="329"/>
    </row>
    <row r="244" spans="1:13" ht="17.100000000000001" customHeight="1">
      <c r="A244" s="393">
        <v>269</v>
      </c>
      <c r="B244" s="393" t="s">
        <v>134</v>
      </c>
      <c r="C244" s="394" t="s">
        <v>355</v>
      </c>
      <c r="D244" s="395">
        <v>145.80048777390002</v>
      </c>
      <c r="E244" s="395">
        <v>145.80048777390002</v>
      </c>
      <c r="F244" s="395"/>
      <c r="G244" s="395">
        <v>145.80048777390002</v>
      </c>
      <c r="H244" s="396">
        <v>42136</v>
      </c>
      <c r="I244" s="396">
        <v>42136</v>
      </c>
      <c r="J244" s="396">
        <v>45504</v>
      </c>
      <c r="K244" s="393">
        <v>9</v>
      </c>
      <c r="L244" s="393">
        <v>0</v>
      </c>
      <c r="M244" s="329"/>
    </row>
    <row r="245" spans="1:13" ht="17.100000000000001" customHeight="1">
      <c r="A245" s="393">
        <v>273</v>
      </c>
      <c r="B245" s="393" t="s">
        <v>138</v>
      </c>
      <c r="C245" s="394" t="s">
        <v>356</v>
      </c>
      <c r="D245" s="395">
        <v>2502.1161169317002</v>
      </c>
      <c r="E245" s="395">
        <v>2502.1161169317002</v>
      </c>
      <c r="F245" s="395"/>
      <c r="G245" s="395">
        <v>2502.1161169317002</v>
      </c>
      <c r="H245" s="396">
        <v>42170</v>
      </c>
      <c r="I245" s="396">
        <v>45828</v>
      </c>
      <c r="J245" s="396">
        <v>54057</v>
      </c>
      <c r="K245" s="393">
        <v>32</v>
      </c>
      <c r="L245" s="393">
        <v>5</v>
      </c>
      <c r="M245" s="329"/>
    </row>
    <row r="246" spans="1:13" ht="17.100000000000001" customHeight="1">
      <c r="A246" s="393">
        <v>274</v>
      </c>
      <c r="B246" s="393" t="s">
        <v>138</v>
      </c>
      <c r="C246" s="394" t="s">
        <v>357</v>
      </c>
      <c r="D246" s="395">
        <v>6834.6095973453012</v>
      </c>
      <c r="E246" s="395">
        <v>6834.6095973453012</v>
      </c>
      <c r="F246" s="395"/>
      <c r="G246" s="395">
        <v>6834.6095973453012</v>
      </c>
      <c r="H246" s="396">
        <v>41605</v>
      </c>
      <c r="I246" s="396">
        <v>45884</v>
      </c>
      <c r="J246" s="396">
        <v>54696</v>
      </c>
      <c r="K246" s="393">
        <v>35</v>
      </c>
      <c r="L246" s="393">
        <v>9</v>
      </c>
      <c r="M246" s="329"/>
    </row>
    <row r="247" spans="1:13" ht="17.100000000000001" customHeight="1">
      <c r="A247" s="393">
        <v>275</v>
      </c>
      <c r="B247" s="393" t="s">
        <v>122</v>
      </c>
      <c r="C247" s="394" t="s">
        <v>358</v>
      </c>
      <c r="D247" s="395">
        <v>5570.5376301975002</v>
      </c>
      <c r="E247" s="395">
        <v>5570.5376301975002</v>
      </c>
      <c r="F247" s="395"/>
      <c r="G247" s="395">
        <v>5570.5376301975002</v>
      </c>
      <c r="H247" s="396">
        <v>42061</v>
      </c>
      <c r="I247" s="396">
        <v>42061</v>
      </c>
      <c r="J247" s="396">
        <v>45504</v>
      </c>
      <c r="K247" s="393">
        <v>9</v>
      </c>
      <c r="L247" s="393">
        <v>0</v>
      </c>
      <c r="M247" s="329"/>
    </row>
    <row r="248" spans="1:13" ht="17.100000000000001" customHeight="1">
      <c r="A248" s="399" t="s">
        <v>837</v>
      </c>
      <c r="B248" s="399"/>
      <c r="C248" s="399"/>
      <c r="D248" s="397">
        <f>SUM(D249:D262)</f>
        <v>39599.340393602695</v>
      </c>
      <c r="E248" s="397">
        <f>SUM(E249:E262)</f>
        <v>39599.340393602695</v>
      </c>
      <c r="F248" s="397"/>
      <c r="G248" s="397">
        <f>SUM(G249:G262)</f>
        <v>39599.340393602695</v>
      </c>
      <c r="H248" s="396"/>
      <c r="I248" s="396"/>
      <c r="J248" s="396"/>
      <c r="K248" s="393"/>
      <c r="L248" s="393"/>
      <c r="M248" s="329"/>
    </row>
    <row r="249" spans="1:13" ht="17.100000000000001" customHeight="1">
      <c r="A249" s="393">
        <v>278</v>
      </c>
      <c r="B249" s="393" t="s">
        <v>203</v>
      </c>
      <c r="C249" s="394" t="s">
        <v>359</v>
      </c>
      <c r="D249" s="395">
        <v>795.20213226960004</v>
      </c>
      <c r="E249" s="395">
        <v>795.20213226960004</v>
      </c>
      <c r="F249" s="395"/>
      <c r="G249" s="395">
        <v>795.20213226960004</v>
      </c>
      <c r="H249" s="396">
        <v>42983</v>
      </c>
      <c r="I249" s="396">
        <v>44368</v>
      </c>
      <c r="J249" s="396">
        <v>54128</v>
      </c>
      <c r="K249" s="393">
        <v>30</v>
      </c>
      <c r="L249" s="393">
        <v>2</v>
      </c>
      <c r="M249" s="329"/>
    </row>
    <row r="250" spans="1:13" ht="17.100000000000001" customHeight="1">
      <c r="A250" s="393">
        <v>280</v>
      </c>
      <c r="B250" s="393" t="s">
        <v>226</v>
      </c>
      <c r="C250" s="394" t="s">
        <v>360</v>
      </c>
      <c r="D250" s="395">
        <v>1405.2887635581001</v>
      </c>
      <c r="E250" s="395">
        <v>1405.2887635581001</v>
      </c>
      <c r="F250" s="395"/>
      <c r="G250" s="395">
        <v>1405.2887635581001</v>
      </c>
      <c r="H250" s="396">
        <v>42129</v>
      </c>
      <c r="I250" s="396">
        <v>45793</v>
      </c>
      <c r="J250" s="396">
        <v>54218</v>
      </c>
      <c r="K250" s="393">
        <v>33</v>
      </c>
      <c r="L250" s="393">
        <v>0</v>
      </c>
      <c r="M250" s="329"/>
    </row>
    <row r="251" spans="1:13" ht="17.100000000000001" customHeight="1">
      <c r="A251" s="393">
        <v>281</v>
      </c>
      <c r="B251" s="393" t="s">
        <v>134</v>
      </c>
      <c r="C251" s="394" t="s">
        <v>361</v>
      </c>
      <c r="D251" s="395">
        <v>1888.9323829686002</v>
      </c>
      <c r="E251" s="395">
        <v>1888.9323829686002</v>
      </c>
      <c r="F251" s="395"/>
      <c r="G251" s="395">
        <v>1888.9323829686002</v>
      </c>
      <c r="H251" s="396">
        <v>43073</v>
      </c>
      <c r="I251" s="396">
        <v>44545</v>
      </c>
      <c r="J251" s="396">
        <v>51194</v>
      </c>
      <c r="K251" s="393">
        <v>22</v>
      </c>
      <c r="L251" s="393">
        <v>0</v>
      </c>
      <c r="M251" s="329"/>
    </row>
    <row r="252" spans="1:13" ht="17.100000000000001" customHeight="1">
      <c r="A252" s="393">
        <v>282</v>
      </c>
      <c r="B252" s="393" t="s">
        <v>226</v>
      </c>
      <c r="C252" s="394" t="s">
        <v>362</v>
      </c>
      <c r="D252" s="395">
        <v>6147.0348425352004</v>
      </c>
      <c r="E252" s="395">
        <v>6147.0348425352004</v>
      </c>
      <c r="F252" s="395"/>
      <c r="G252" s="395">
        <v>6147.0348425352004</v>
      </c>
      <c r="H252" s="396">
        <v>43329</v>
      </c>
      <c r="I252" s="396">
        <v>45883</v>
      </c>
      <c r="J252" s="396">
        <v>54322</v>
      </c>
      <c r="K252" s="393">
        <v>30</v>
      </c>
      <c r="L252" s="393">
        <v>0</v>
      </c>
      <c r="M252" s="329"/>
    </row>
    <row r="253" spans="1:13" ht="17.100000000000001" customHeight="1">
      <c r="A253" s="393">
        <v>283</v>
      </c>
      <c r="B253" s="393" t="s">
        <v>134</v>
      </c>
      <c r="C253" s="394" t="s">
        <v>363</v>
      </c>
      <c r="D253" s="395">
        <v>3649.4469099990001</v>
      </c>
      <c r="E253" s="395">
        <v>3649.4469099990001</v>
      </c>
      <c r="F253" s="395"/>
      <c r="G253" s="395">
        <v>3649.4469099990001</v>
      </c>
      <c r="H253" s="396">
        <v>43535</v>
      </c>
      <c r="I253" s="396">
        <v>43535</v>
      </c>
      <c r="J253" s="396">
        <v>47087</v>
      </c>
      <c r="K253" s="393">
        <v>9</v>
      </c>
      <c r="L253" s="393">
        <v>4</v>
      </c>
      <c r="M253" s="329"/>
    </row>
    <row r="254" spans="1:13" ht="17.100000000000001" customHeight="1">
      <c r="A254" s="393">
        <v>284</v>
      </c>
      <c r="B254" s="393" t="s">
        <v>122</v>
      </c>
      <c r="C254" s="394" t="s">
        <v>364</v>
      </c>
      <c r="D254" s="395">
        <v>2348.4945725955004</v>
      </c>
      <c r="E254" s="395">
        <v>2348.4945725955004</v>
      </c>
      <c r="F254" s="395"/>
      <c r="G254" s="395">
        <v>2348.4945725955004</v>
      </c>
      <c r="H254" s="396">
        <v>42916</v>
      </c>
      <c r="I254" s="396">
        <v>45051</v>
      </c>
      <c r="J254" s="396">
        <v>52071</v>
      </c>
      <c r="K254" s="393">
        <v>25</v>
      </c>
      <c r="L254" s="393">
        <v>0</v>
      </c>
      <c r="M254" s="329"/>
    </row>
    <row r="255" spans="1:13" ht="17.100000000000001" customHeight="1">
      <c r="A255" s="393">
        <v>286</v>
      </c>
      <c r="B255" s="393" t="s">
        <v>126</v>
      </c>
      <c r="C255" s="394" t="s">
        <v>365</v>
      </c>
      <c r="D255" s="395">
        <v>3399.4935076914003</v>
      </c>
      <c r="E255" s="395">
        <v>3399.4935076914003</v>
      </c>
      <c r="F255" s="395"/>
      <c r="G255" s="395">
        <v>3399.4935076914003</v>
      </c>
      <c r="H255" s="396">
        <v>42625</v>
      </c>
      <c r="I255" s="396">
        <v>42625</v>
      </c>
      <c r="J255" s="396">
        <v>46139</v>
      </c>
      <c r="K255" s="393">
        <v>9</v>
      </c>
      <c r="L255" s="393">
        <v>6</v>
      </c>
      <c r="M255" s="329"/>
    </row>
    <row r="256" spans="1:13" ht="17.100000000000001" customHeight="1">
      <c r="A256" s="393">
        <v>288</v>
      </c>
      <c r="B256" s="393" t="s">
        <v>226</v>
      </c>
      <c r="C256" s="394" t="s">
        <v>366</v>
      </c>
      <c r="D256" s="395">
        <v>2182.3908517764003</v>
      </c>
      <c r="E256" s="395">
        <v>2182.3908517764003</v>
      </c>
      <c r="F256" s="395"/>
      <c r="G256" s="395">
        <v>2182.3908517764003</v>
      </c>
      <c r="H256" s="396">
        <v>42601</v>
      </c>
      <c r="I256" s="396">
        <v>43962</v>
      </c>
      <c r="J256" s="396">
        <v>54332</v>
      </c>
      <c r="K256" s="393">
        <v>32</v>
      </c>
      <c r="L256" s="393">
        <v>1</v>
      </c>
      <c r="M256" s="329"/>
    </row>
    <row r="257" spans="1:13" ht="17.100000000000001" customHeight="1">
      <c r="A257" s="393">
        <v>289</v>
      </c>
      <c r="B257" s="393" t="s">
        <v>153</v>
      </c>
      <c r="C257" s="394" t="s">
        <v>367</v>
      </c>
      <c r="D257" s="395">
        <v>3901.3856319951001</v>
      </c>
      <c r="E257" s="395">
        <v>3901.3856319951001</v>
      </c>
      <c r="F257" s="395"/>
      <c r="G257" s="395">
        <v>3901.3856319951001</v>
      </c>
      <c r="H257" s="396">
        <v>42830</v>
      </c>
      <c r="I257" s="396">
        <v>45420</v>
      </c>
      <c r="J257" s="396">
        <v>56267</v>
      </c>
      <c r="K257" s="393">
        <v>30</v>
      </c>
      <c r="L257" s="393">
        <v>0</v>
      </c>
      <c r="M257" s="329"/>
    </row>
    <row r="258" spans="1:13" ht="17.100000000000001" customHeight="1">
      <c r="A258" s="393">
        <v>290</v>
      </c>
      <c r="B258" s="393" t="s">
        <v>134</v>
      </c>
      <c r="C258" s="394" t="s">
        <v>368</v>
      </c>
      <c r="D258" s="395">
        <v>795.14171423189998</v>
      </c>
      <c r="E258" s="395">
        <v>795.14171423189998</v>
      </c>
      <c r="F258" s="395"/>
      <c r="G258" s="395">
        <v>795.14171423189998</v>
      </c>
      <c r="H258" s="396">
        <v>44079</v>
      </c>
      <c r="I258" s="396">
        <v>44925</v>
      </c>
      <c r="J258" s="396">
        <v>48582</v>
      </c>
      <c r="K258" s="393">
        <v>10</v>
      </c>
      <c r="L258" s="393">
        <v>1</v>
      </c>
      <c r="M258" s="329"/>
    </row>
    <row r="259" spans="1:13" ht="17.100000000000001" customHeight="1">
      <c r="A259" s="393">
        <v>292</v>
      </c>
      <c r="B259" s="393" t="s">
        <v>138</v>
      </c>
      <c r="C259" s="394" t="s">
        <v>369</v>
      </c>
      <c r="D259" s="395">
        <v>4197.1336691741999</v>
      </c>
      <c r="E259" s="395">
        <v>4197.1336691741999</v>
      </c>
      <c r="F259" s="395"/>
      <c r="G259" s="395">
        <v>4197.1336691741999</v>
      </c>
      <c r="H259" s="396">
        <v>42662</v>
      </c>
      <c r="I259" s="396">
        <v>42866</v>
      </c>
      <c r="J259" s="396">
        <v>49947</v>
      </c>
      <c r="K259" s="393">
        <v>19</v>
      </c>
      <c r="L259" s="393">
        <v>4</v>
      </c>
      <c r="M259" s="329"/>
    </row>
    <row r="260" spans="1:13" ht="17.100000000000001" customHeight="1">
      <c r="A260" s="393">
        <v>293</v>
      </c>
      <c r="B260" s="393" t="s">
        <v>226</v>
      </c>
      <c r="C260" s="394" t="s">
        <v>370</v>
      </c>
      <c r="D260" s="395">
        <v>4088.2485034215006</v>
      </c>
      <c r="E260" s="395">
        <v>4088.2485034215006</v>
      </c>
      <c r="F260" s="395"/>
      <c r="G260" s="395">
        <v>4088.2485034215006</v>
      </c>
      <c r="H260" s="396">
        <v>42048</v>
      </c>
      <c r="I260" s="396">
        <v>42156</v>
      </c>
      <c r="J260" s="396">
        <v>45504</v>
      </c>
      <c r="K260" s="393">
        <v>9</v>
      </c>
      <c r="L260" s="393">
        <v>0</v>
      </c>
      <c r="M260" s="329"/>
    </row>
    <row r="261" spans="1:13" ht="17.100000000000001" customHeight="1">
      <c r="A261" s="393">
        <v>294</v>
      </c>
      <c r="B261" s="393" t="s">
        <v>226</v>
      </c>
      <c r="C261" s="394" t="s">
        <v>371</v>
      </c>
      <c r="D261" s="395">
        <v>4013.0197887591007</v>
      </c>
      <c r="E261" s="395">
        <v>4013.0197887591007</v>
      </c>
      <c r="F261" s="395"/>
      <c r="G261" s="395">
        <v>4013.0197887591007</v>
      </c>
      <c r="H261" s="396">
        <v>41606</v>
      </c>
      <c r="I261" s="396">
        <v>42223</v>
      </c>
      <c r="J261" s="396">
        <v>46234</v>
      </c>
      <c r="K261" s="393">
        <v>12</v>
      </c>
      <c r="L261" s="393">
        <v>3</v>
      </c>
      <c r="M261" s="329"/>
    </row>
    <row r="262" spans="1:13" ht="17.100000000000001" customHeight="1">
      <c r="A262" s="393">
        <v>295</v>
      </c>
      <c r="B262" s="393" t="s">
        <v>226</v>
      </c>
      <c r="C262" s="394" t="s">
        <v>372</v>
      </c>
      <c r="D262" s="395">
        <v>788.12712262709999</v>
      </c>
      <c r="E262" s="395">
        <v>788.12712262709999</v>
      </c>
      <c r="F262" s="395"/>
      <c r="G262" s="395">
        <v>788.12712262709999</v>
      </c>
      <c r="H262" s="396">
        <v>41842</v>
      </c>
      <c r="I262" s="396">
        <v>42027</v>
      </c>
      <c r="J262" s="396">
        <v>46234</v>
      </c>
      <c r="K262" s="393">
        <v>11</v>
      </c>
      <c r="L262" s="393">
        <v>9</v>
      </c>
      <c r="M262" s="329"/>
    </row>
    <row r="263" spans="1:13" ht="17.100000000000001" customHeight="1">
      <c r="A263" s="399" t="s">
        <v>838</v>
      </c>
      <c r="B263" s="399"/>
      <c r="C263" s="399"/>
      <c r="D263" s="397">
        <f>SUM(D264:D276)</f>
        <v>100317.94131570841</v>
      </c>
      <c r="E263" s="397">
        <f>SUM(E264:E276)</f>
        <v>100317.94131570841</v>
      </c>
      <c r="F263" s="397"/>
      <c r="G263" s="397">
        <f>SUM(G264:G276)</f>
        <v>100317.94131570841</v>
      </c>
      <c r="H263" s="396"/>
      <c r="I263" s="396"/>
      <c r="J263" s="396"/>
      <c r="K263" s="393"/>
      <c r="L263" s="393"/>
      <c r="M263" s="329"/>
    </row>
    <row r="264" spans="1:13" ht="17.100000000000001" customHeight="1">
      <c r="A264" s="393">
        <v>296</v>
      </c>
      <c r="B264" s="393" t="s">
        <v>839</v>
      </c>
      <c r="C264" s="394" t="s">
        <v>373</v>
      </c>
      <c r="D264" s="395">
        <v>8037.2170135062006</v>
      </c>
      <c r="E264" s="395">
        <v>8037.2170135062006</v>
      </c>
      <c r="F264" s="395"/>
      <c r="G264" s="395">
        <v>8037.2170135062006</v>
      </c>
      <c r="H264" s="396">
        <v>43551</v>
      </c>
      <c r="I264" s="396">
        <v>44545</v>
      </c>
      <c r="J264" s="396">
        <v>54543</v>
      </c>
      <c r="K264" s="393">
        <v>30</v>
      </c>
      <c r="L264" s="393">
        <v>0</v>
      </c>
      <c r="M264" s="329"/>
    </row>
    <row r="265" spans="1:13" ht="17.100000000000001" customHeight="1">
      <c r="A265" s="393">
        <v>297</v>
      </c>
      <c r="B265" s="393" t="s">
        <v>840</v>
      </c>
      <c r="C265" s="394" t="s">
        <v>374</v>
      </c>
      <c r="D265" s="395">
        <v>3927.8840605245</v>
      </c>
      <c r="E265" s="395">
        <v>3927.8840605245</v>
      </c>
      <c r="F265" s="395"/>
      <c r="G265" s="395">
        <v>3927.8840605245</v>
      </c>
      <c r="H265" s="396">
        <v>42946</v>
      </c>
      <c r="I265" s="396">
        <v>44545</v>
      </c>
      <c r="J265" s="396">
        <v>53929</v>
      </c>
      <c r="K265" s="393">
        <v>30</v>
      </c>
      <c r="L265" s="393">
        <v>0</v>
      </c>
      <c r="M265" s="329"/>
    </row>
    <row r="266" spans="1:13" ht="17.100000000000001" customHeight="1">
      <c r="A266" s="393">
        <v>298</v>
      </c>
      <c r="B266" s="393" t="s">
        <v>839</v>
      </c>
      <c r="C266" s="394" t="s">
        <v>375</v>
      </c>
      <c r="D266" s="395">
        <v>21471.468043652105</v>
      </c>
      <c r="E266" s="395">
        <v>21471.468043652105</v>
      </c>
      <c r="F266" s="395"/>
      <c r="G266" s="395">
        <v>21471.468043652105</v>
      </c>
      <c r="H266" s="396">
        <v>44080</v>
      </c>
      <c r="I266" s="396">
        <v>44545</v>
      </c>
      <c r="J266" s="396">
        <v>47756</v>
      </c>
      <c r="K266" s="393">
        <v>10</v>
      </c>
      <c r="L266" s="393">
        <v>0</v>
      </c>
      <c r="M266" s="329"/>
    </row>
    <row r="267" spans="1:13" ht="17.100000000000001" customHeight="1">
      <c r="A267" s="393">
        <v>300</v>
      </c>
      <c r="B267" s="393" t="s">
        <v>841</v>
      </c>
      <c r="C267" s="394" t="s">
        <v>376</v>
      </c>
      <c r="D267" s="395">
        <v>4511.8872486648006</v>
      </c>
      <c r="E267" s="395">
        <v>4511.8872486648006</v>
      </c>
      <c r="F267" s="395"/>
      <c r="G267" s="395">
        <v>4511.8872486648006</v>
      </c>
      <c r="H267" s="396">
        <v>43601</v>
      </c>
      <c r="I267" s="396">
        <v>43636</v>
      </c>
      <c r="J267" s="396">
        <v>47087</v>
      </c>
      <c r="K267" s="393">
        <v>9</v>
      </c>
      <c r="L267" s="393">
        <v>4</v>
      </c>
      <c r="M267" s="329"/>
    </row>
    <row r="268" spans="1:13" ht="17.100000000000001" customHeight="1">
      <c r="A268" s="393">
        <v>304</v>
      </c>
      <c r="B268" s="393" t="s">
        <v>840</v>
      </c>
      <c r="C268" s="394" t="s">
        <v>377</v>
      </c>
      <c r="D268" s="395">
        <v>8675.3257326675011</v>
      </c>
      <c r="E268" s="395">
        <v>8675.3257326675011</v>
      </c>
      <c r="F268" s="395"/>
      <c r="G268" s="395">
        <v>8675.3257326675011</v>
      </c>
      <c r="H268" s="396">
        <v>42492</v>
      </c>
      <c r="I268" s="396">
        <v>44910</v>
      </c>
      <c r="J268" s="396">
        <v>48552</v>
      </c>
      <c r="K268" s="393">
        <v>11</v>
      </c>
      <c r="L268" s="393">
        <v>0</v>
      </c>
      <c r="M268" s="329"/>
    </row>
    <row r="269" spans="1:13" ht="17.100000000000001" customHeight="1">
      <c r="A269" s="393">
        <v>305</v>
      </c>
      <c r="B269" s="393" t="s">
        <v>842</v>
      </c>
      <c r="C269" s="394" t="s">
        <v>378</v>
      </c>
      <c r="D269" s="395">
        <v>356.74635339719998</v>
      </c>
      <c r="E269" s="395">
        <v>356.74635339719998</v>
      </c>
      <c r="F269" s="395"/>
      <c r="G269" s="395">
        <v>356.74635339719998</v>
      </c>
      <c r="H269" s="396">
        <v>41977</v>
      </c>
      <c r="I269" s="396">
        <v>42194</v>
      </c>
      <c r="J269" s="396">
        <v>45504</v>
      </c>
      <c r="K269" s="393">
        <v>9</v>
      </c>
      <c r="L269" s="393">
        <v>5</v>
      </c>
      <c r="M269" s="329"/>
    </row>
    <row r="270" spans="1:13" ht="17.100000000000001" customHeight="1">
      <c r="A270" s="393">
        <v>306</v>
      </c>
      <c r="B270" s="393" t="s">
        <v>842</v>
      </c>
      <c r="C270" s="394" t="s">
        <v>379</v>
      </c>
      <c r="D270" s="395">
        <v>16128.2729146779</v>
      </c>
      <c r="E270" s="395">
        <v>16128.2729146779</v>
      </c>
      <c r="F270" s="395"/>
      <c r="G270" s="395">
        <v>16128.2729146779</v>
      </c>
      <c r="H270" s="396">
        <v>42139</v>
      </c>
      <c r="I270" s="396">
        <v>42697</v>
      </c>
      <c r="J270" s="396">
        <v>49947</v>
      </c>
      <c r="K270" s="393">
        <v>21</v>
      </c>
      <c r="L270" s="393">
        <v>2</v>
      </c>
      <c r="M270" s="329"/>
    </row>
    <row r="271" spans="1:13" ht="17.100000000000001" customHeight="1">
      <c r="A271" s="393">
        <v>307</v>
      </c>
      <c r="B271" s="393" t="s">
        <v>843</v>
      </c>
      <c r="C271" s="394" t="s">
        <v>380</v>
      </c>
      <c r="D271" s="395">
        <v>4051.5569717130006</v>
      </c>
      <c r="E271" s="395">
        <v>4051.5569717130006</v>
      </c>
      <c r="F271" s="395"/>
      <c r="G271" s="395">
        <v>4051.5569717130006</v>
      </c>
      <c r="H271" s="396">
        <v>42416</v>
      </c>
      <c r="I271" s="396">
        <v>43052</v>
      </c>
      <c r="J271" s="396">
        <v>53885</v>
      </c>
      <c r="K271" s="393">
        <v>31</v>
      </c>
      <c r="L271" s="393">
        <v>3</v>
      </c>
      <c r="M271" s="329"/>
    </row>
    <row r="272" spans="1:13" ht="17.100000000000001" customHeight="1">
      <c r="A272" s="393">
        <v>308</v>
      </c>
      <c r="B272" s="393" t="s">
        <v>843</v>
      </c>
      <c r="C272" s="394" t="s">
        <v>381</v>
      </c>
      <c r="D272" s="395">
        <v>5205.1953801924001</v>
      </c>
      <c r="E272" s="395">
        <v>5205.1953801924001</v>
      </c>
      <c r="F272" s="395"/>
      <c r="G272" s="395">
        <v>5205.1953801924001</v>
      </c>
      <c r="H272" s="396">
        <v>42324</v>
      </c>
      <c r="I272" s="396">
        <v>42797</v>
      </c>
      <c r="J272" s="396">
        <v>46365</v>
      </c>
      <c r="K272" s="393">
        <v>10</v>
      </c>
      <c r="L272" s="393">
        <v>10</v>
      </c>
      <c r="M272" s="329"/>
    </row>
    <row r="273" spans="1:13" ht="17.100000000000001" customHeight="1">
      <c r="A273" s="393">
        <v>309</v>
      </c>
      <c r="B273" s="393" t="s">
        <v>843</v>
      </c>
      <c r="C273" s="394" t="s">
        <v>382</v>
      </c>
      <c r="D273" s="395">
        <v>15251.2047175761</v>
      </c>
      <c r="E273" s="395">
        <v>15251.2047175761</v>
      </c>
      <c r="F273" s="395"/>
      <c r="G273" s="395">
        <v>15251.2047175761</v>
      </c>
      <c r="H273" s="396">
        <v>43251</v>
      </c>
      <c r="I273" s="396">
        <v>43529</v>
      </c>
      <c r="J273" s="396">
        <v>54128</v>
      </c>
      <c r="K273" s="393">
        <v>29</v>
      </c>
      <c r="L273" s="393">
        <v>8</v>
      </c>
      <c r="M273" s="329"/>
    </row>
    <row r="274" spans="1:13" ht="17.100000000000001" customHeight="1">
      <c r="A274" s="393">
        <v>310</v>
      </c>
      <c r="B274" s="393" t="s">
        <v>843</v>
      </c>
      <c r="C274" s="394" t="s">
        <v>383</v>
      </c>
      <c r="D274" s="395">
        <v>2239.6892909346002</v>
      </c>
      <c r="E274" s="395">
        <v>2239.6892909346002</v>
      </c>
      <c r="F274" s="395"/>
      <c r="G274" s="395">
        <v>2239.6892909346002</v>
      </c>
      <c r="H274" s="396">
        <v>42890</v>
      </c>
      <c r="I274" s="396">
        <v>45813</v>
      </c>
      <c r="J274" s="396">
        <v>54613</v>
      </c>
      <c r="K274" s="393">
        <v>32</v>
      </c>
      <c r="L274" s="393">
        <v>0</v>
      </c>
      <c r="M274" s="329"/>
    </row>
    <row r="275" spans="1:13" ht="17.100000000000001" customHeight="1">
      <c r="A275" s="393">
        <v>311</v>
      </c>
      <c r="B275" s="393" t="s">
        <v>844</v>
      </c>
      <c r="C275" s="394" t="s">
        <v>384</v>
      </c>
      <c r="D275" s="395">
        <v>6777.9819548469004</v>
      </c>
      <c r="E275" s="395">
        <v>6777.9819548469004</v>
      </c>
      <c r="F275" s="395"/>
      <c r="G275" s="395">
        <v>6777.9819548469004</v>
      </c>
      <c r="H275" s="396">
        <v>43441</v>
      </c>
      <c r="I275" s="396">
        <v>44545</v>
      </c>
      <c r="J275" s="396">
        <v>54128</v>
      </c>
      <c r="K275" s="393">
        <v>29</v>
      </c>
      <c r="L275" s="393">
        <v>3</v>
      </c>
      <c r="M275" s="329"/>
    </row>
    <row r="276" spans="1:13" ht="17.100000000000001" customHeight="1">
      <c r="A276" s="393">
        <v>312</v>
      </c>
      <c r="B276" s="393" t="s">
        <v>844</v>
      </c>
      <c r="C276" s="394" t="s">
        <v>385</v>
      </c>
      <c r="D276" s="395">
        <v>3683.5116333552</v>
      </c>
      <c r="E276" s="395">
        <v>3683.5116333552</v>
      </c>
      <c r="F276" s="395"/>
      <c r="G276" s="395">
        <v>3683.5116333552</v>
      </c>
      <c r="H276" s="396">
        <v>42901</v>
      </c>
      <c r="I276" s="396">
        <v>43632</v>
      </c>
      <c r="J276" s="396">
        <v>54128</v>
      </c>
      <c r="K276" s="393">
        <v>30</v>
      </c>
      <c r="L276" s="393">
        <v>5</v>
      </c>
      <c r="M276" s="329"/>
    </row>
    <row r="277" spans="1:13" ht="17.100000000000001" customHeight="1">
      <c r="A277" s="399" t="s">
        <v>845</v>
      </c>
      <c r="B277" s="399"/>
      <c r="C277" s="399"/>
      <c r="D277" s="397">
        <f>SUM(D278:D286)</f>
        <v>71648.104888203306</v>
      </c>
      <c r="E277" s="397">
        <f>SUM(E278:E286)</f>
        <v>71648.104888203306</v>
      </c>
      <c r="F277" s="397"/>
      <c r="G277" s="397">
        <f>SUM(G278:G286)</f>
        <v>71648.104888203306</v>
      </c>
      <c r="H277" s="396"/>
      <c r="I277" s="396"/>
      <c r="J277" s="396"/>
      <c r="K277" s="393"/>
      <c r="L277" s="393"/>
      <c r="M277" s="329"/>
    </row>
    <row r="278" spans="1:13" ht="17.100000000000001" customHeight="1">
      <c r="A278" s="393">
        <v>313</v>
      </c>
      <c r="B278" s="393" t="s">
        <v>124</v>
      </c>
      <c r="C278" s="394" t="s">
        <v>386</v>
      </c>
      <c r="D278" s="395">
        <v>10555.8433345224</v>
      </c>
      <c r="E278" s="395">
        <v>10555.8433345224</v>
      </c>
      <c r="F278" s="395"/>
      <c r="G278" s="395">
        <v>10555.8433345224</v>
      </c>
      <c r="H278" s="396">
        <v>43692</v>
      </c>
      <c r="I278" s="396">
        <v>44545</v>
      </c>
      <c r="J278" s="396">
        <v>55773</v>
      </c>
      <c r="K278" s="393">
        <v>33</v>
      </c>
      <c r="L278" s="393">
        <v>0</v>
      </c>
      <c r="M278" s="329"/>
    </row>
    <row r="279" spans="1:13" ht="17.100000000000001" customHeight="1">
      <c r="A279" s="393">
        <v>314</v>
      </c>
      <c r="B279" s="393" t="s">
        <v>134</v>
      </c>
      <c r="C279" s="394" t="s">
        <v>387</v>
      </c>
      <c r="D279" s="395">
        <v>4676.623355416501</v>
      </c>
      <c r="E279" s="395">
        <v>4676.623355416501</v>
      </c>
      <c r="F279" s="395"/>
      <c r="G279" s="395">
        <v>4676.623355416501</v>
      </c>
      <c r="H279" s="396">
        <v>42963</v>
      </c>
      <c r="I279" s="396">
        <v>43151</v>
      </c>
      <c r="J279" s="396">
        <v>54128</v>
      </c>
      <c r="K279" s="393">
        <v>30</v>
      </c>
      <c r="L279" s="393">
        <v>2</v>
      </c>
      <c r="M279" s="329"/>
    </row>
    <row r="280" spans="1:13" ht="17.100000000000001" customHeight="1">
      <c r="A280" s="393">
        <v>316</v>
      </c>
      <c r="B280" s="393" t="s">
        <v>138</v>
      </c>
      <c r="C280" s="394" t="s">
        <v>388</v>
      </c>
      <c r="D280" s="395">
        <v>611.36778676770007</v>
      </c>
      <c r="E280" s="395">
        <v>611.36778676770007</v>
      </c>
      <c r="F280" s="395"/>
      <c r="G280" s="395">
        <v>611.36778676770007</v>
      </c>
      <c r="H280" s="396">
        <v>42643</v>
      </c>
      <c r="I280" s="396">
        <v>42909</v>
      </c>
      <c r="J280" s="396">
        <v>49947</v>
      </c>
      <c r="K280" s="393">
        <v>19</v>
      </c>
      <c r="L280" s="393">
        <v>11</v>
      </c>
      <c r="M280" s="329"/>
    </row>
    <row r="281" spans="1:13" ht="17.100000000000001" customHeight="1">
      <c r="A281" s="393">
        <v>317</v>
      </c>
      <c r="B281" s="393" t="s">
        <v>226</v>
      </c>
      <c r="C281" s="394" t="s">
        <v>389</v>
      </c>
      <c r="D281" s="395">
        <v>3737.1873467727005</v>
      </c>
      <c r="E281" s="395">
        <v>3737.1873467727005</v>
      </c>
      <c r="F281" s="395"/>
      <c r="G281" s="395">
        <v>3737.1873467727005</v>
      </c>
      <c r="H281" s="396">
        <v>42619</v>
      </c>
      <c r="I281" s="396">
        <v>42891</v>
      </c>
      <c r="J281" s="396">
        <v>49947</v>
      </c>
      <c r="K281" s="393">
        <v>19</v>
      </c>
      <c r="L281" s="393">
        <v>11</v>
      </c>
      <c r="M281" s="329"/>
    </row>
    <row r="282" spans="1:13" ht="17.100000000000001" customHeight="1">
      <c r="A282" s="393">
        <v>318</v>
      </c>
      <c r="B282" s="393" t="s">
        <v>846</v>
      </c>
      <c r="C282" s="394" t="s">
        <v>847</v>
      </c>
      <c r="D282" s="395">
        <v>1923.6906958923</v>
      </c>
      <c r="E282" s="395">
        <v>1923.6906958923</v>
      </c>
      <c r="F282" s="395"/>
      <c r="G282" s="395">
        <v>1923.6906958923</v>
      </c>
      <c r="H282" s="396">
        <v>42485</v>
      </c>
      <c r="I282" s="396">
        <v>42545</v>
      </c>
      <c r="J282" s="396">
        <v>46139</v>
      </c>
      <c r="K282" s="393">
        <v>9</v>
      </c>
      <c r="L282" s="393">
        <v>6</v>
      </c>
      <c r="M282" s="329"/>
    </row>
    <row r="283" spans="1:13" ht="17.100000000000001" customHeight="1">
      <c r="A283" s="393">
        <v>319</v>
      </c>
      <c r="B283" s="393" t="s">
        <v>248</v>
      </c>
      <c r="C283" s="394" t="s">
        <v>391</v>
      </c>
      <c r="D283" s="395">
        <v>4329.0759106449004</v>
      </c>
      <c r="E283" s="395">
        <v>4329.0759106449004</v>
      </c>
      <c r="F283" s="395"/>
      <c r="G283" s="395">
        <v>4329.0759106449004</v>
      </c>
      <c r="H283" s="396">
        <v>42853</v>
      </c>
      <c r="I283" s="396">
        <v>42870</v>
      </c>
      <c r="J283" s="396">
        <v>46365</v>
      </c>
      <c r="K283" s="393">
        <v>9</v>
      </c>
      <c r="L283" s="393">
        <v>6</v>
      </c>
      <c r="M283" s="329"/>
    </row>
    <row r="284" spans="1:13" ht="17.100000000000001" customHeight="1">
      <c r="A284" s="393">
        <v>320</v>
      </c>
      <c r="B284" s="393" t="s">
        <v>134</v>
      </c>
      <c r="C284" s="394" t="s">
        <v>848</v>
      </c>
      <c r="D284" s="395">
        <v>15405.973491731402</v>
      </c>
      <c r="E284" s="395">
        <v>15405.973491731402</v>
      </c>
      <c r="F284" s="395"/>
      <c r="G284" s="395">
        <v>15405.973491731402</v>
      </c>
      <c r="H284" s="396">
        <v>42584</v>
      </c>
      <c r="I284" s="396">
        <v>42919</v>
      </c>
      <c r="J284" s="396">
        <v>49947</v>
      </c>
      <c r="K284" s="393">
        <v>19</v>
      </c>
      <c r="L284" s="393">
        <v>11</v>
      </c>
      <c r="M284" s="329"/>
    </row>
    <row r="285" spans="1:13" ht="17.100000000000001" customHeight="1">
      <c r="A285" s="393">
        <v>321</v>
      </c>
      <c r="B285" s="393" t="s">
        <v>226</v>
      </c>
      <c r="C285" s="394" t="s">
        <v>393</v>
      </c>
      <c r="D285" s="395">
        <v>581.08737918420002</v>
      </c>
      <c r="E285" s="395">
        <v>581.08737918420002</v>
      </c>
      <c r="F285" s="395"/>
      <c r="G285" s="395">
        <v>581.08737918420002</v>
      </c>
      <c r="H285" s="396">
        <v>42658</v>
      </c>
      <c r="I285" s="396">
        <v>45912</v>
      </c>
      <c r="J285" s="396">
        <v>54389</v>
      </c>
      <c r="K285" s="393">
        <v>32</v>
      </c>
      <c r="L285" s="393">
        <v>0</v>
      </c>
      <c r="M285" s="329"/>
    </row>
    <row r="286" spans="1:13" ht="17.100000000000001" customHeight="1">
      <c r="A286" s="393">
        <v>322</v>
      </c>
      <c r="B286" s="393" t="s">
        <v>248</v>
      </c>
      <c r="C286" s="394" t="s">
        <v>849</v>
      </c>
      <c r="D286" s="395">
        <v>29827.2555872712</v>
      </c>
      <c r="E286" s="395">
        <v>29827.2555872712</v>
      </c>
      <c r="F286" s="395"/>
      <c r="G286" s="395">
        <v>29827.2555872712</v>
      </c>
      <c r="H286" s="396">
        <v>42392</v>
      </c>
      <c r="I286" s="396">
        <v>43287</v>
      </c>
      <c r="J286" s="396">
        <v>54128</v>
      </c>
      <c r="K286" s="393">
        <v>31</v>
      </c>
      <c r="L286" s="393">
        <v>11</v>
      </c>
      <c r="M286" s="329"/>
    </row>
    <row r="287" spans="1:13" s="61" customFormat="1" ht="17.100000000000001" customHeight="1">
      <c r="A287" s="399" t="s">
        <v>850</v>
      </c>
      <c r="B287" s="399"/>
      <c r="C287" s="399"/>
      <c r="D287" s="397">
        <f>SUM(D288:D300)</f>
        <v>73980.902236760099</v>
      </c>
      <c r="E287" s="397">
        <f>SUM(E288:E300)</f>
        <v>73980.902236760099</v>
      </c>
      <c r="F287" s="397"/>
      <c r="G287" s="397">
        <f>SUM(G288:G300)</f>
        <v>73980.902236760099</v>
      </c>
      <c r="H287" s="396"/>
      <c r="I287" s="396"/>
      <c r="J287" s="396"/>
      <c r="K287" s="393"/>
      <c r="L287" s="393"/>
      <c r="M287" s="374"/>
    </row>
    <row r="288" spans="1:13" ht="17.100000000000001" customHeight="1">
      <c r="A288" s="393">
        <v>323</v>
      </c>
      <c r="B288" s="393" t="s">
        <v>124</v>
      </c>
      <c r="C288" s="394" t="s">
        <v>851</v>
      </c>
      <c r="D288" s="395">
        <v>4251.7000090242</v>
      </c>
      <c r="E288" s="395">
        <v>4251.7000090242</v>
      </c>
      <c r="F288" s="395"/>
      <c r="G288" s="395">
        <v>4251.7000090242</v>
      </c>
      <c r="H288" s="396">
        <v>44837</v>
      </c>
      <c r="I288" s="396">
        <v>45932</v>
      </c>
      <c r="J288" s="396">
        <v>55519</v>
      </c>
      <c r="K288" s="393">
        <v>29</v>
      </c>
      <c r="L288" s="393">
        <v>0</v>
      </c>
      <c r="M288" s="329"/>
    </row>
    <row r="289" spans="1:13" ht="17.100000000000001" customHeight="1">
      <c r="A289" s="393">
        <v>325</v>
      </c>
      <c r="B289" s="393" t="s">
        <v>124</v>
      </c>
      <c r="C289" s="394" t="s">
        <v>852</v>
      </c>
      <c r="D289" s="395">
        <v>6066.2845212291004</v>
      </c>
      <c r="E289" s="395">
        <v>6066.2845212291004</v>
      </c>
      <c r="F289" s="395"/>
      <c r="G289" s="395">
        <v>6066.2845212291004</v>
      </c>
      <c r="H289" s="396">
        <v>45019</v>
      </c>
      <c r="I289" s="396">
        <v>45749</v>
      </c>
      <c r="J289" s="396">
        <v>56158</v>
      </c>
      <c r="K289" s="393">
        <v>30</v>
      </c>
      <c r="L289" s="393">
        <v>0</v>
      </c>
      <c r="M289" s="329"/>
    </row>
    <row r="290" spans="1:13" ht="17.100000000000001" customHeight="1">
      <c r="A290" s="393">
        <v>327</v>
      </c>
      <c r="B290" s="393" t="s">
        <v>122</v>
      </c>
      <c r="C290" s="394" t="s">
        <v>395</v>
      </c>
      <c r="D290" s="395">
        <v>1049.2324154396999</v>
      </c>
      <c r="E290" s="395">
        <v>1049.2324154396999</v>
      </c>
      <c r="F290" s="395"/>
      <c r="G290" s="395">
        <v>1049.2324154396999</v>
      </c>
      <c r="H290" s="396">
        <v>43747</v>
      </c>
      <c r="I290" s="396">
        <v>44545</v>
      </c>
      <c r="J290" s="396">
        <v>51073</v>
      </c>
      <c r="K290" s="393">
        <v>20</v>
      </c>
      <c r="L290" s="393">
        <v>0</v>
      </c>
      <c r="M290" s="329"/>
    </row>
    <row r="291" spans="1:13" ht="17.100000000000001" customHeight="1">
      <c r="A291" s="393">
        <v>328</v>
      </c>
      <c r="B291" s="393" t="s">
        <v>134</v>
      </c>
      <c r="C291" s="394" t="s">
        <v>396</v>
      </c>
      <c r="D291" s="395">
        <v>258.47004851010001</v>
      </c>
      <c r="E291" s="395">
        <v>258.47004851010001</v>
      </c>
      <c r="F291" s="395"/>
      <c r="G291" s="395">
        <v>258.47004851010001</v>
      </c>
      <c r="H291" s="396">
        <v>43208</v>
      </c>
      <c r="I291" s="396">
        <v>43208</v>
      </c>
      <c r="J291" s="396">
        <v>54128</v>
      </c>
      <c r="K291" s="393">
        <v>29</v>
      </c>
      <c r="L291" s="393">
        <v>8</v>
      </c>
      <c r="M291" s="329"/>
    </row>
    <row r="292" spans="1:13" ht="17.100000000000001" customHeight="1">
      <c r="A292" s="393">
        <v>329</v>
      </c>
      <c r="B292" s="393" t="s">
        <v>122</v>
      </c>
      <c r="C292" s="394" t="s">
        <v>853</v>
      </c>
      <c r="D292" s="395">
        <v>659.76049627380007</v>
      </c>
      <c r="E292" s="395">
        <v>659.76049627380007</v>
      </c>
      <c r="F292" s="395"/>
      <c r="G292" s="395">
        <v>659.76049627380007</v>
      </c>
      <c r="H292" s="396">
        <v>44895</v>
      </c>
      <c r="I292" s="396">
        <v>45289</v>
      </c>
      <c r="J292" s="396">
        <v>49094</v>
      </c>
      <c r="K292" s="393">
        <v>10</v>
      </c>
      <c r="L292" s="393">
        <v>0</v>
      </c>
      <c r="M292" s="329"/>
    </row>
    <row r="293" spans="1:13" ht="17.100000000000001" customHeight="1">
      <c r="A293" s="393">
        <v>330</v>
      </c>
      <c r="B293" s="393" t="s">
        <v>153</v>
      </c>
      <c r="C293" s="394" t="s">
        <v>397</v>
      </c>
      <c r="D293" s="395">
        <v>10068.2654532948</v>
      </c>
      <c r="E293" s="395">
        <v>10068.2654532948</v>
      </c>
      <c r="F293" s="395"/>
      <c r="G293" s="395">
        <v>10068.2654532948</v>
      </c>
      <c r="H293" s="396">
        <v>44530</v>
      </c>
      <c r="I293" s="396">
        <v>45534</v>
      </c>
      <c r="J293" s="396">
        <v>55061</v>
      </c>
      <c r="K293" s="393">
        <v>25</v>
      </c>
      <c r="L293" s="393">
        <v>11</v>
      </c>
      <c r="M293" s="329"/>
    </row>
    <row r="294" spans="1:13" ht="17.100000000000001" customHeight="1">
      <c r="A294" s="393">
        <v>331</v>
      </c>
      <c r="B294" s="393" t="s">
        <v>134</v>
      </c>
      <c r="C294" s="394" t="s">
        <v>854</v>
      </c>
      <c r="D294" s="395">
        <v>368.10975654090004</v>
      </c>
      <c r="E294" s="395">
        <v>368.10975654090004</v>
      </c>
      <c r="F294" s="395"/>
      <c r="G294" s="395">
        <v>368.10975654090004</v>
      </c>
      <c r="H294" s="396">
        <v>44502</v>
      </c>
      <c r="I294" s="396">
        <v>44567</v>
      </c>
      <c r="J294" s="396">
        <v>48337</v>
      </c>
      <c r="K294" s="393">
        <v>10</v>
      </c>
      <c r="L294" s="393">
        <v>3</v>
      </c>
      <c r="M294" s="329"/>
    </row>
    <row r="295" spans="1:13" ht="17.100000000000001" customHeight="1">
      <c r="A295" s="393">
        <v>332</v>
      </c>
      <c r="B295" s="393" t="s">
        <v>782</v>
      </c>
      <c r="C295" s="394" t="s">
        <v>399</v>
      </c>
      <c r="D295" s="395">
        <v>7380.9041474997002</v>
      </c>
      <c r="E295" s="395">
        <v>7380.9041474997002</v>
      </c>
      <c r="F295" s="395"/>
      <c r="G295" s="395">
        <v>7380.9041474997002</v>
      </c>
      <c r="H295" s="396">
        <v>44258</v>
      </c>
      <c r="I295" s="396">
        <v>46020</v>
      </c>
      <c r="J295" s="396">
        <v>48698</v>
      </c>
      <c r="K295" s="393">
        <v>10</v>
      </c>
      <c r="L295" s="393">
        <v>0</v>
      </c>
      <c r="M295" s="329"/>
    </row>
    <row r="296" spans="1:13" ht="17.100000000000001" customHeight="1">
      <c r="A296" s="393">
        <v>334</v>
      </c>
      <c r="B296" s="393" t="s">
        <v>134</v>
      </c>
      <c r="C296" s="394" t="s">
        <v>855</v>
      </c>
      <c r="D296" s="395">
        <v>348.72703220249997</v>
      </c>
      <c r="E296" s="395">
        <v>348.72703220249997</v>
      </c>
      <c r="F296" s="395"/>
      <c r="G296" s="395">
        <v>348.72703220249997</v>
      </c>
      <c r="H296" s="396">
        <v>44876</v>
      </c>
      <c r="I296" s="396">
        <v>44903</v>
      </c>
      <c r="J296" s="396">
        <v>48579</v>
      </c>
      <c r="K296" s="393">
        <v>10</v>
      </c>
      <c r="L296" s="393">
        <v>0</v>
      </c>
      <c r="M296" s="329"/>
    </row>
    <row r="297" spans="1:13" ht="17.100000000000001" customHeight="1">
      <c r="A297" s="393">
        <v>336</v>
      </c>
      <c r="B297" s="393" t="s">
        <v>226</v>
      </c>
      <c r="C297" s="394" t="s">
        <v>400</v>
      </c>
      <c r="D297" s="395">
        <v>11872.528283389502</v>
      </c>
      <c r="E297" s="395">
        <v>11872.528283389502</v>
      </c>
      <c r="F297" s="395"/>
      <c r="G297" s="395">
        <v>11872.528283389502</v>
      </c>
      <c r="H297" s="396">
        <v>43069</v>
      </c>
      <c r="I297" s="396">
        <v>43845</v>
      </c>
      <c r="J297" s="396">
        <v>54633</v>
      </c>
      <c r="K297" s="393">
        <v>31</v>
      </c>
      <c r="L297" s="393">
        <v>7</v>
      </c>
      <c r="M297" s="329"/>
    </row>
    <row r="298" spans="1:13" ht="17.100000000000001" customHeight="1">
      <c r="A298" s="393">
        <v>337</v>
      </c>
      <c r="B298" s="393" t="s">
        <v>226</v>
      </c>
      <c r="C298" s="394" t="s">
        <v>401</v>
      </c>
      <c r="D298" s="395">
        <v>11638.5307085799</v>
      </c>
      <c r="E298" s="395">
        <v>11638.5307085799</v>
      </c>
      <c r="F298" s="395"/>
      <c r="G298" s="395">
        <v>11638.5307085799</v>
      </c>
      <c r="H298" s="396">
        <v>43322</v>
      </c>
      <c r="I298" s="396">
        <v>44545</v>
      </c>
      <c r="J298" s="396">
        <v>54493</v>
      </c>
      <c r="K298" s="393">
        <v>30</v>
      </c>
      <c r="L298" s="393">
        <v>6</v>
      </c>
      <c r="M298" s="329"/>
    </row>
    <row r="299" spans="1:13" ht="17.100000000000001" customHeight="1">
      <c r="A299" s="393">
        <v>338</v>
      </c>
      <c r="B299" s="393" t="s">
        <v>226</v>
      </c>
      <c r="C299" s="394" t="s">
        <v>727</v>
      </c>
      <c r="D299" s="395">
        <v>2303.0182661265003</v>
      </c>
      <c r="E299" s="395">
        <v>2303.0182661265003</v>
      </c>
      <c r="F299" s="395"/>
      <c r="G299" s="395">
        <v>2303.0182661265003</v>
      </c>
      <c r="H299" s="396">
        <v>43416</v>
      </c>
      <c r="I299" s="396">
        <v>45911</v>
      </c>
      <c r="J299" s="396">
        <v>54401</v>
      </c>
      <c r="K299" s="393">
        <v>30</v>
      </c>
      <c r="L299" s="393">
        <v>0</v>
      </c>
      <c r="M299" s="329"/>
    </row>
    <row r="300" spans="1:13" ht="17.100000000000001" customHeight="1">
      <c r="A300" s="393">
        <v>339</v>
      </c>
      <c r="B300" s="393" t="s">
        <v>226</v>
      </c>
      <c r="C300" s="394" t="s">
        <v>403</v>
      </c>
      <c r="D300" s="395">
        <v>17715.371098649401</v>
      </c>
      <c r="E300" s="395">
        <v>17715.371098649401</v>
      </c>
      <c r="F300" s="395"/>
      <c r="G300" s="395">
        <v>17715.371098649401</v>
      </c>
      <c r="H300" s="396">
        <v>42636</v>
      </c>
      <c r="I300" s="396">
        <v>43191</v>
      </c>
      <c r="J300" s="396">
        <v>54494</v>
      </c>
      <c r="K300" s="393">
        <v>31</v>
      </c>
      <c r="L300" s="393">
        <v>10</v>
      </c>
      <c r="M300" s="329"/>
    </row>
    <row r="301" spans="1:13" ht="17.100000000000001" customHeight="1">
      <c r="A301" s="399" t="s">
        <v>856</v>
      </c>
      <c r="B301" s="399"/>
      <c r="C301" s="399"/>
      <c r="D301" s="397">
        <f>SUM(D302:D312)</f>
        <v>89789.263443862234</v>
      </c>
      <c r="E301" s="397">
        <f>SUM(E302:E312)</f>
        <v>89789.263443862234</v>
      </c>
      <c r="F301" s="397"/>
      <c r="G301" s="397">
        <f>SUM(G302:G312)</f>
        <v>89789.263443862234</v>
      </c>
      <c r="H301" s="396"/>
      <c r="I301" s="396"/>
      <c r="J301" s="396"/>
      <c r="K301" s="393"/>
      <c r="L301" s="393"/>
      <c r="M301" s="329"/>
    </row>
    <row r="302" spans="1:13" ht="17.100000000000001" customHeight="1">
      <c r="A302" s="393">
        <v>340</v>
      </c>
      <c r="B302" s="393" t="s">
        <v>124</v>
      </c>
      <c r="C302" s="394" t="s">
        <v>857</v>
      </c>
      <c r="D302" s="395">
        <v>3886.0341829011004</v>
      </c>
      <c r="E302" s="395">
        <v>3886.0341829011004</v>
      </c>
      <c r="F302" s="395"/>
      <c r="G302" s="395">
        <v>3886.0341829011004</v>
      </c>
      <c r="H302" s="396">
        <v>44929</v>
      </c>
      <c r="I302" s="396">
        <v>45384</v>
      </c>
      <c r="J302" s="396">
        <v>55701</v>
      </c>
      <c r="K302" s="393">
        <v>29</v>
      </c>
      <c r="L302" s="393">
        <v>0</v>
      </c>
      <c r="M302" s="329"/>
    </row>
    <row r="303" spans="1:13" ht="17.100000000000001" customHeight="1">
      <c r="A303" s="393">
        <v>341</v>
      </c>
      <c r="B303" s="393" t="s">
        <v>134</v>
      </c>
      <c r="C303" s="394" t="s">
        <v>858</v>
      </c>
      <c r="D303" s="395">
        <v>3022.4561395149003</v>
      </c>
      <c r="E303" s="395">
        <v>3022.4561395149003</v>
      </c>
      <c r="F303" s="395"/>
      <c r="G303" s="395">
        <v>3022.4561395149003</v>
      </c>
      <c r="H303" s="396">
        <v>45538</v>
      </c>
      <c r="I303" s="396">
        <v>45658</v>
      </c>
      <c r="J303" s="396">
        <v>55701</v>
      </c>
      <c r="K303" s="393">
        <v>27</v>
      </c>
      <c r="L303" s="393">
        <v>9</v>
      </c>
      <c r="M303" s="329"/>
    </row>
    <row r="304" spans="1:13" ht="17.100000000000001" customHeight="1">
      <c r="A304" s="393">
        <v>342</v>
      </c>
      <c r="B304" s="393" t="s">
        <v>124</v>
      </c>
      <c r="C304" s="394" t="s">
        <v>859</v>
      </c>
      <c r="D304" s="395">
        <v>27194.546802676505</v>
      </c>
      <c r="E304" s="395">
        <v>27194.546802676505</v>
      </c>
      <c r="F304" s="395"/>
      <c r="G304" s="395">
        <v>27194.546802676505</v>
      </c>
      <c r="H304" s="396">
        <v>44636</v>
      </c>
      <c r="I304" s="396">
        <v>45810</v>
      </c>
      <c r="J304" s="396">
        <v>48914</v>
      </c>
      <c r="K304" s="393">
        <v>10</v>
      </c>
      <c r="L304" s="393">
        <v>0</v>
      </c>
      <c r="M304" s="329"/>
    </row>
    <row r="305" spans="1:13" ht="17.100000000000001" customHeight="1">
      <c r="A305" s="393">
        <v>343</v>
      </c>
      <c r="B305" s="393" t="s">
        <v>134</v>
      </c>
      <c r="C305" s="394" t="s">
        <v>860</v>
      </c>
      <c r="D305" s="395">
        <v>5079.0228731964007</v>
      </c>
      <c r="E305" s="395">
        <v>5079.0228731964007</v>
      </c>
      <c r="F305" s="395"/>
      <c r="G305" s="395">
        <v>5079.0228731964007</v>
      </c>
      <c r="H305" s="396">
        <v>44636</v>
      </c>
      <c r="I305" s="396">
        <v>45583</v>
      </c>
      <c r="J305" s="396">
        <v>49293</v>
      </c>
      <c r="K305" s="393">
        <v>10</v>
      </c>
      <c r="L305" s="393">
        <v>0</v>
      </c>
      <c r="M305" s="329"/>
    </row>
    <row r="306" spans="1:13" ht="17.100000000000001" customHeight="1">
      <c r="A306" s="393">
        <v>344</v>
      </c>
      <c r="B306" s="393" t="s">
        <v>124</v>
      </c>
      <c r="C306" s="394" t="s">
        <v>861</v>
      </c>
      <c r="D306" s="395">
        <v>20724.199119037803</v>
      </c>
      <c r="E306" s="395">
        <v>20724.199119037803</v>
      </c>
      <c r="F306" s="395"/>
      <c r="G306" s="395">
        <v>20724.199119037803</v>
      </c>
      <c r="H306" s="396">
        <v>45024</v>
      </c>
      <c r="I306" s="396">
        <v>45687</v>
      </c>
      <c r="J306" s="396">
        <v>48425</v>
      </c>
      <c r="K306" s="393">
        <v>9</v>
      </c>
      <c r="L306" s="393">
        <v>2</v>
      </c>
      <c r="M306" s="329"/>
    </row>
    <row r="307" spans="1:13" ht="17.100000000000001" customHeight="1">
      <c r="A307" s="393">
        <v>345</v>
      </c>
      <c r="B307" s="393" t="s">
        <v>134</v>
      </c>
      <c r="C307" s="394" t="s">
        <v>862</v>
      </c>
      <c r="D307" s="395">
        <v>2501.3060082774005</v>
      </c>
      <c r="E307" s="395">
        <v>2501.3060082774005</v>
      </c>
      <c r="F307" s="395"/>
      <c r="G307" s="395">
        <v>2501.3060082774005</v>
      </c>
      <c r="H307" s="396">
        <v>45001</v>
      </c>
      <c r="I307" s="396">
        <v>45688</v>
      </c>
      <c r="J307" s="396">
        <v>48397</v>
      </c>
      <c r="K307" s="393">
        <v>8</v>
      </c>
      <c r="L307" s="393">
        <v>2</v>
      </c>
      <c r="M307" s="329"/>
    </row>
    <row r="308" spans="1:13" ht="17.100000000000001" customHeight="1">
      <c r="A308" s="393">
        <v>346</v>
      </c>
      <c r="B308" s="393" t="s">
        <v>124</v>
      </c>
      <c r="C308" s="394" t="s">
        <v>863</v>
      </c>
      <c r="D308" s="395">
        <v>11919.977255621699</v>
      </c>
      <c r="E308" s="395">
        <v>11919.977255621699</v>
      </c>
      <c r="F308" s="395"/>
      <c r="G308" s="395">
        <v>11919.977255621699</v>
      </c>
      <c r="H308" s="396">
        <v>45001</v>
      </c>
      <c r="I308" s="396">
        <v>45835</v>
      </c>
      <c r="J308" s="396">
        <v>49125</v>
      </c>
      <c r="K308" s="393">
        <v>10</v>
      </c>
      <c r="L308" s="393">
        <v>0</v>
      </c>
      <c r="M308" s="329"/>
    </row>
    <row r="309" spans="1:13" ht="17.100000000000001" customHeight="1">
      <c r="A309" s="393">
        <v>347</v>
      </c>
      <c r="B309" s="393" t="s">
        <v>124</v>
      </c>
      <c r="C309" s="394" t="s">
        <v>220</v>
      </c>
      <c r="D309" s="395">
        <v>8025.9404650046999</v>
      </c>
      <c r="E309" s="395">
        <v>8025.9404650046999</v>
      </c>
      <c r="F309" s="395"/>
      <c r="G309" s="395">
        <v>8025.9404650046999</v>
      </c>
      <c r="H309" s="396">
        <v>44868</v>
      </c>
      <c r="I309" s="396">
        <v>45968</v>
      </c>
      <c r="J309" s="396">
        <v>49097</v>
      </c>
      <c r="K309" s="393">
        <v>9</v>
      </c>
      <c r="L309" s="393">
        <v>6</v>
      </c>
      <c r="M309" s="329"/>
    </row>
    <row r="310" spans="1:13" ht="17.100000000000001" customHeight="1">
      <c r="A310" s="393">
        <v>348</v>
      </c>
      <c r="B310" s="393" t="s">
        <v>138</v>
      </c>
      <c r="C310" s="394" t="s">
        <v>404</v>
      </c>
      <c r="D310" s="395">
        <v>1619.8350372792002</v>
      </c>
      <c r="E310" s="395">
        <v>1619.8350372792002</v>
      </c>
      <c r="F310" s="395"/>
      <c r="G310" s="395">
        <v>1619.8350372792002</v>
      </c>
      <c r="H310" s="396">
        <v>43995</v>
      </c>
      <c r="I310" s="396">
        <v>44545</v>
      </c>
      <c r="J310" s="396">
        <v>47694</v>
      </c>
      <c r="K310" s="393">
        <v>10</v>
      </c>
      <c r="L310" s="393">
        <v>0</v>
      </c>
      <c r="M310" s="329"/>
    </row>
    <row r="311" spans="1:13" ht="17.100000000000001" customHeight="1">
      <c r="A311" s="393">
        <v>349</v>
      </c>
      <c r="B311" s="393" t="s">
        <v>226</v>
      </c>
      <c r="C311" s="394" t="s">
        <v>405</v>
      </c>
      <c r="D311" s="395">
        <v>1216.1062632618</v>
      </c>
      <c r="E311" s="395">
        <v>1216.1062632618</v>
      </c>
      <c r="F311" s="395"/>
      <c r="G311" s="395">
        <v>1216.1062632618</v>
      </c>
      <c r="H311" s="396">
        <v>43425</v>
      </c>
      <c r="I311" s="396">
        <v>45869</v>
      </c>
      <c r="J311" s="396">
        <v>54060</v>
      </c>
      <c r="K311" s="393">
        <v>29</v>
      </c>
      <c r="L311" s="393">
        <v>0</v>
      </c>
      <c r="M311" s="329"/>
    </row>
    <row r="312" spans="1:13" ht="17.100000000000001" customHeight="1">
      <c r="A312" s="393">
        <v>350</v>
      </c>
      <c r="B312" s="393" t="s">
        <v>226</v>
      </c>
      <c r="C312" s="394" t="s">
        <v>406</v>
      </c>
      <c r="D312" s="395">
        <v>4599.8392970907007</v>
      </c>
      <c r="E312" s="395">
        <v>4599.8392970907007</v>
      </c>
      <c r="F312" s="395"/>
      <c r="G312" s="395">
        <v>4599.8392970907007</v>
      </c>
      <c r="H312" s="396">
        <v>43261</v>
      </c>
      <c r="I312" s="396">
        <v>45820</v>
      </c>
      <c r="J312" s="396">
        <v>54254</v>
      </c>
      <c r="K312" s="393">
        <v>30</v>
      </c>
      <c r="L312" s="393">
        <v>0</v>
      </c>
      <c r="M312" s="329"/>
    </row>
    <row r="313" spans="1:13" ht="17.100000000000001" customHeight="1">
      <c r="A313" s="400" t="s">
        <v>864</v>
      </c>
      <c r="B313" s="393"/>
      <c r="C313" s="394"/>
      <c r="D313" s="397">
        <f>+D314</f>
        <v>3627.8304807060003</v>
      </c>
      <c r="E313" s="397">
        <f>+E314</f>
        <v>3627.8304807060003</v>
      </c>
      <c r="F313" s="397"/>
      <c r="G313" s="397">
        <f>+G314</f>
        <v>3627.8304807060003</v>
      </c>
      <c r="H313" s="396"/>
      <c r="I313" s="396"/>
      <c r="J313" s="396"/>
      <c r="K313" s="393"/>
      <c r="L313" s="393"/>
      <c r="M313" s="329"/>
    </row>
    <row r="314" spans="1:13" ht="17.100000000000001" customHeight="1">
      <c r="A314" s="393">
        <v>351</v>
      </c>
      <c r="B314" s="393" t="s">
        <v>126</v>
      </c>
      <c r="C314" s="394" t="s">
        <v>865</v>
      </c>
      <c r="D314" s="395">
        <v>3627.8304807060003</v>
      </c>
      <c r="E314" s="395">
        <v>3627.8304807060003</v>
      </c>
      <c r="F314" s="395"/>
      <c r="G314" s="395">
        <v>3627.8304807060003</v>
      </c>
      <c r="H314" s="396">
        <v>45294</v>
      </c>
      <c r="I314" s="396">
        <v>45660</v>
      </c>
      <c r="J314" s="396">
        <v>52749</v>
      </c>
      <c r="K314" s="393">
        <v>20</v>
      </c>
      <c r="L314" s="393">
        <v>0</v>
      </c>
      <c r="M314" s="329"/>
    </row>
    <row r="315" spans="1:13" ht="17.100000000000001" customHeight="1">
      <c r="A315" s="400" t="s">
        <v>866</v>
      </c>
      <c r="B315" s="393"/>
      <c r="C315" s="394"/>
      <c r="D315" s="397">
        <f>SUM(D316:D319)</f>
        <v>49987.181958116402</v>
      </c>
      <c r="E315" s="397">
        <f>SUM(E316:E319)</f>
        <v>49987.181958116402</v>
      </c>
      <c r="F315" s="397"/>
      <c r="G315" s="397">
        <f>SUM(G316:G319)</f>
        <v>49987.181958116402</v>
      </c>
      <c r="H315" s="396"/>
      <c r="I315" s="396"/>
      <c r="J315" s="396"/>
      <c r="K315" s="393"/>
      <c r="L315" s="393"/>
      <c r="M315" s="329"/>
    </row>
    <row r="316" spans="1:13" ht="17.100000000000001" customHeight="1">
      <c r="A316" s="393">
        <v>352</v>
      </c>
      <c r="B316" s="393" t="s">
        <v>226</v>
      </c>
      <c r="C316" s="394" t="s">
        <v>867</v>
      </c>
      <c r="D316" s="395">
        <v>21986.1665542431</v>
      </c>
      <c r="E316" s="395">
        <v>21986.1665542431</v>
      </c>
      <c r="F316" s="395"/>
      <c r="G316" s="395">
        <v>21986.1665542431</v>
      </c>
      <c r="H316" s="396">
        <v>45079</v>
      </c>
      <c r="I316" s="396">
        <v>45413</v>
      </c>
      <c r="J316" s="396">
        <v>56037</v>
      </c>
      <c r="K316" s="393">
        <v>30</v>
      </c>
      <c r="L316" s="393">
        <v>0</v>
      </c>
      <c r="M316" s="329"/>
    </row>
    <row r="317" spans="1:13" ht="17.100000000000001" customHeight="1">
      <c r="A317" s="393">
        <v>353</v>
      </c>
      <c r="B317" s="393" t="s">
        <v>134</v>
      </c>
      <c r="C317" s="394" t="s">
        <v>868</v>
      </c>
      <c r="D317" s="395">
        <v>1438.7357020824002</v>
      </c>
      <c r="E317" s="395">
        <v>1438.7357020824002</v>
      </c>
      <c r="F317" s="395"/>
      <c r="G317" s="395">
        <v>1438.7357020824002</v>
      </c>
      <c r="H317" s="396">
        <v>45233</v>
      </c>
      <c r="I317" s="396">
        <v>45232</v>
      </c>
      <c r="J317" s="396">
        <v>56189</v>
      </c>
      <c r="K317" s="393">
        <v>29</v>
      </c>
      <c r="L317" s="393">
        <v>6</v>
      </c>
      <c r="M317" s="329"/>
    </row>
    <row r="318" spans="1:13" ht="17.100000000000001" customHeight="1">
      <c r="A318" s="393">
        <v>354</v>
      </c>
      <c r="B318" s="393" t="s">
        <v>226</v>
      </c>
      <c r="C318" s="394" t="s">
        <v>869</v>
      </c>
      <c r="D318" s="395">
        <v>19825.934587120802</v>
      </c>
      <c r="E318" s="395">
        <v>19825.934587120802</v>
      </c>
      <c r="F318" s="395"/>
      <c r="G318" s="395">
        <v>19825.934587120802</v>
      </c>
      <c r="H318" s="396">
        <v>45414</v>
      </c>
      <c r="I318" s="396">
        <v>45414</v>
      </c>
      <c r="J318" s="396">
        <v>56371</v>
      </c>
      <c r="K318" s="393">
        <v>30</v>
      </c>
      <c r="L318" s="393">
        <v>0</v>
      </c>
      <c r="M318" s="329"/>
    </row>
    <row r="319" spans="1:13" ht="17.100000000000001" customHeight="1" thickBot="1">
      <c r="A319" s="401">
        <v>355</v>
      </c>
      <c r="B319" s="401" t="s">
        <v>226</v>
      </c>
      <c r="C319" s="402" t="s">
        <v>870</v>
      </c>
      <c r="D319" s="403">
        <v>6736.3451146701009</v>
      </c>
      <c r="E319" s="403">
        <v>6736.3451146701009</v>
      </c>
      <c r="F319" s="403"/>
      <c r="G319" s="403">
        <v>6736.3451146701009</v>
      </c>
      <c r="H319" s="404">
        <v>45414</v>
      </c>
      <c r="I319" s="404">
        <v>45413</v>
      </c>
      <c r="J319" s="404">
        <v>56371</v>
      </c>
      <c r="K319" s="401">
        <v>30</v>
      </c>
      <c r="L319" s="401">
        <v>0</v>
      </c>
      <c r="M319" s="329"/>
    </row>
    <row r="320" spans="1:13" ht="12.95" customHeight="1">
      <c r="A320" s="210" t="s">
        <v>900</v>
      </c>
      <c r="B320" s="115"/>
      <c r="C320" s="115"/>
      <c r="D320" s="115"/>
      <c r="E320" s="115"/>
      <c r="F320" s="115"/>
      <c r="G320" s="115"/>
      <c r="H320" s="115"/>
      <c r="I320" s="115"/>
      <c r="J320" s="115"/>
      <c r="K320" s="115"/>
      <c r="L320" s="115"/>
      <c r="M320" s="329"/>
    </row>
    <row r="321" spans="1:13" ht="12.95" customHeight="1">
      <c r="A321" s="241" t="s">
        <v>871</v>
      </c>
      <c r="B321" s="241"/>
      <c r="C321" s="241"/>
      <c r="D321" s="241"/>
      <c r="E321" s="241"/>
      <c r="F321" s="241"/>
      <c r="G321" s="241"/>
      <c r="H321" s="241"/>
      <c r="I321" s="241"/>
      <c r="J321" s="241"/>
      <c r="K321" s="241"/>
      <c r="L321" s="241"/>
      <c r="M321" s="329"/>
    </row>
    <row r="322" spans="1:13" ht="12.95" customHeight="1">
      <c r="A322" s="240" t="s">
        <v>930</v>
      </c>
      <c r="B322" s="240"/>
      <c r="C322" s="240"/>
      <c r="D322" s="240"/>
      <c r="E322" s="240"/>
      <c r="F322" s="240"/>
      <c r="G322" s="240"/>
      <c r="H322" s="240"/>
      <c r="I322" s="240"/>
      <c r="J322" s="240"/>
      <c r="K322" s="240"/>
      <c r="L322" s="115"/>
      <c r="M322" s="329"/>
    </row>
    <row r="323" spans="1:13" ht="12.95" customHeight="1">
      <c r="A323" s="115" t="s">
        <v>872</v>
      </c>
      <c r="B323" s="115"/>
      <c r="C323" s="115"/>
      <c r="D323" s="115"/>
      <c r="E323" s="115"/>
      <c r="F323" s="115"/>
      <c r="G323" s="115"/>
      <c r="H323" s="115"/>
      <c r="I323" s="115"/>
      <c r="J323" s="115"/>
      <c r="K323" s="115"/>
      <c r="L323" s="115"/>
      <c r="M323" s="329"/>
    </row>
    <row r="324" spans="1:13" ht="12.95" customHeight="1">
      <c r="A324" s="241" t="s">
        <v>873</v>
      </c>
      <c r="B324" s="241"/>
      <c r="C324" s="241"/>
      <c r="D324" s="241"/>
      <c r="E324" s="241"/>
      <c r="F324" s="241"/>
      <c r="G324" s="241"/>
      <c r="H324" s="241"/>
      <c r="I324" s="241"/>
      <c r="J324" s="241"/>
      <c r="K324" s="241"/>
      <c r="L324" s="241"/>
      <c r="M324" s="329"/>
    </row>
    <row r="325" spans="1:13" ht="11.65" customHeight="1">
      <c r="A325" s="240" t="s">
        <v>408</v>
      </c>
      <c r="B325" s="240"/>
      <c r="C325" s="240"/>
      <c r="D325" s="240"/>
      <c r="E325" s="240"/>
      <c r="F325" s="240"/>
      <c r="G325" s="240"/>
      <c r="H325" s="240"/>
      <c r="I325" s="240"/>
      <c r="J325" s="240"/>
      <c r="K325" s="240"/>
      <c r="L325" s="115"/>
      <c r="M325" s="329"/>
    </row>
    <row r="326" spans="1:13" ht="11.65" customHeight="1">
      <c r="A326" s="375"/>
      <c r="B326" s="375"/>
      <c r="C326" s="376"/>
      <c r="D326" s="377"/>
      <c r="E326" s="378"/>
      <c r="F326" s="378"/>
      <c r="G326" s="378"/>
      <c r="H326" s="378"/>
      <c r="I326" s="378"/>
      <c r="J326" s="379"/>
      <c r="K326" s="379"/>
      <c r="L326" s="329"/>
      <c r="M326" s="329"/>
    </row>
    <row r="327" spans="1:13" ht="11.65" customHeight="1">
      <c r="A327" s="375"/>
      <c r="B327" s="375"/>
      <c r="C327" s="376"/>
      <c r="D327" s="377"/>
      <c r="E327" s="378"/>
      <c r="F327" s="378"/>
      <c r="G327" s="378"/>
      <c r="H327" s="378"/>
      <c r="I327" s="378"/>
      <c r="J327" s="379"/>
      <c r="K327" s="379"/>
      <c r="L327" s="329"/>
      <c r="M327" s="329"/>
    </row>
    <row r="328" spans="1:13" ht="11.65" customHeight="1">
      <c r="A328" s="375"/>
      <c r="B328" s="375"/>
      <c r="C328" s="376"/>
      <c r="D328" s="377"/>
      <c r="E328" s="378"/>
      <c r="F328" s="378"/>
      <c r="G328" s="378"/>
      <c r="H328" s="378"/>
      <c r="I328" s="378"/>
      <c r="J328" s="379"/>
      <c r="K328" s="379"/>
      <c r="L328" s="329"/>
      <c r="M328" s="329"/>
    </row>
    <row r="329" spans="1:13" ht="11.65" customHeight="1">
      <c r="A329" s="375"/>
      <c r="B329" s="375"/>
      <c r="C329" s="376"/>
      <c r="D329" s="377"/>
      <c r="E329" s="378"/>
      <c r="F329" s="378"/>
      <c r="G329" s="378"/>
      <c r="H329" s="378"/>
      <c r="I329" s="378"/>
      <c r="J329" s="379"/>
      <c r="K329" s="379"/>
      <c r="L329" s="329"/>
      <c r="M329" s="329"/>
    </row>
    <row r="330" spans="1:13" ht="11.65" customHeight="1">
      <c r="A330" s="375"/>
      <c r="B330" s="375"/>
      <c r="C330" s="376"/>
      <c r="D330" s="377"/>
      <c r="E330" s="378"/>
      <c r="F330" s="378"/>
      <c r="G330" s="378"/>
      <c r="H330" s="378"/>
      <c r="I330" s="378"/>
      <c r="J330" s="379"/>
      <c r="K330" s="379"/>
      <c r="L330" s="329"/>
      <c r="M330" s="329"/>
    </row>
    <row r="331" spans="1:13" ht="11.65" customHeight="1">
      <c r="A331" s="329"/>
      <c r="B331" s="329"/>
      <c r="C331" s="329"/>
      <c r="D331" s="329"/>
      <c r="E331" s="329"/>
      <c r="F331" s="329"/>
      <c r="G331" s="329"/>
      <c r="H331" s="329"/>
      <c r="I331" s="329"/>
      <c r="J331" s="329"/>
      <c r="K331" s="329"/>
      <c r="L331" s="329"/>
      <c r="M331" s="329"/>
    </row>
    <row r="332" spans="1:13" ht="11.65" customHeight="1">
      <c r="A332" s="329"/>
      <c r="B332" s="329"/>
      <c r="C332" s="329"/>
      <c r="D332" s="329"/>
      <c r="E332" s="329"/>
      <c r="F332" s="329"/>
      <c r="G332" s="329"/>
      <c r="H332" s="329"/>
      <c r="I332" s="329"/>
      <c r="J332" s="329"/>
      <c r="K332" s="329"/>
      <c r="L332" s="329"/>
      <c r="M332" s="329"/>
    </row>
    <row r="333" spans="1:13" ht="11.65" customHeight="1">
      <c r="A333" s="329"/>
      <c r="B333" s="329"/>
      <c r="C333" s="329"/>
      <c r="D333" s="329"/>
      <c r="E333" s="329"/>
      <c r="F333" s="329"/>
      <c r="G333" s="329"/>
      <c r="H333" s="329"/>
      <c r="I333" s="329"/>
      <c r="J333" s="329"/>
      <c r="K333" s="329"/>
      <c r="L333" s="329"/>
      <c r="M333" s="329"/>
    </row>
    <row r="334" spans="1:13" ht="11.65" customHeight="1">
      <c r="A334" s="329"/>
      <c r="B334" s="329"/>
      <c r="C334" s="329"/>
      <c r="D334" s="329"/>
      <c r="E334" s="329"/>
      <c r="F334" s="329"/>
      <c r="G334" s="329"/>
      <c r="H334" s="329"/>
      <c r="I334" s="329"/>
      <c r="J334" s="329"/>
      <c r="K334" s="329"/>
      <c r="L334" s="329"/>
      <c r="M334" s="329"/>
    </row>
    <row r="335" spans="1:13" ht="11.65" customHeight="1">
      <c r="A335" s="329"/>
      <c r="B335" s="329"/>
      <c r="C335" s="329"/>
      <c r="D335" s="329"/>
      <c r="E335" s="329"/>
      <c r="F335" s="329"/>
      <c r="G335" s="329"/>
      <c r="H335" s="329"/>
      <c r="I335" s="329"/>
      <c r="J335" s="329"/>
      <c r="K335" s="329"/>
      <c r="L335" s="329"/>
      <c r="M335" s="329"/>
    </row>
    <row r="336" spans="1:13" ht="11.65" customHeight="1">
      <c r="A336" s="329"/>
      <c r="B336" s="329"/>
      <c r="C336" s="329"/>
      <c r="D336" s="329"/>
      <c r="E336" s="329"/>
      <c r="F336" s="329"/>
      <c r="G336" s="329"/>
      <c r="H336" s="329"/>
      <c r="I336" s="329"/>
      <c r="J336" s="329"/>
      <c r="K336" s="329"/>
      <c r="L336" s="329"/>
      <c r="M336" s="329"/>
    </row>
    <row r="337" spans="1:13" ht="11.65" customHeight="1">
      <c r="A337" s="329"/>
      <c r="B337" s="329"/>
      <c r="C337" s="329"/>
      <c r="D337" s="329"/>
      <c r="E337" s="329"/>
      <c r="F337" s="329"/>
      <c r="G337" s="329"/>
      <c r="H337" s="329"/>
      <c r="I337" s="329"/>
      <c r="J337" s="329"/>
      <c r="K337" s="329"/>
      <c r="L337" s="329"/>
      <c r="M337" s="329"/>
    </row>
    <row r="338" spans="1:13" ht="11.65" customHeight="1">
      <c r="A338" s="375"/>
      <c r="B338" s="375"/>
      <c r="C338" s="376"/>
      <c r="D338" s="377"/>
      <c r="E338" s="378"/>
      <c r="F338" s="378"/>
      <c r="G338" s="378"/>
      <c r="H338" s="378"/>
      <c r="I338" s="378"/>
      <c r="J338" s="379"/>
      <c r="K338" s="379"/>
      <c r="L338" s="329"/>
      <c r="M338" s="329"/>
    </row>
    <row r="339" spans="1:13" ht="11.65" customHeight="1">
      <c r="A339" s="375"/>
      <c r="B339" s="375"/>
      <c r="C339" s="376"/>
      <c r="D339" s="377"/>
      <c r="E339" s="378"/>
      <c r="F339" s="378"/>
      <c r="G339" s="378"/>
      <c r="H339" s="378"/>
      <c r="I339" s="378"/>
      <c r="J339" s="379"/>
      <c r="K339" s="379"/>
      <c r="L339" s="329"/>
      <c r="M339" s="329"/>
    </row>
    <row r="340" spans="1:13" ht="11.65" customHeight="1">
      <c r="A340" s="375"/>
      <c r="B340" s="375"/>
      <c r="C340" s="376"/>
      <c r="D340" s="377"/>
      <c r="E340" s="378"/>
      <c r="F340" s="378"/>
      <c r="G340" s="378"/>
      <c r="H340" s="378"/>
      <c r="I340" s="378"/>
      <c r="J340" s="379"/>
      <c r="K340" s="379"/>
      <c r="L340" s="329"/>
      <c r="M340" s="329"/>
    </row>
    <row r="341" spans="1:13" ht="11.65" customHeight="1">
      <c r="A341" s="375"/>
      <c r="B341" s="375"/>
      <c r="C341" s="376"/>
      <c r="D341" s="377"/>
      <c r="E341" s="378"/>
      <c r="F341" s="378"/>
      <c r="G341" s="378"/>
      <c r="H341" s="378"/>
      <c r="I341" s="378"/>
      <c r="J341" s="379"/>
      <c r="K341" s="379"/>
      <c r="L341" s="329"/>
      <c r="M341" s="329"/>
    </row>
    <row r="342" spans="1:13" ht="11.65" customHeight="1">
      <c r="A342" s="375"/>
      <c r="B342" s="375"/>
      <c r="C342" s="376"/>
      <c r="D342" s="377"/>
      <c r="E342" s="378"/>
      <c r="F342" s="378"/>
      <c r="G342" s="378"/>
      <c r="H342" s="378"/>
      <c r="I342" s="378"/>
      <c r="J342" s="379"/>
      <c r="K342" s="379"/>
      <c r="L342" s="329"/>
      <c r="M342" s="329"/>
    </row>
    <row r="343" spans="1:13" ht="11.65" customHeight="1">
      <c r="A343" s="375"/>
      <c r="B343" s="375"/>
      <c r="C343" s="376"/>
      <c r="D343" s="377"/>
      <c r="E343" s="378"/>
      <c r="F343" s="378"/>
      <c r="G343" s="378"/>
      <c r="H343" s="378"/>
      <c r="I343" s="378"/>
      <c r="J343" s="379"/>
      <c r="K343" s="379"/>
      <c r="L343" s="329"/>
      <c r="M343" s="329"/>
    </row>
    <row r="344" spans="1:13" ht="11.65" customHeight="1">
      <c r="A344" s="375"/>
      <c r="B344" s="375"/>
      <c r="C344" s="376"/>
      <c r="D344" s="377"/>
      <c r="E344" s="378"/>
      <c r="F344" s="378"/>
      <c r="G344" s="378"/>
      <c r="H344" s="378"/>
      <c r="I344" s="378"/>
      <c r="J344" s="379"/>
      <c r="K344" s="379"/>
      <c r="L344" s="329"/>
      <c r="M344" s="329"/>
    </row>
    <row r="345" spans="1:13" ht="11.65" customHeight="1">
      <c r="A345" s="375"/>
      <c r="B345" s="375"/>
      <c r="C345" s="376"/>
      <c r="D345" s="377"/>
      <c r="E345" s="378"/>
      <c r="F345" s="378"/>
      <c r="G345" s="378"/>
      <c r="H345" s="378"/>
      <c r="I345" s="378"/>
      <c r="J345" s="379"/>
      <c r="K345" s="379"/>
      <c r="L345" s="329"/>
      <c r="M345" s="329"/>
    </row>
    <row r="346" spans="1:13" ht="11.65" customHeight="1">
      <c r="A346" s="375"/>
      <c r="B346" s="375"/>
      <c r="C346" s="376"/>
      <c r="D346" s="377"/>
      <c r="E346" s="378"/>
      <c r="F346" s="378"/>
      <c r="G346" s="378"/>
      <c r="H346" s="378"/>
      <c r="I346" s="378"/>
      <c r="J346" s="379"/>
      <c r="K346" s="379"/>
      <c r="L346" s="329"/>
      <c r="M346" s="329"/>
    </row>
    <row r="347" spans="1:13" ht="11.65" customHeight="1">
      <c r="A347" s="375"/>
      <c r="B347" s="375"/>
      <c r="C347" s="376"/>
      <c r="D347" s="377"/>
      <c r="E347" s="378"/>
      <c r="F347" s="378"/>
      <c r="G347" s="378"/>
      <c r="H347" s="378"/>
      <c r="I347" s="378"/>
      <c r="J347" s="379"/>
      <c r="K347" s="379"/>
      <c r="L347" s="329"/>
      <c r="M347" s="329"/>
    </row>
    <row r="348" spans="1:13" ht="11.65" customHeight="1">
      <c r="A348" s="375"/>
      <c r="B348" s="375"/>
      <c r="C348" s="376"/>
      <c r="D348" s="377"/>
      <c r="E348" s="378"/>
      <c r="F348" s="378"/>
      <c r="G348" s="378"/>
      <c r="H348" s="378"/>
      <c r="I348" s="378"/>
      <c r="J348" s="379"/>
      <c r="K348" s="379"/>
      <c r="L348" s="329"/>
      <c r="M348" s="329"/>
    </row>
    <row r="349" spans="1:13" ht="11.65" customHeight="1">
      <c r="A349" s="375"/>
      <c r="B349" s="375"/>
      <c r="C349" s="376"/>
      <c r="D349" s="377"/>
      <c r="E349" s="378"/>
      <c r="F349" s="378"/>
      <c r="G349" s="378"/>
      <c r="H349" s="378"/>
      <c r="I349" s="378"/>
      <c r="J349" s="379"/>
      <c r="K349" s="379"/>
      <c r="L349" s="329"/>
      <c r="M349" s="329"/>
    </row>
    <row r="350" spans="1:13" ht="11.65" customHeight="1">
      <c r="A350" s="375"/>
      <c r="B350" s="375"/>
      <c r="C350" s="376"/>
      <c r="D350" s="377"/>
      <c r="E350" s="378"/>
      <c r="F350" s="378"/>
      <c r="G350" s="378"/>
      <c r="H350" s="378"/>
      <c r="I350" s="378"/>
      <c r="J350" s="379"/>
      <c r="K350" s="379"/>
      <c r="L350" s="329"/>
      <c r="M350" s="329"/>
    </row>
    <row r="351" spans="1:13" ht="14.25" customHeight="1">
      <c r="A351" s="380"/>
      <c r="B351" s="380"/>
      <c r="C351" s="380"/>
      <c r="D351" s="380"/>
      <c r="E351" s="380"/>
      <c r="F351" s="380"/>
      <c r="G351" s="380"/>
      <c r="H351" s="380"/>
      <c r="I351" s="380"/>
      <c r="J351" s="380"/>
      <c r="K351" s="380"/>
      <c r="L351" s="329"/>
      <c r="M351" s="329"/>
    </row>
    <row r="352" spans="1:13" ht="14.25" customHeight="1">
      <c r="A352" s="236"/>
      <c r="B352" s="236"/>
      <c r="C352" s="236"/>
      <c r="D352" s="236"/>
      <c r="E352" s="236"/>
      <c r="F352" s="236"/>
      <c r="G352" s="236"/>
      <c r="H352" s="236"/>
      <c r="I352" s="236"/>
      <c r="J352" s="236"/>
      <c r="K352" s="236"/>
    </row>
    <row r="353" spans="1:12" ht="14.25" customHeight="1">
      <c r="A353" s="62"/>
      <c r="B353" s="62"/>
      <c r="C353" s="62"/>
      <c r="D353" s="62"/>
      <c r="E353" s="62"/>
      <c r="F353" s="62"/>
      <c r="G353" s="62"/>
      <c r="H353" s="62"/>
      <c r="I353" s="62"/>
      <c r="J353" s="62"/>
      <c r="K353" s="62"/>
    </row>
    <row r="354" spans="1:12" ht="12.75" customHeight="1">
      <c r="A354" s="237"/>
      <c r="B354" s="237"/>
      <c r="C354" s="237"/>
      <c r="D354" s="237"/>
      <c r="E354" s="237"/>
      <c r="F354" s="237"/>
      <c r="G354" s="237"/>
      <c r="H354" s="237"/>
      <c r="I354" s="237"/>
      <c r="J354" s="237"/>
      <c r="K354" s="237"/>
      <c r="L354" s="237"/>
    </row>
    <row r="355" spans="1:12">
      <c r="A355" s="236"/>
      <c r="B355" s="236"/>
      <c r="C355" s="236"/>
      <c r="D355" s="236"/>
      <c r="E355" s="236"/>
      <c r="F355" s="236"/>
      <c r="G355" s="236"/>
      <c r="H355" s="236"/>
      <c r="I355" s="236"/>
      <c r="J355" s="236"/>
      <c r="K355" s="236"/>
    </row>
  </sheetData>
  <mergeCells count="45">
    <mergeCell ref="M3:O3"/>
    <mergeCell ref="K9:L10"/>
    <mergeCell ref="A1:C1"/>
    <mergeCell ref="A2:L2"/>
    <mergeCell ref="A3:G3"/>
    <mergeCell ref="H3:L3"/>
    <mergeCell ref="A39:C39"/>
    <mergeCell ref="A53:C53"/>
    <mergeCell ref="A64:C64"/>
    <mergeCell ref="M6:P6"/>
    <mergeCell ref="M7:P7"/>
    <mergeCell ref="A9:A11"/>
    <mergeCell ref="B9:C11"/>
    <mergeCell ref="D9:E9"/>
    <mergeCell ref="D10:D11"/>
    <mergeCell ref="E10:E11"/>
    <mergeCell ref="G10:G11"/>
    <mergeCell ref="A14:C14"/>
    <mergeCell ref="A30:C30"/>
    <mergeCell ref="H9:H11"/>
    <mergeCell ref="I9:I11"/>
    <mergeCell ref="J9:J11"/>
    <mergeCell ref="A77:C77"/>
    <mergeCell ref="A116:C116"/>
    <mergeCell ref="A352:K352"/>
    <mergeCell ref="A354:L354"/>
    <mergeCell ref="A134:C134"/>
    <mergeCell ref="A213:C213"/>
    <mergeCell ref="A224:C224"/>
    <mergeCell ref="A234:C234"/>
    <mergeCell ref="A238:C238"/>
    <mergeCell ref="A351:K351"/>
    <mergeCell ref="A263:C263"/>
    <mergeCell ref="A277:C277"/>
    <mergeCell ref="A287:C287"/>
    <mergeCell ref="A301:C301"/>
    <mergeCell ref="A355:K355"/>
    <mergeCell ref="A144:C144"/>
    <mergeCell ref="A166:C166"/>
    <mergeCell ref="A321:L321"/>
    <mergeCell ref="A322:K322"/>
    <mergeCell ref="A324:L324"/>
    <mergeCell ref="A325:K325"/>
    <mergeCell ref="A191:C191"/>
    <mergeCell ref="A248:C248"/>
  </mergeCells>
  <printOptions horizontalCentered="1"/>
  <pageMargins left="0.39370078740157483" right="0.59055118110236227" top="0.59055118110236227" bottom="0.59055118110236227" header="0.19685039370078741" footer="0.19685039370078741"/>
  <pageSetup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61BE-07B6-4F4F-8880-810354745BEB}">
  <dimension ref="A1:W274"/>
  <sheetViews>
    <sheetView showGridLines="0" zoomScale="90" zoomScaleNormal="90" zoomScaleSheetLayoutView="80" workbookViewId="0">
      <selection activeCell="C20" sqref="C20"/>
    </sheetView>
  </sheetViews>
  <sheetFormatPr baseColWidth="10" defaultColWidth="11.42578125" defaultRowHeight="12.75"/>
  <cols>
    <col min="1" max="2" width="5" style="25" customWidth="1"/>
    <col min="3" max="3" width="53.85546875" style="25" bestFit="1" customWidth="1"/>
    <col min="4" max="4" width="18.7109375" style="64" customWidth="1"/>
    <col min="5" max="5" width="18.7109375" style="25" customWidth="1"/>
    <col min="6" max="6" width="2.42578125" style="25" customWidth="1"/>
    <col min="7" max="7" width="18.7109375" style="25" customWidth="1"/>
    <col min="8" max="10" width="13.7109375" style="25" customWidth="1"/>
    <col min="11" max="12" width="9.7109375" style="55" customWidth="1"/>
    <col min="13" max="13" width="11.28515625" style="25" bestFit="1" customWidth="1"/>
    <col min="14" max="14" width="12" style="25" bestFit="1" customWidth="1"/>
    <col min="15" max="15" width="11.42578125" style="25"/>
    <col min="16" max="17" width="9.140625" style="25" customWidth="1"/>
    <col min="18" max="18" width="9" style="25" customWidth="1"/>
    <col min="19" max="19" width="9.140625" style="25" customWidth="1"/>
    <col min="20" max="20" width="9.28515625" style="25" customWidth="1"/>
    <col min="21" max="23" width="9.140625" style="25" customWidth="1"/>
    <col min="24" max="16384" width="11.42578125" style="25"/>
  </cols>
  <sheetData>
    <row r="1" spans="1:23" s="113" customFormat="1" ht="43.5" customHeight="1">
      <c r="A1" s="213" t="s">
        <v>904</v>
      </c>
      <c r="B1" s="213"/>
      <c r="C1" s="213"/>
      <c r="D1" s="67" t="s">
        <v>937</v>
      </c>
      <c r="E1" s="67"/>
      <c r="F1" s="67"/>
      <c r="G1" s="154"/>
      <c r="H1" s="154"/>
      <c r="I1" s="154"/>
      <c r="J1" s="154"/>
      <c r="K1" s="154"/>
      <c r="L1" s="154"/>
      <c r="M1" s="154"/>
    </row>
    <row r="2" spans="1:23" s="1" customFormat="1" ht="36" customHeight="1" thickBot="1">
      <c r="A2" s="227" t="s">
        <v>905</v>
      </c>
      <c r="B2" s="227"/>
      <c r="C2" s="227"/>
      <c r="D2" s="227"/>
      <c r="E2" s="227"/>
      <c r="F2" s="227"/>
      <c r="G2" s="227"/>
      <c r="H2" s="227"/>
      <c r="I2" s="227"/>
      <c r="J2" s="227"/>
      <c r="K2" s="227"/>
      <c r="L2" s="227"/>
      <c r="N2" s="156"/>
      <c r="O2" s="156"/>
    </row>
    <row r="3" spans="1:23" customFormat="1" ht="6" customHeight="1">
      <c r="A3" s="211"/>
      <c r="B3" s="211"/>
      <c r="C3" s="211"/>
      <c r="D3" s="211"/>
      <c r="E3" s="211"/>
      <c r="F3" s="211"/>
      <c r="G3" s="211"/>
      <c r="H3" s="211"/>
      <c r="I3" s="211"/>
      <c r="J3" s="211"/>
      <c r="K3" s="211"/>
      <c r="L3" s="211"/>
      <c r="M3" s="212"/>
      <c r="N3" s="212"/>
      <c r="O3" s="212"/>
    </row>
    <row r="4" spans="1:23" s="17" customFormat="1" ht="17.100000000000001" customHeight="1">
      <c r="A4" s="121" t="s">
        <v>916</v>
      </c>
      <c r="B4" s="121"/>
      <c r="C4" s="121"/>
      <c r="D4" s="121"/>
      <c r="E4" s="121"/>
      <c r="F4" s="121"/>
      <c r="G4" s="121"/>
      <c r="H4" s="121"/>
      <c r="I4" s="121"/>
      <c r="J4" s="121"/>
      <c r="K4" s="121"/>
      <c r="L4" s="121"/>
    </row>
    <row r="5" spans="1:23" s="17" customFormat="1" ht="17.100000000000001" customHeight="1">
      <c r="A5" s="121" t="s">
        <v>792</v>
      </c>
      <c r="B5" s="121"/>
      <c r="C5" s="121"/>
      <c r="D5" s="121"/>
      <c r="E5" s="121"/>
      <c r="F5" s="121"/>
      <c r="G5" s="121"/>
      <c r="H5" s="121"/>
      <c r="I5" s="121"/>
      <c r="J5" s="121"/>
      <c r="K5" s="121"/>
      <c r="L5" s="121"/>
      <c r="M5" s="53">
        <v>19.802700000000002</v>
      </c>
    </row>
    <row r="6" spans="1:23" s="17" customFormat="1" ht="17.100000000000001" customHeight="1">
      <c r="A6" s="121" t="s">
        <v>2</v>
      </c>
      <c r="B6" s="121"/>
      <c r="C6" s="121"/>
      <c r="D6" s="121"/>
      <c r="E6" s="121"/>
      <c r="F6" s="121"/>
      <c r="G6" s="121"/>
      <c r="H6" s="121"/>
      <c r="I6" s="121"/>
      <c r="J6" s="121"/>
      <c r="K6" s="121"/>
      <c r="L6" s="121"/>
    </row>
    <row r="7" spans="1:23" s="17" customFormat="1" ht="17.100000000000001" customHeight="1">
      <c r="A7" s="121" t="s">
        <v>921</v>
      </c>
      <c r="B7" s="121"/>
      <c r="C7" s="121"/>
      <c r="D7" s="121"/>
      <c r="E7" s="121"/>
      <c r="F7" s="121"/>
      <c r="G7" s="121"/>
      <c r="H7" s="121"/>
      <c r="I7" s="121"/>
      <c r="J7" s="121"/>
      <c r="K7" s="121"/>
      <c r="L7" s="121"/>
    </row>
    <row r="8" spans="1:23" s="17" customFormat="1" ht="17.100000000000001" customHeight="1">
      <c r="A8" s="121" t="s">
        <v>917</v>
      </c>
      <c r="B8" s="121"/>
      <c r="C8" s="121"/>
      <c r="D8" s="121"/>
      <c r="E8" s="121"/>
      <c r="F8" s="121"/>
      <c r="G8" s="121"/>
      <c r="H8" s="121"/>
      <c r="I8" s="121"/>
      <c r="J8" s="121"/>
      <c r="K8" s="121"/>
      <c r="L8" s="121"/>
    </row>
    <row r="9" spans="1:23" ht="24">
      <c r="A9" s="238" t="s">
        <v>793</v>
      </c>
      <c r="B9" s="221" t="s">
        <v>913</v>
      </c>
      <c r="C9" s="221"/>
      <c r="D9" s="239" t="s">
        <v>794</v>
      </c>
      <c r="E9" s="239"/>
      <c r="F9" s="370"/>
      <c r="G9" s="208" t="s">
        <v>795</v>
      </c>
      <c r="H9" s="238" t="s">
        <v>914</v>
      </c>
      <c r="I9" s="238" t="s">
        <v>796</v>
      </c>
      <c r="J9" s="238" t="s">
        <v>915</v>
      </c>
      <c r="K9" s="238" t="s">
        <v>797</v>
      </c>
      <c r="L9" s="238"/>
      <c r="M9" s="371"/>
      <c r="N9" s="371"/>
      <c r="O9" s="54"/>
      <c r="P9" s="54"/>
      <c r="Q9" s="54"/>
      <c r="R9" s="54"/>
      <c r="S9" s="54"/>
      <c r="T9" s="54"/>
      <c r="U9" s="54"/>
      <c r="V9" s="54"/>
      <c r="W9" s="54"/>
    </row>
    <row r="10" spans="1:23" ht="4.9000000000000004" customHeight="1">
      <c r="A10" s="238"/>
      <c r="B10" s="221"/>
      <c r="C10" s="221"/>
      <c r="D10" s="238" t="s">
        <v>798</v>
      </c>
      <c r="E10" s="238" t="s">
        <v>799</v>
      </c>
      <c r="F10" s="207"/>
      <c r="G10" s="238" t="s">
        <v>799</v>
      </c>
      <c r="H10" s="238"/>
      <c r="I10" s="238"/>
      <c r="J10" s="238"/>
      <c r="K10" s="239"/>
      <c r="L10" s="239"/>
      <c r="M10" s="329"/>
      <c r="N10" s="329"/>
    </row>
    <row r="11" spans="1:23" ht="52.5" customHeight="1" thickBot="1">
      <c r="A11" s="239"/>
      <c r="B11" s="235"/>
      <c r="C11" s="235"/>
      <c r="D11" s="239"/>
      <c r="E11" s="239"/>
      <c r="F11" s="208"/>
      <c r="G11" s="239"/>
      <c r="H11" s="239"/>
      <c r="I11" s="239"/>
      <c r="J11" s="239"/>
      <c r="K11" s="206" t="s">
        <v>800</v>
      </c>
      <c r="L11" s="206" t="s">
        <v>801</v>
      </c>
      <c r="M11" s="329"/>
      <c r="N11" s="329"/>
    </row>
    <row r="12" spans="1:23" ht="4.5" customHeight="1" thickBot="1">
      <c r="A12" s="176"/>
      <c r="B12" s="177"/>
      <c r="C12" s="177"/>
      <c r="D12" s="176"/>
      <c r="E12" s="176"/>
      <c r="F12" s="176"/>
      <c r="G12" s="176"/>
      <c r="H12" s="176"/>
      <c r="I12" s="176"/>
      <c r="J12" s="176"/>
      <c r="K12" s="177"/>
      <c r="L12" s="177"/>
    </row>
    <row r="13" spans="1:23" ht="17.100000000000001" customHeight="1">
      <c r="A13" s="389"/>
      <c r="B13" s="389"/>
      <c r="C13" s="384" t="s">
        <v>874</v>
      </c>
      <c r="D13" s="407">
        <f>D14+D16+D29+D35+D38+D41+D43+D46+D48+D50+D53+D56+D59+D62</f>
        <v>602975.73642082745</v>
      </c>
      <c r="E13" s="407">
        <f>E14+E16+E29+E35+E38+E41+E43+E46+E48+E50+E53+E56+E59+E62</f>
        <v>602975.73642082745</v>
      </c>
      <c r="F13" s="407"/>
      <c r="G13" s="407">
        <f>G14+G16+G29+G35+G38+G41+G43+G46+G48+G50+G53+G56+G59+G62</f>
        <v>602975.73642082745</v>
      </c>
      <c r="H13" s="408"/>
      <c r="I13" s="409"/>
      <c r="J13" s="409"/>
      <c r="K13" s="409"/>
      <c r="L13" s="409"/>
      <c r="M13" s="329"/>
      <c r="N13" s="406"/>
    </row>
    <row r="14" spans="1:23" ht="17.100000000000001" customHeight="1">
      <c r="A14" s="400" t="s">
        <v>938</v>
      </c>
      <c r="B14" s="394"/>
      <c r="C14" s="410"/>
      <c r="D14" s="397">
        <f>SUM(D15)</f>
        <v>2587.6674246285006</v>
      </c>
      <c r="E14" s="397">
        <f>SUM(E15)</f>
        <v>2587.6674246285006</v>
      </c>
      <c r="F14" s="397"/>
      <c r="G14" s="397">
        <f>SUM(G15)</f>
        <v>2587.6674246285006</v>
      </c>
      <c r="H14" s="393"/>
      <c r="I14" s="393"/>
      <c r="J14" s="393"/>
      <c r="K14" s="393"/>
      <c r="L14" s="393"/>
      <c r="M14" s="329"/>
      <c r="N14" s="329"/>
    </row>
    <row r="15" spans="1:23" ht="17.100000000000001" customHeight="1">
      <c r="A15" s="411">
        <v>1</v>
      </c>
      <c r="B15" s="393" t="s">
        <v>757</v>
      </c>
      <c r="C15" s="410" t="s">
        <v>758</v>
      </c>
      <c r="D15" s="395">
        <v>2587.6674246285006</v>
      </c>
      <c r="E15" s="395">
        <v>2587.6674246285006</v>
      </c>
      <c r="F15" s="395"/>
      <c r="G15" s="395">
        <v>2587.6674246285006</v>
      </c>
      <c r="H15" s="396">
        <v>36274</v>
      </c>
      <c r="I15" s="396">
        <v>36274</v>
      </c>
      <c r="J15" s="396">
        <v>47446</v>
      </c>
      <c r="K15" s="412">
        <v>30</v>
      </c>
      <c r="L15" s="412">
        <v>6</v>
      </c>
      <c r="M15" s="329"/>
      <c r="N15" s="329"/>
    </row>
    <row r="16" spans="1:23" ht="17.100000000000001" customHeight="1">
      <c r="A16" s="400" t="s">
        <v>804</v>
      </c>
      <c r="B16" s="394"/>
      <c r="C16" s="410"/>
      <c r="D16" s="397">
        <f>SUM(D17:D28)</f>
        <v>151938.4216321611</v>
      </c>
      <c r="E16" s="397">
        <f>SUM(E17:E28)</f>
        <v>151938.4216321611</v>
      </c>
      <c r="F16" s="397"/>
      <c r="G16" s="397">
        <f>SUM(G17:G28)</f>
        <v>151938.4216321611</v>
      </c>
      <c r="H16" s="393"/>
      <c r="I16" s="393"/>
      <c r="J16" s="393"/>
      <c r="K16" s="393"/>
      <c r="L16" s="393"/>
      <c r="M16" s="329"/>
      <c r="N16" s="329"/>
    </row>
    <row r="17" spans="1:14" ht="17.100000000000001" customHeight="1">
      <c r="A17" s="411">
        <v>2</v>
      </c>
      <c r="B17" s="393" t="s">
        <v>124</v>
      </c>
      <c r="C17" s="394" t="s">
        <v>759</v>
      </c>
      <c r="D17" s="395">
        <v>18326.798669768403</v>
      </c>
      <c r="E17" s="395">
        <v>18326.798669768403</v>
      </c>
      <c r="F17" s="395"/>
      <c r="G17" s="395">
        <v>18326.798669768403</v>
      </c>
      <c r="H17" s="396">
        <v>37390</v>
      </c>
      <c r="I17" s="396">
        <v>37390</v>
      </c>
      <c r="J17" s="396">
        <v>46552</v>
      </c>
      <c r="K17" s="412">
        <v>25</v>
      </c>
      <c r="L17" s="412">
        <v>0</v>
      </c>
      <c r="M17" s="329"/>
      <c r="N17" s="329"/>
    </row>
    <row r="18" spans="1:14" ht="17.100000000000001" customHeight="1">
      <c r="A18" s="411">
        <v>3</v>
      </c>
      <c r="B18" s="393" t="s">
        <v>124</v>
      </c>
      <c r="C18" s="394" t="s">
        <v>760</v>
      </c>
      <c r="D18" s="395">
        <v>21296.116560946499</v>
      </c>
      <c r="E18" s="395">
        <v>21296.116560946499</v>
      </c>
      <c r="F18" s="395"/>
      <c r="G18" s="395">
        <v>21296.116560946499</v>
      </c>
      <c r="H18" s="396">
        <v>37324</v>
      </c>
      <c r="I18" s="396">
        <v>37324</v>
      </c>
      <c r="J18" s="396">
        <v>46486</v>
      </c>
      <c r="K18" s="412">
        <v>25</v>
      </c>
      <c r="L18" s="412">
        <v>0</v>
      </c>
      <c r="M18" s="329"/>
      <c r="N18" s="329"/>
    </row>
    <row r="19" spans="1:14" ht="17.100000000000001" customHeight="1">
      <c r="A19" s="411">
        <v>4</v>
      </c>
      <c r="B19" s="393" t="s">
        <v>124</v>
      </c>
      <c r="C19" s="394" t="s">
        <v>761</v>
      </c>
      <c r="D19" s="395">
        <v>6567.6650229756006</v>
      </c>
      <c r="E19" s="395">
        <v>6567.6650229756006</v>
      </c>
      <c r="F19" s="395"/>
      <c r="G19" s="395">
        <v>6567.6650229756006</v>
      </c>
      <c r="H19" s="396">
        <v>37799</v>
      </c>
      <c r="I19" s="396">
        <v>37769</v>
      </c>
      <c r="J19" s="396">
        <v>46932</v>
      </c>
      <c r="K19" s="412">
        <v>25</v>
      </c>
      <c r="L19" s="412">
        <v>0</v>
      </c>
      <c r="M19" s="329"/>
      <c r="N19" s="329"/>
    </row>
    <row r="20" spans="1:14" ht="17.100000000000001" customHeight="1">
      <c r="A20" s="411">
        <v>5</v>
      </c>
      <c r="B20" s="393" t="s">
        <v>124</v>
      </c>
      <c r="C20" s="394" t="s">
        <v>875</v>
      </c>
      <c r="D20" s="395">
        <v>8294.4534924252002</v>
      </c>
      <c r="E20" s="395">
        <v>8294.4534924252002</v>
      </c>
      <c r="F20" s="395"/>
      <c r="G20" s="395">
        <v>8294.4534924252002</v>
      </c>
      <c r="H20" s="396">
        <v>37165</v>
      </c>
      <c r="I20" s="396">
        <v>37165</v>
      </c>
      <c r="J20" s="396">
        <v>46328</v>
      </c>
      <c r="K20" s="412">
        <v>25</v>
      </c>
      <c r="L20" s="412">
        <v>0</v>
      </c>
      <c r="M20" s="406"/>
      <c r="N20" s="329"/>
    </row>
    <row r="21" spans="1:14" ht="17.100000000000001" customHeight="1">
      <c r="A21" s="411">
        <v>6</v>
      </c>
      <c r="B21" s="393" t="s">
        <v>132</v>
      </c>
      <c r="C21" s="394" t="s">
        <v>763</v>
      </c>
      <c r="D21" s="395">
        <v>11396.250575284501</v>
      </c>
      <c r="E21" s="395">
        <v>11396.250575284501</v>
      </c>
      <c r="F21" s="395"/>
      <c r="G21" s="395">
        <v>11396.250575284501</v>
      </c>
      <c r="H21" s="396">
        <v>36686</v>
      </c>
      <c r="I21" s="396">
        <v>36686</v>
      </c>
      <c r="J21" s="396">
        <v>45992</v>
      </c>
      <c r="K21" s="412">
        <v>25</v>
      </c>
      <c r="L21" s="412">
        <v>0</v>
      </c>
      <c r="M21" s="329"/>
      <c r="N21" s="329"/>
    </row>
    <row r="22" spans="1:14" ht="17.100000000000001" customHeight="1">
      <c r="A22" s="411">
        <v>7</v>
      </c>
      <c r="B22" s="393" t="s">
        <v>124</v>
      </c>
      <c r="C22" s="394" t="s">
        <v>876</v>
      </c>
      <c r="D22" s="395">
        <v>19213.146214063203</v>
      </c>
      <c r="E22" s="395">
        <v>19213.146214063203</v>
      </c>
      <c r="F22" s="395"/>
      <c r="G22" s="395">
        <v>19213.146214063203</v>
      </c>
      <c r="H22" s="396">
        <v>37342</v>
      </c>
      <c r="I22" s="396">
        <v>37342</v>
      </c>
      <c r="J22" s="396">
        <v>46504</v>
      </c>
      <c r="K22" s="412">
        <v>25</v>
      </c>
      <c r="L22" s="412">
        <v>0</v>
      </c>
      <c r="M22" s="329"/>
      <c r="N22" s="329"/>
    </row>
    <row r="23" spans="1:14" ht="17.100000000000001" customHeight="1">
      <c r="A23" s="411">
        <v>8</v>
      </c>
      <c r="B23" s="393" t="s">
        <v>124</v>
      </c>
      <c r="C23" s="394" t="s">
        <v>877</v>
      </c>
      <c r="D23" s="395">
        <v>11098.959650340301</v>
      </c>
      <c r="E23" s="395">
        <v>11098.959650340301</v>
      </c>
      <c r="F23" s="395"/>
      <c r="G23" s="395">
        <v>11098.959650340301</v>
      </c>
      <c r="H23" s="396">
        <v>37898</v>
      </c>
      <c r="I23" s="396">
        <v>37898</v>
      </c>
      <c r="J23" s="396">
        <v>47063</v>
      </c>
      <c r="K23" s="412">
        <v>25</v>
      </c>
      <c r="L23" s="412">
        <v>0</v>
      </c>
      <c r="M23" s="329"/>
      <c r="N23" s="329"/>
    </row>
    <row r="24" spans="1:14" ht="17.100000000000001" customHeight="1">
      <c r="A24" s="411">
        <v>9</v>
      </c>
      <c r="B24" s="393" t="s">
        <v>124</v>
      </c>
      <c r="C24" s="394" t="s">
        <v>878</v>
      </c>
      <c r="D24" s="395">
        <v>14806.541901204901</v>
      </c>
      <c r="E24" s="395">
        <v>14806.541901204901</v>
      </c>
      <c r="F24" s="395"/>
      <c r="G24" s="395">
        <v>14806.541901204901</v>
      </c>
      <c r="H24" s="396">
        <v>37274</v>
      </c>
      <c r="I24" s="396">
        <v>37274</v>
      </c>
      <c r="J24" s="396">
        <v>46405</v>
      </c>
      <c r="K24" s="412">
        <v>24</v>
      </c>
      <c r="L24" s="412">
        <v>11</v>
      </c>
      <c r="M24" s="329"/>
      <c r="N24" s="329"/>
    </row>
    <row r="25" spans="1:14" ht="17.100000000000001" customHeight="1">
      <c r="A25" s="411">
        <v>10</v>
      </c>
      <c r="B25" s="393" t="s">
        <v>124</v>
      </c>
      <c r="C25" s="394" t="s">
        <v>879</v>
      </c>
      <c r="D25" s="395">
        <v>8321.7958328178011</v>
      </c>
      <c r="E25" s="395">
        <v>8321.7958328178011</v>
      </c>
      <c r="F25" s="395"/>
      <c r="G25" s="395">
        <v>8321.7958328178011</v>
      </c>
      <c r="H25" s="396">
        <v>37822</v>
      </c>
      <c r="I25" s="396">
        <v>37822</v>
      </c>
      <c r="J25" s="396">
        <v>46954</v>
      </c>
      <c r="K25" s="412">
        <v>24</v>
      </c>
      <c r="L25" s="412">
        <v>11</v>
      </c>
      <c r="M25" s="329"/>
      <c r="N25" s="329"/>
    </row>
    <row r="26" spans="1:14" ht="17.100000000000001" customHeight="1">
      <c r="A26" s="411">
        <v>11</v>
      </c>
      <c r="B26" s="393" t="s">
        <v>124</v>
      </c>
      <c r="C26" s="394" t="s">
        <v>768</v>
      </c>
      <c r="D26" s="395">
        <v>8346.3367842549014</v>
      </c>
      <c r="E26" s="395">
        <v>8346.3367842549014</v>
      </c>
      <c r="F26" s="395"/>
      <c r="G26" s="395">
        <v>8346.3367842549014</v>
      </c>
      <c r="H26" s="396">
        <v>37214</v>
      </c>
      <c r="I26" s="396">
        <v>37214</v>
      </c>
      <c r="J26" s="396">
        <v>46345</v>
      </c>
      <c r="K26" s="412">
        <v>24</v>
      </c>
      <c r="L26" s="412">
        <v>11</v>
      </c>
      <c r="M26" s="329"/>
      <c r="N26" s="329"/>
    </row>
    <row r="27" spans="1:14" ht="17.100000000000001" customHeight="1">
      <c r="A27" s="411">
        <v>12</v>
      </c>
      <c r="B27" s="393" t="s">
        <v>124</v>
      </c>
      <c r="C27" s="394" t="s">
        <v>769</v>
      </c>
      <c r="D27" s="395">
        <v>21957.605832930301</v>
      </c>
      <c r="E27" s="395">
        <v>21957.605832930301</v>
      </c>
      <c r="F27" s="395"/>
      <c r="G27" s="395">
        <v>21957.605832930301</v>
      </c>
      <c r="H27" s="396">
        <v>37240</v>
      </c>
      <c r="I27" s="396">
        <v>37240</v>
      </c>
      <c r="J27" s="396">
        <v>46371</v>
      </c>
      <c r="K27" s="412">
        <v>25</v>
      </c>
      <c r="L27" s="412">
        <v>0</v>
      </c>
      <c r="M27" s="329"/>
      <c r="N27" s="329"/>
    </row>
    <row r="28" spans="1:14" ht="17.100000000000001" customHeight="1">
      <c r="A28" s="411">
        <v>13</v>
      </c>
      <c r="B28" s="393" t="s">
        <v>757</v>
      </c>
      <c r="C28" s="394" t="s">
        <v>880</v>
      </c>
      <c r="D28" s="395">
        <v>2312.7510951495001</v>
      </c>
      <c r="E28" s="395">
        <v>2312.7510951495001</v>
      </c>
      <c r="F28" s="395"/>
      <c r="G28" s="395">
        <v>2312.7510951495001</v>
      </c>
      <c r="H28" s="396">
        <v>36433</v>
      </c>
      <c r="I28" s="396">
        <v>36433</v>
      </c>
      <c r="J28" s="396">
        <v>45756</v>
      </c>
      <c r="K28" s="412">
        <v>25</v>
      </c>
      <c r="L28" s="412">
        <v>7</v>
      </c>
      <c r="M28" s="329"/>
      <c r="N28" s="329"/>
    </row>
    <row r="29" spans="1:14" ht="17.100000000000001" customHeight="1">
      <c r="A29" s="400" t="s">
        <v>805</v>
      </c>
      <c r="B29" s="394"/>
      <c r="C29" s="410"/>
      <c r="D29" s="397">
        <f>SUM(D30:D34)</f>
        <v>117648.9418093308</v>
      </c>
      <c r="E29" s="397">
        <f>SUM(E30:E34)</f>
        <v>117648.9418093308</v>
      </c>
      <c r="F29" s="397"/>
      <c r="G29" s="397">
        <f>SUM(G30:G34)</f>
        <v>117648.9418093308</v>
      </c>
      <c r="H29" s="393"/>
      <c r="I29" s="393"/>
      <c r="J29" s="393"/>
      <c r="K29" s="393"/>
      <c r="L29" s="393"/>
      <c r="M29" s="329"/>
      <c r="N29" s="329"/>
    </row>
    <row r="30" spans="1:14" ht="17.100000000000001" customHeight="1">
      <c r="A30" s="411">
        <v>15</v>
      </c>
      <c r="B30" s="393" t="s">
        <v>124</v>
      </c>
      <c r="C30" s="410" t="s">
        <v>771</v>
      </c>
      <c r="D30" s="395">
        <v>40950.367838298902</v>
      </c>
      <c r="E30" s="395">
        <v>40950.367838298902</v>
      </c>
      <c r="F30" s="395"/>
      <c r="G30" s="395">
        <v>40950.367838298902</v>
      </c>
      <c r="H30" s="396">
        <v>37979</v>
      </c>
      <c r="I30" s="396">
        <v>37979</v>
      </c>
      <c r="J30" s="396">
        <v>47116</v>
      </c>
      <c r="K30" s="412">
        <v>24</v>
      </c>
      <c r="L30" s="412">
        <v>11</v>
      </c>
      <c r="M30" s="329"/>
      <c r="N30" s="329"/>
    </row>
    <row r="31" spans="1:14" ht="17.100000000000001" customHeight="1">
      <c r="A31" s="411">
        <v>16</v>
      </c>
      <c r="B31" s="393" t="s">
        <v>124</v>
      </c>
      <c r="C31" s="410" t="s">
        <v>881</v>
      </c>
      <c r="D31" s="395">
        <v>9030.8421007623001</v>
      </c>
      <c r="E31" s="395">
        <v>9030.8421007623001</v>
      </c>
      <c r="F31" s="395"/>
      <c r="G31" s="395">
        <v>9030.8421007623001</v>
      </c>
      <c r="H31" s="396">
        <v>37873</v>
      </c>
      <c r="I31" s="396">
        <v>37873</v>
      </c>
      <c r="J31" s="396">
        <v>47035</v>
      </c>
      <c r="K31" s="412">
        <v>25</v>
      </c>
      <c r="L31" s="412">
        <v>0</v>
      </c>
      <c r="M31" s="329"/>
      <c r="N31" s="329"/>
    </row>
    <row r="32" spans="1:14" ht="17.100000000000001" customHeight="1">
      <c r="A32" s="411">
        <v>17</v>
      </c>
      <c r="B32" s="393" t="s">
        <v>124</v>
      </c>
      <c r="C32" s="410" t="s">
        <v>773</v>
      </c>
      <c r="D32" s="395">
        <v>18740.203221230102</v>
      </c>
      <c r="E32" s="395">
        <v>18740.203221230102</v>
      </c>
      <c r="F32" s="395"/>
      <c r="G32" s="395">
        <v>18740.203221230102</v>
      </c>
      <c r="H32" s="396">
        <v>38464</v>
      </c>
      <c r="I32" s="396">
        <v>38464</v>
      </c>
      <c r="J32" s="396">
        <v>47625</v>
      </c>
      <c r="K32" s="412">
        <v>25</v>
      </c>
      <c r="L32" s="412">
        <v>0</v>
      </c>
      <c r="M32" s="329"/>
      <c r="N32" s="329"/>
    </row>
    <row r="33" spans="1:14" ht="17.100000000000001" customHeight="1">
      <c r="A33" s="411">
        <v>18</v>
      </c>
      <c r="B33" s="393" t="s">
        <v>124</v>
      </c>
      <c r="C33" s="410" t="s">
        <v>774</v>
      </c>
      <c r="D33" s="395">
        <v>14277.402192428102</v>
      </c>
      <c r="E33" s="395">
        <v>14277.402192428102</v>
      </c>
      <c r="F33" s="395"/>
      <c r="G33" s="395">
        <v>14277.402192428102</v>
      </c>
      <c r="H33" s="396">
        <v>38078</v>
      </c>
      <c r="I33" s="396">
        <v>38078</v>
      </c>
      <c r="J33" s="396">
        <v>47239</v>
      </c>
      <c r="K33" s="412">
        <v>25</v>
      </c>
      <c r="L33" s="412">
        <v>0</v>
      </c>
      <c r="M33" s="329"/>
      <c r="N33" s="329"/>
    </row>
    <row r="34" spans="1:14" ht="17.100000000000001" customHeight="1">
      <c r="A34" s="411">
        <v>19</v>
      </c>
      <c r="B34" s="393" t="s">
        <v>124</v>
      </c>
      <c r="C34" s="410" t="s">
        <v>882</v>
      </c>
      <c r="D34" s="395">
        <v>34650.126456611404</v>
      </c>
      <c r="E34" s="395">
        <v>34650.126456611404</v>
      </c>
      <c r="F34" s="395"/>
      <c r="G34" s="395">
        <v>34650.126456611404</v>
      </c>
      <c r="H34" s="396">
        <v>37764</v>
      </c>
      <c r="I34" s="396">
        <v>37764</v>
      </c>
      <c r="J34" s="396">
        <v>46927</v>
      </c>
      <c r="K34" s="412">
        <v>25</v>
      </c>
      <c r="L34" s="412">
        <v>0</v>
      </c>
      <c r="M34" s="329"/>
      <c r="N34" s="329"/>
    </row>
    <row r="35" spans="1:14" ht="17.100000000000001" customHeight="1">
      <c r="A35" s="400" t="s">
        <v>806</v>
      </c>
      <c r="B35" s="394"/>
      <c r="C35" s="410"/>
      <c r="D35" s="397">
        <f>SUM(D36:D37)</f>
        <v>86127.217165001712</v>
      </c>
      <c r="E35" s="397">
        <f>SUM(E36:E37)</f>
        <v>86127.217165001712</v>
      </c>
      <c r="F35" s="397"/>
      <c r="G35" s="397">
        <f>SUM(G36:G37)</f>
        <v>86127.217165001712</v>
      </c>
      <c r="H35" s="393"/>
      <c r="I35" s="393"/>
      <c r="J35" s="393"/>
      <c r="K35" s="393"/>
      <c r="L35" s="393"/>
      <c r="M35" s="329"/>
      <c r="N35" s="329"/>
    </row>
    <row r="36" spans="1:14" ht="17.100000000000001" customHeight="1">
      <c r="A36" s="411">
        <v>20</v>
      </c>
      <c r="B36" s="393" t="s">
        <v>124</v>
      </c>
      <c r="C36" s="410" t="s">
        <v>776</v>
      </c>
      <c r="D36" s="395">
        <v>32492.149601162404</v>
      </c>
      <c r="E36" s="395">
        <v>32492.149601162404</v>
      </c>
      <c r="F36" s="395"/>
      <c r="G36" s="395">
        <v>32492.149601162404</v>
      </c>
      <c r="H36" s="396">
        <v>39022</v>
      </c>
      <c r="I36" s="396">
        <v>39022</v>
      </c>
      <c r="J36" s="396">
        <v>48182</v>
      </c>
      <c r="K36" s="412">
        <v>25</v>
      </c>
      <c r="L36" s="412">
        <v>0</v>
      </c>
      <c r="M36" s="329"/>
      <c r="N36" s="329"/>
    </row>
    <row r="37" spans="1:14" ht="17.100000000000001" customHeight="1">
      <c r="A37" s="411">
        <v>21</v>
      </c>
      <c r="B37" s="393" t="s">
        <v>124</v>
      </c>
      <c r="C37" s="410" t="s">
        <v>777</v>
      </c>
      <c r="D37" s="395">
        <v>53635.067563839308</v>
      </c>
      <c r="E37" s="395">
        <v>53635.067563839308</v>
      </c>
      <c r="F37" s="395"/>
      <c r="G37" s="395">
        <v>53635.067563839308</v>
      </c>
      <c r="H37" s="396">
        <v>39234</v>
      </c>
      <c r="I37" s="396">
        <v>39234</v>
      </c>
      <c r="J37" s="396">
        <v>48396</v>
      </c>
      <c r="K37" s="412">
        <v>25</v>
      </c>
      <c r="L37" s="412">
        <v>0</v>
      </c>
      <c r="M37" s="329"/>
      <c r="N37" s="329"/>
    </row>
    <row r="38" spans="1:14" ht="17.100000000000001" customHeight="1">
      <c r="A38" s="400" t="s">
        <v>807</v>
      </c>
      <c r="B38" s="394"/>
      <c r="C38" s="410"/>
      <c r="D38" s="397">
        <f>SUM(D39:D40)</f>
        <v>41233.462227415803</v>
      </c>
      <c r="E38" s="397">
        <f>SUM(E39:E40)</f>
        <v>41233.462227415803</v>
      </c>
      <c r="F38" s="397"/>
      <c r="G38" s="397">
        <f>SUM(G39:G40)</f>
        <v>41233.462227415803</v>
      </c>
      <c r="H38" s="393"/>
      <c r="I38" s="393"/>
      <c r="J38" s="393"/>
      <c r="K38" s="393"/>
      <c r="L38" s="393"/>
      <c r="M38" s="329"/>
      <c r="N38" s="329"/>
    </row>
    <row r="39" spans="1:14" ht="17.100000000000001" customHeight="1">
      <c r="A39" s="411">
        <v>24</v>
      </c>
      <c r="B39" s="393" t="s">
        <v>124</v>
      </c>
      <c r="C39" s="410" t="s">
        <v>778</v>
      </c>
      <c r="D39" s="395">
        <v>16785.736971043501</v>
      </c>
      <c r="E39" s="395">
        <v>16785.736971043501</v>
      </c>
      <c r="F39" s="395"/>
      <c r="G39" s="395">
        <v>16785.736971043501</v>
      </c>
      <c r="H39" s="396">
        <v>38443</v>
      </c>
      <c r="I39" s="396">
        <v>38443</v>
      </c>
      <c r="J39" s="396">
        <v>47604</v>
      </c>
      <c r="K39" s="412">
        <v>25</v>
      </c>
      <c r="L39" s="412">
        <v>0</v>
      </c>
      <c r="M39" s="329"/>
      <c r="N39" s="329"/>
    </row>
    <row r="40" spans="1:14" ht="17.100000000000001" customHeight="1">
      <c r="A40" s="411">
        <v>25</v>
      </c>
      <c r="B40" s="393" t="s">
        <v>124</v>
      </c>
      <c r="C40" s="410" t="s">
        <v>883</v>
      </c>
      <c r="D40" s="395">
        <v>24447.725256372301</v>
      </c>
      <c r="E40" s="395">
        <v>24447.725256372301</v>
      </c>
      <c r="F40" s="395"/>
      <c r="G40" s="395">
        <v>24447.725256372301</v>
      </c>
      <c r="H40" s="396">
        <v>38961</v>
      </c>
      <c r="I40" s="396">
        <v>38961</v>
      </c>
      <c r="J40" s="396">
        <v>48122</v>
      </c>
      <c r="K40" s="412">
        <v>25</v>
      </c>
      <c r="L40" s="412">
        <v>0</v>
      </c>
      <c r="M40" s="329"/>
      <c r="N40" s="329"/>
    </row>
    <row r="41" spans="1:14" ht="17.100000000000001" customHeight="1">
      <c r="A41" s="400" t="s">
        <v>809</v>
      </c>
      <c r="B41" s="394"/>
      <c r="C41" s="410"/>
      <c r="D41" s="397">
        <f>SUM(D42)</f>
        <v>23308.817185301403</v>
      </c>
      <c r="E41" s="397">
        <f>SUM(E42)</f>
        <v>23308.817185301403</v>
      </c>
      <c r="F41" s="397"/>
      <c r="G41" s="397">
        <f>SUM(G42)</f>
        <v>23308.817185301403</v>
      </c>
      <c r="H41" s="393"/>
      <c r="I41" s="393"/>
      <c r="J41" s="393"/>
      <c r="K41" s="393"/>
      <c r="L41" s="393"/>
      <c r="M41" s="329"/>
      <c r="N41" s="329"/>
    </row>
    <row r="42" spans="1:14" ht="17.100000000000001" customHeight="1">
      <c r="A42" s="411">
        <v>26</v>
      </c>
      <c r="B42" s="393" t="s">
        <v>124</v>
      </c>
      <c r="C42" s="410" t="s">
        <v>884</v>
      </c>
      <c r="D42" s="395">
        <v>23308.817185301403</v>
      </c>
      <c r="E42" s="395">
        <v>23308.817185301403</v>
      </c>
      <c r="F42" s="395"/>
      <c r="G42" s="395">
        <v>23308.817185301403</v>
      </c>
      <c r="H42" s="396">
        <v>38869</v>
      </c>
      <c r="I42" s="396">
        <v>38869</v>
      </c>
      <c r="J42" s="396">
        <v>48030</v>
      </c>
      <c r="K42" s="412">
        <v>25</v>
      </c>
      <c r="L42" s="412">
        <v>0</v>
      </c>
      <c r="M42" s="329"/>
      <c r="N42" s="329"/>
    </row>
    <row r="43" spans="1:14" ht="17.100000000000001" customHeight="1">
      <c r="A43" s="400" t="s">
        <v>814</v>
      </c>
      <c r="B43" s="410"/>
      <c r="C43" s="410"/>
      <c r="D43" s="391">
        <f>SUM(D44:D45)</f>
        <v>36343.227087691201</v>
      </c>
      <c r="E43" s="391">
        <f>SUM(E44:E45)</f>
        <v>36343.227087691201</v>
      </c>
      <c r="F43" s="391"/>
      <c r="G43" s="391">
        <f>SUM(G44:G45)</f>
        <v>36343.227087691201</v>
      </c>
      <c r="H43" s="393"/>
      <c r="I43" s="393"/>
      <c r="J43" s="393"/>
      <c r="K43" s="393"/>
      <c r="L43" s="393"/>
      <c r="M43" s="329"/>
      <c r="N43" s="329"/>
    </row>
    <row r="44" spans="1:14" ht="17.100000000000001" customHeight="1">
      <c r="A44" s="411">
        <v>28</v>
      </c>
      <c r="B44" s="393" t="s">
        <v>190</v>
      </c>
      <c r="C44" s="410" t="s">
        <v>885</v>
      </c>
      <c r="D44" s="395">
        <v>10554.312882852901</v>
      </c>
      <c r="E44" s="395">
        <v>10554.312882852901</v>
      </c>
      <c r="F44" s="395"/>
      <c r="G44" s="395">
        <v>10554.312882852901</v>
      </c>
      <c r="H44" s="396">
        <v>41487</v>
      </c>
      <c r="I44" s="396">
        <v>41486</v>
      </c>
      <c r="J44" s="396">
        <v>50587</v>
      </c>
      <c r="K44" s="412">
        <v>24</v>
      </c>
      <c r="L44" s="412">
        <v>11</v>
      </c>
      <c r="M44" s="329"/>
      <c r="N44" s="329"/>
    </row>
    <row r="45" spans="1:14" ht="17.100000000000001" customHeight="1">
      <c r="A45" s="411">
        <v>29</v>
      </c>
      <c r="B45" s="393" t="s">
        <v>190</v>
      </c>
      <c r="C45" s="410" t="s">
        <v>223</v>
      </c>
      <c r="D45" s="395">
        <v>25788.9142048383</v>
      </c>
      <c r="E45" s="395">
        <v>25788.9142048383</v>
      </c>
      <c r="F45" s="395"/>
      <c r="G45" s="395">
        <v>25788.9142048383</v>
      </c>
      <c r="H45" s="396">
        <v>40392</v>
      </c>
      <c r="I45" s="396">
        <v>40389</v>
      </c>
      <c r="J45" s="396">
        <v>49151</v>
      </c>
      <c r="K45" s="412">
        <v>23</v>
      </c>
      <c r="L45" s="412">
        <v>10</v>
      </c>
      <c r="M45" s="329"/>
      <c r="N45" s="329"/>
    </row>
    <row r="46" spans="1:14" ht="17.100000000000001" customHeight="1">
      <c r="A46" s="400" t="s">
        <v>820</v>
      </c>
      <c r="B46" s="410"/>
      <c r="C46" s="410"/>
      <c r="D46" s="413">
        <f>SUM(D47)</f>
        <v>1314.5026715244001</v>
      </c>
      <c r="E46" s="413">
        <f>SUM(E47)</f>
        <v>1314.5026715244001</v>
      </c>
      <c r="F46" s="413"/>
      <c r="G46" s="413">
        <f>SUM(G47)</f>
        <v>1314.5026715244001</v>
      </c>
      <c r="H46" s="393"/>
      <c r="I46" s="393"/>
      <c r="J46" s="393"/>
      <c r="K46" s="393"/>
      <c r="L46" s="393"/>
      <c r="M46" s="329"/>
      <c r="N46" s="329"/>
    </row>
    <row r="47" spans="1:14" ht="17.100000000000001" customHeight="1">
      <c r="A47" s="411">
        <v>31</v>
      </c>
      <c r="B47" s="393" t="s">
        <v>782</v>
      </c>
      <c r="C47" s="410" t="s">
        <v>886</v>
      </c>
      <c r="D47" s="395">
        <v>1314.5026715244001</v>
      </c>
      <c r="E47" s="395">
        <v>1314.5026715244001</v>
      </c>
      <c r="F47" s="395"/>
      <c r="G47" s="395">
        <v>1314.5026715244001</v>
      </c>
      <c r="H47" s="396">
        <v>41186</v>
      </c>
      <c r="I47" s="396">
        <v>41185</v>
      </c>
      <c r="J47" s="396">
        <v>50041</v>
      </c>
      <c r="K47" s="412">
        <v>24</v>
      </c>
      <c r="L47" s="412">
        <v>2</v>
      </c>
      <c r="M47" s="329"/>
      <c r="N47" s="329"/>
    </row>
    <row r="48" spans="1:14" ht="17.100000000000001" customHeight="1">
      <c r="A48" s="400" t="s">
        <v>821</v>
      </c>
      <c r="B48" s="410"/>
      <c r="C48" s="410"/>
      <c r="D48" s="413">
        <f>SUM(D49)</f>
        <v>2028.2198023179003</v>
      </c>
      <c r="E48" s="413">
        <f>SUM(E49)</f>
        <v>2028.2198023179003</v>
      </c>
      <c r="F48" s="413"/>
      <c r="G48" s="413">
        <f>SUM(G49)</f>
        <v>2028.2198023179003</v>
      </c>
      <c r="H48" s="393"/>
      <c r="I48" s="393"/>
      <c r="J48" s="393"/>
      <c r="K48" s="393"/>
      <c r="L48" s="393"/>
      <c r="M48" s="329"/>
      <c r="N48" s="329"/>
    </row>
    <row r="49" spans="1:14" ht="17.100000000000001" customHeight="1">
      <c r="A49" s="411">
        <v>33</v>
      </c>
      <c r="B49" s="393" t="s">
        <v>782</v>
      </c>
      <c r="C49" s="394" t="s">
        <v>887</v>
      </c>
      <c r="D49" s="395">
        <v>2028.2198023179003</v>
      </c>
      <c r="E49" s="395">
        <v>2028.2198023179003</v>
      </c>
      <c r="F49" s="395"/>
      <c r="G49" s="395">
        <v>2028.2198023179003</v>
      </c>
      <c r="H49" s="396">
        <v>41179</v>
      </c>
      <c r="I49" s="396">
        <v>41178</v>
      </c>
      <c r="J49" s="396">
        <v>47774</v>
      </c>
      <c r="K49" s="412">
        <v>18</v>
      </c>
      <c r="L49" s="412">
        <v>0</v>
      </c>
      <c r="M49" s="329"/>
      <c r="N49" s="329"/>
    </row>
    <row r="50" spans="1:14" ht="17.100000000000001" customHeight="1">
      <c r="A50" s="400" t="s">
        <v>824</v>
      </c>
      <c r="B50" s="410"/>
      <c r="C50" s="410"/>
      <c r="D50" s="391">
        <f>SUM(D51:D52)</f>
        <v>8718.7684800708012</v>
      </c>
      <c r="E50" s="391">
        <f>SUM(E51:E52)</f>
        <v>8718.7684800708012</v>
      </c>
      <c r="F50" s="391"/>
      <c r="G50" s="391">
        <f>SUM(G51:G52)</f>
        <v>8718.7684800708012</v>
      </c>
      <c r="H50" s="393"/>
      <c r="I50" s="393"/>
      <c r="J50" s="393"/>
      <c r="K50" s="393"/>
      <c r="L50" s="393"/>
      <c r="M50" s="329"/>
      <c r="N50" s="329"/>
    </row>
    <row r="51" spans="1:14" ht="17.100000000000001" customHeight="1">
      <c r="A51" s="411">
        <v>34</v>
      </c>
      <c r="B51" s="393" t="s">
        <v>782</v>
      </c>
      <c r="C51" s="410" t="s">
        <v>888</v>
      </c>
      <c r="D51" s="395">
        <v>4520.1869760915006</v>
      </c>
      <c r="E51" s="395">
        <v>4520.1869760915006</v>
      </c>
      <c r="F51" s="395"/>
      <c r="G51" s="395">
        <v>4520.1869760915006</v>
      </c>
      <c r="H51" s="396">
        <v>40939</v>
      </c>
      <c r="I51" s="396">
        <v>40938</v>
      </c>
      <c r="J51" s="396">
        <v>48579</v>
      </c>
      <c r="K51" s="412">
        <v>20</v>
      </c>
      <c r="L51" s="412">
        <v>10</v>
      </c>
      <c r="M51" s="329"/>
      <c r="N51" s="329"/>
    </row>
    <row r="52" spans="1:14" ht="17.100000000000001" customHeight="1">
      <c r="A52" s="411">
        <v>36</v>
      </c>
      <c r="B52" s="393" t="s">
        <v>124</v>
      </c>
      <c r="C52" s="410" t="s">
        <v>889</v>
      </c>
      <c r="D52" s="395">
        <v>4198.5815039793006</v>
      </c>
      <c r="E52" s="395">
        <v>4198.5815039793006</v>
      </c>
      <c r="F52" s="395"/>
      <c r="G52" s="395">
        <v>4198.5815039793006</v>
      </c>
      <c r="H52" s="396">
        <v>42751</v>
      </c>
      <c r="I52" s="396">
        <v>42749</v>
      </c>
      <c r="J52" s="396">
        <v>51517</v>
      </c>
      <c r="K52" s="412">
        <v>24</v>
      </c>
      <c r="L52" s="412">
        <v>0</v>
      </c>
      <c r="M52" s="329"/>
      <c r="N52" s="329"/>
    </row>
    <row r="53" spans="1:14" ht="17.100000000000001" customHeight="1">
      <c r="A53" s="400" t="s">
        <v>836</v>
      </c>
      <c r="B53" s="410"/>
      <c r="C53" s="410"/>
      <c r="D53" s="391">
        <f>SUM(D54:D55)</f>
        <v>20054.234430072902</v>
      </c>
      <c r="E53" s="391">
        <f>SUM(E54:E55)</f>
        <v>20054.234430072902</v>
      </c>
      <c r="F53" s="391"/>
      <c r="G53" s="391">
        <f>SUM(G54:G55)</f>
        <v>20054.234430072902</v>
      </c>
      <c r="H53" s="393"/>
      <c r="I53" s="393"/>
      <c r="J53" s="393"/>
      <c r="K53" s="393"/>
      <c r="L53" s="393"/>
      <c r="M53" s="329"/>
      <c r="N53" s="329"/>
    </row>
    <row r="54" spans="1:14" ht="17.100000000000001" customHeight="1">
      <c r="A54" s="411">
        <v>38</v>
      </c>
      <c r="B54" s="393" t="s">
        <v>124</v>
      </c>
      <c r="C54" s="410" t="s">
        <v>890</v>
      </c>
      <c r="D54" s="395">
        <v>16823.5965848142</v>
      </c>
      <c r="E54" s="395">
        <v>16823.5965848142</v>
      </c>
      <c r="F54" s="395"/>
      <c r="G54" s="395">
        <v>16823.5965848142</v>
      </c>
      <c r="H54" s="396">
        <v>44166</v>
      </c>
      <c r="I54" s="396">
        <v>44165</v>
      </c>
      <c r="J54" s="396">
        <v>54056</v>
      </c>
      <c r="K54" s="412">
        <v>27</v>
      </c>
      <c r="L54" s="412">
        <v>0</v>
      </c>
      <c r="M54" s="329"/>
      <c r="N54" s="329"/>
    </row>
    <row r="55" spans="1:14" ht="17.100000000000001" customHeight="1">
      <c r="A55" s="411">
        <v>40</v>
      </c>
      <c r="B55" s="393" t="s">
        <v>782</v>
      </c>
      <c r="C55" s="410" t="s">
        <v>891</v>
      </c>
      <c r="D55" s="395">
        <v>3230.6378452587001</v>
      </c>
      <c r="E55" s="395">
        <v>3230.6378452587001</v>
      </c>
      <c r="F55" s="395"/>
      <c r="G55" s="395">
        <v>3230.6378452587001</v>
      </c>
      <c r="H55" s="396">
        <v>43099</v>
      </c>
      <c r="I55" s="396">
        <v>43069</v>
      </c>
      <c r="J55" s="396">
        <v>50769</v>
      </c>
      <c r="K55" s="412">
        <v>21</v>
      </c>
      <c r="L55" s="412">
        <v>0</v>
      </c>
      <c r="M55" s="329"/>
      <c r="N55" s="329"/>
    </row>
    <row r="56" spans="1:14" ht="17.100000000000001" customHeight="1">
      <c r="A56" s="400" t="s">
        <v>837</v>
      </c>
      <c r="B56" s="410"/>
      <c r="C56" s="410"/>
      <c r="D56" s="391">
        <f>SUM(D57:D58)</f>
        <v>29326.220226783</v>
      </c>
      <c r="E56" s="391">
        <f>SUM(E57:E58)</f>
        <v>29326.220226783</v>
      </c>
      <c r="F56" s="391"/>
      <c r="G56" s="391">
        <f>SUM(G57:G58)</f>
        <v>29326.220226783</v>
      </c>
      <c r="H56" s="393"/>
      <c r="I56" s="393"/>
      <c r="J56" s="393"/>
      <c r="K56" s="393"/>
      <c r="L56" s="393"/>
      <c r="M56" s="329"/>
      <c r="N56" s="329"/>
    </row>
    <row r="57" spans="1:14" ht="17.100000000000001" customHeight="1">
      <c r="A57" s="411">
        <v>42</v>
      </c>
      <c r="B57" s="393" t="s">
        <v>124</v>
      </c>
      <c r="C57" s="410" t="s">
        <v>789</v>
      </c>
      <c r="D57" s="395">
        <v>16850.267118609299</v>
      </c>
      <c r="E57" s="395">
        <v>16850.267118609299</v>
      </c>
      <c r="F57" s="395"/>
      <c r="G57" s="395">
        <v>16850.267118609299</v>
      </c>
      <c r="H57" s="396">
        <v>43861</v>
      </c>
      <c r="I57" s="396">
        <v>43832</v>
      </c>
      <c r="J57" s="396">
        <v>53695</v>
      </c>
      <c r="K57" s="412">
        <v>27</v>
      </c>
      <c r="L57" s="412">
        <v>0</v>
      </c>
      <c r="M57" s="329"/>
      <c r="N57" s="329"/>
    </row>
    <row r="58" spans="1:14" ht="17.100000000000001" customHeight="1">
      <c r="A58" s="411">
        <v>43</v>
      </c>
      <c r="B58" s="393" t="s">
        <v>124</v>
      </c>
      <c r="C58" s="410" t="s">
        <v>790</v>
      </c>
      <c r="D58" s="395">
        <v>12475.953108173702</v>
      </c>
      <c r="E58" s="395">
        <v>12475.953108173702</v>
      </c>
      <c r="F58" s="395"/>
      <c r="G58" s="395">
        <v>12475.953108173702</v>
      </c>
      <c r="H58" s="396">
        <v>43922</v>
      </c>
      <c r="I58" s="396">
        <v>43920</v>
      </c>
      <c r="J58" s="396">
        <v>53812</v>
      </c>
      <c r="K58" s="412">
        <v>27</v>
      </c>
      <c r="L58" s="412">
        <v>0</v>
      </c>
      <c r="M58" s="329"/>
      <c r="N58" s="329"/>
    </row>
    <row r="59" spans="1:14" ht="17.100000000000001" customHeight="1">
      <c r="A59" s="400" t="s">
        <v>838</v>
      </c>
      <c r="B59" s="394"/>
      <c r="C59" s="410"/>
      <c r="D59" s="397">
        <f>SUM(D60:D61)</f>
        <v>77976.298870089304</v>
      </c>
      <c r="E59" s="397">
        <f>SUM(E60:E61)</f>
        <v>77976.298870089304</v>
      </c>
      <c r="F59" s="397"/>
      <c r="G59" s="397">
        <f>SUM(G60:G61)</f>
        <v>77976.298870089304</v>
      </c>
      <c r="H59" s="393"/>
      <c r="I59" s="393"/>
      <c r="J59" s="393"/>
      <c r="K59" s="393"/>
      <c r="L59" s="393"/>
      <c r="M59" s="329"/>
      <c r="N59" s="329"/>
    </row>
    <row r="60" spans="1:14" ht="17.100000000000001" customHeight="1">
      <c r="A60" s="411">
        <v>45</v>
      </c>
      <c r="B60" s="393" t="s">
        <v>124</v>
      </c>
      <c r="C60" s="394" t="s">
        <v>791</v>
      </c>
      <c r="D60" s="395">
        <v>8289.3425343714007</v>
      </c>
      <c r="E60" s="395">
        <v>8289.3425343714007</v>
      </c>
      <c r="F60" s="395"/>
      <c r="G60" s="395">
        <v>8289.3425343714007</v>
      </c>
      <c r="H60" s="396">
        <v>44075</v>
      </c>
      <c r="I60" s="396">
        <v>44073</v>
      </c>
      <c r="J60" s="396">
        <v>53571</v>
      </c>
      <c r="K60" s="412">
        <v>26</v>
      </c>
      <c r="L60" s="412">
        <v>0</v>
      </c>
      <c r="M60" s="329"/>
      <c r="N60" s="329"/>
    </row>
    <row r="61" spans="1:14" ht="17.100000000000001" customHeight="1">
      <c r="A61" s="393">
        <v>303</v>
      </c>
      <c r="B61" s="393" t="s">
        <v>841</v>
      </c>
      <c r="C61" s="414" t="s">
        <v>892</v>
      </c>
      <c r="D61" s="395">
        <v>69686.956335717899</v>
      </c>
      <c r="E61" s="395">
        <v>69686.956335717899</v>
      </c>
      <c r="F61" s="395"/>
      <c r="G61" s="395">
        <v>69686.956335717899</v>
      </c>
      <c r="H61" s="396">
        <v>44710</v>
      </c>
      <c r="I61" s="396">
        <v>44709</v>
      </c>
      <c r="J61" s="396">
        <v>53841</v>
      </c>
      <c r="K61" s="412">
        <v>25</v>
      </c>
      <c r="L61" s="412">
        <v>0</v>
      </c>
      <c r="M61" s="329"/>
      <c r="N61" s="329"/>
    </row>
    <row r="62" spans="1:14" ht="17.100000000000001" customHeight="1">
      <c r="A62" s="400" t="s">
        <v>850</v>
      </c>
      <c r="B62" s="394"/>
      <c r="C62" s="410"/>
      <c r="D62" s="397">
        <f>SUM(D63:D63)</f>
        <v>4369.7374084386001</v>
      </c>
      <c r="E62" s="397">
        <f>SUM(E63:E63)</f>
        <v>4369.7374084386001</v>
      </c>
      <c r="F62" s="397"/>
      <c r="G62" s="397">
        <f>SUM(G63:G63)</f>
        <v>4369.7374084386001</v>
      </c>
      <c r="H62" s="393"/>
      <c r="I62" s="393"/>
      <c r="J62" s="393"/>
      <c r="K62" s="393"/>
      <c r="L62" s="393"/>
      <c r="M62" s="329"/>
      <c r="N62" s="329"/>
    </row>
    <row r="63" spans="1:14" ht="17.100000000000001" customHeight="1" thickBot="1">
      <c r="A63" s="415">
        <v>49</v>
      </c>
      <c r="B63" s="415" t="s">
        <v>782</v>
      </c>
      <c r="C63" s="416" t="s">
        <v>893</v>
      </c>
      <c r="D63" s="403">
        <v>4369.7374084386001</v>
      </c>
      <c r="E63" s="403">
        <v>4369.7374084386001</v>
      </c>
      <c r="F63" s="403"/>
      <c r="G63" s="403">
        <v>4369.7374084386001</v>
      </c>
      <c r="H63" s="404">
        <v>44287</v>
      </c>
      <c r="I63" s="404">
        <v>44285</v>
      </c>
      <c r="J63" s="404">
        <v>51622</v>
      </c>
      <c r="K63" s="417">
        <v>20</v>
      </c>
      <c r="L63" s="417">
        <v>0</v>
      </c>
      <c r="M63" s="329"/>
      <c r="N63" s="329"/>
    </row>
    <row r="64" spans="1:14" ht="13.5" customHeight="1">
      <c r="A64" s="210" t="s">
        <v>900</v>
      </c>
      <c r="B64" s="115"/>
      <c r="C64" s="115"/>
      <c r="D64" s="178"/>
      <c r="E64" s="178"/>
      <c r="F64" s="178"/>
      <c r="G64" s="178"/>
      <c r="H64" s="175"/>
      <c r="I64" s="175"/>
      <c r="J64" s="179"/>
      <c r="K64" s="180"/>
      <c r="L64" s="180"/>
      <c r="M64" s="329"/>
      <c r="N64" s="329"/>
    </row>
    <row r="65" spans="1:14" s="18" customFormat="1" ht="12.95" customHeight="1">
      <c r="A65" s="241" t="s">
        <v>894</v>
      </c>
      <c r="B65" s="241"/>
      <c r="C65" s="241"/>
      <c r="D65" s="241"/>
      <c r="E65" s="241"/>
      <c r="F65" s="241"/>
      <c r="G65" s="241"/>
      <c r="H65" s="241"/>
      <c r="I65" s="241"/>
      <c r="J65" s="241"/>
      <c r="K65" s="241"/>
      <c r="L65" s="241"/>
      <c r="M65" s="328"/>
      <c r="N65" s="328"/>
    </row>
    <row r="66" spans="1:14" s="18" customFormat="1" ht="12.95" customHeight="1">
      <c r="A66" s="240" t="s">
        <v>939</v>
      </c>
      <c r="B66" s="240"/>
      <c r="C66" s="240"/>
      <c r="D66" s="240"/>
      <c r="E66" s="240"/>
      <c r="F66" s="240"/>
      <c r="G66" s="240"/>
      <c r="H66" s="240"/>
      <c r="I66" s="240"/>
      <c r="J66" s="240"/>
      <c r="K66" s="240"/>
      <c r="L66" s="199"/>
      <c r="M66" s="328"/>
      <c r="N66" s="328"/>
    </row>
    <row r="67" spans="1:14" s="18" customFormat="1" ht="12.95" customHeight="1">
      <c r="A67" s="115" t="s">
        <v>895</v>
      </c>
      <c r="B67" s="115"/>
      <c r="C67" s="115"/>
      <c r="D67" s="115"/>
      <c r="E67" s="115"/>
      <c r="F67" s="115"/>
      <c r="G67" s="115"/>
      <c r="H67" s="115"/>
      <c r="I67" s="115"/>
      <c r="J67" s="115"/>
      <c r="K67" s="199"/>
      <c r="L67" s="199"/>
      <c r="M67" s="328"/>
      <c r="N67" s="328"/>
    </row>
    <row r="68" spans="1:14" s="18" customFormat="1" ht="12.95" customHeight="1">
      <c r="A68" s="241" t="s">
        <v>896</v>
      </c>
      <c r="B68" s="241"/>
      <c r="C68" s="241"/>
      <c r="D68" s="241"/>
      <c r="E68" s="241"/>
      <c r="F68" s="241"/>
      <c r="G68" s="241"/>
      <c r="H68" s="241"/>
      <c r="I68" s="241"/>
      <c r="J68" s="241"/>
      <c r="K68" s="241"/>
      <c r="L68" s="241"/>
      <c r="M68" s="328"/>
      <c r="N68" s="328"/>
    </row>
    <row r="69" spans="1:14" s="18" customFormat="1" ht="12.95" customHeight="1">
      <c r="A69" s="240" t="s">
        <v>408</v>
      </c>
      <c r="B69" s="240"/>
      <c r="C69" s="240"/>
      <c r="D69" s="240"/>
      <c r="E69" s="240"/>
      <c r="F69" s="240"/>
      <c r="G69" s="240"/>
      <c r="H69" s="240"/>
      <c r="I69" s="240"/>
      <c r="J69" s="240"/>
      <c r="K69" s="240"/>
      <c r="L69" s="199"/>
      <c r="M69" s="328"/>
      <c r="N69" s="328"/>
    </row>
    <row r="70" spans="1:14" ht="12.75" customHeight="1">
      <c r="E70" s="56"/>
      <c r="F70" s="56"/>
      <c r="G70" s="56"/>
      <c r="H70" s="56"/>
      <c r="I70" s="56"/>
      <c r="J70" s="65"/>
      <c r="K70" s="65"/>
    </row>
    <row r="71" spans="1:14" ht="12.75" customHeight="1">
      <c r="A71" s="63"/>
      <c r="E71" s="56"/>
      <c r="F71" s="56"/>
      <c r="G71" s="56"/>
      <c r="H71" s="56"/>
      <c r="I71" s="56"/>
      <c r="J71" s="65"/>
      <c r="K71" s="65"/>
    </row>
    <row r="72" spans="1:14" ht="12.75" customHeight="1">
      <c r="A72" s="63"/>
      <c r="E72" s="56"/>
      <c r="F72" s="56"/>
      <c r="G72" s="56"/>
      <c r="H72" s="56"/>
      <c r="I72" s="56"/>
      <c r="J72" s="65"/>
      <c r="K72" s="65"/>
    </row>
    <row r="73" spans="1:14" ht="12.75" customHeight="1">
      <c r="A73" s="63"/>
      <c r="E73" s="56"/>
      <c r="F73" s="56"/>
      <c r="G73" s="56"/>
      <c r="H73" s="56"/>
      <c r="I73" s="56"/>
      <c r="J73" s="65"/>
      <c r="K73" s="65"/>
    </row>
    <row r="74" spans="1:14" ht="12.75" customHeight="1">
      <c r="A74" s="63"/>
      <c r="E74" s="56"/>
      <c r="F74" s="56"/>
      <c r="G74" s="56"/>
      <c r="H74" s="56"/>
      <c r="I74" s="56"/>
      <c r="J74" s="65"/>
      <c r="K74" s="65"/>
    </row>
    <row r="75" spans="1:14" ht="12.75" customHeight="1">
      <c r="A75" s="63"/>
      <c r="E75" s="56"/>
      <c r="F75" s="56"/>
      <c r="G75" s="56"/>
      <c r="H75" s="56"/>
      <c r="I75" s="56"/>
      <c r="J75" s="65"/>
      <c r="K75" s="65"/>
    </row>
    <row r="76" spans="1:14">
      <c r="A76" s="63"/>
      <c r="E76" s="56"/>
      <c r="F76" s="56"/>
      <c r="G76" s="56"/>
      <c r="H76" s="56"/>
      <c r="I76" s="56"/>
      <c r="J76" s="65"/>
      <c r="K76" s="65"/>
    </row>
    <row r="77" spans="1:14">
      <c r="A77" s="63"/>
      <c r="B77" s="63"/>
      <c r="E77" s="59"/>
      <c r="F77" s="59"/>
      <c r="G77" s="59"/>
      <c r="H77" s="59"/>
      <c r="I77" s="59"/>
      <c r="J77" s="59"/>
      <c r="K77" s="57"/>
    </row>
    <row r="78" spans="1:14">
      <c r="A78" s="243"/>
      <c r="B78" s="243"/>
      <c r="C78" s="244"/>
      <c r="D78" s="244"/>
      <c r="E78" s="244"/>
      <c r="F78" s="244"/>
      <c r="G78" s="244"/>
      <c r="H78" s="244"/>
      <c r="I78" s="244"/>
      <c r="J78" s="244"/>
      <c r="K78" s="244"/>
    </row>
    <row r="86" spans="1:12" ht="12.75" customHeight="1"/>
    <row r="87" spans="1:12" ht="12.75" customHeight="1"/>
    <row r="88" spans="1:12" ht="12.75" customHeight="1"/>
    <row r="89" spans="1:12" ht="12.75" customHeight="1"/>
    <row r="90" spans="1:12" ht="12.75" customHeight="1">
      <c r="A90" s="28"/>
      <c r="B90" s="28"/>
      <c r="C90" s="28"/>
      <c r="D90" s="66"/>
      <c r="E90" s="28"/>
      <c r="F90" s="28"/>
      <c r="G90" s="28"/>
      <c r="H90" s="28"/>
      <c r="I90" s="28"/>
      <c r="J90" s="28"/>
      <c r="K90" s="42"/>
      <c r="L90" s="42"/>
    </row>
    <row r="91" spans="1:12" ht="12.75" customHeight="1">
      <c r="A91" s="28"/>
      <c r="B91" s="28"/>
      <c r="C91" s="28"/>
      <c r="D91" s="66"/>
      <c r="E91" s="28"/>
      <c r="F91" s="28"/>
      <c r="G91" s="28"/>
      <c r="H91" s="28"/>
      <c r="I91" s="28"/>
      <c r="J91" s="28"/>
      <c r="K91" s="42"/>
      <c r="L91" s="42"/>
    </row>
    <row r="92" spans="1:12" ht="12.75" customHeight="1">
      <c r="A92" s="28"/>
      <c r="B92" s="18"/>
      <c r="C92" s="18"/>
      <c r="D92" s="66"/>
      <c r="E92" s="28"/>
      <c r="F92" s="28"/>
      <c r="G92" s="28"/>
      <c r="H92" s="28"/>
      <c r="I92" s="28"/>
      <c r="J92" s="28"/>
      <c r="K92" s="42"/>
      <c r="L92" s="42"/>
    </row>
    <row r="93" spans="1:12" ht="12.75" customHeight="1">
      <c r="A93" s="28"/>
      <c r="B93" s="18"/>
      <c r="C93" s="18"/>
      <c r="D93" s="66"/>
      <c r="E93" s="28"/>
      <c r="F93" s="28"/>
      <c r="G93" s="28"/>
      <c r="H93" s="28"/>
      <c r="I93" s="28"/>
      <c r="J93" s="28"/>
      <c r="K93" s="42"/>
      <c r="L93" s="42"/>
    </row>
    <row r="94" spans="1:12" ht="12.75" customHeight="1">
      <c r="A94" s="28"/>
      <c r="B94" s="18"/>
      <c r="C94" s="18"/>
      <c r="D94" s="66"/>
      <c r="E94" s="28"/>
      <c r="F94" s="28"/>
      <c r="G94" s="28"/>
      <c r="H94" s="28"/>
      <c r="I94" s="28"/>
      <c r="J94" s="28"/>
      <c r="K94" s="42"/>
      <c r="L94" s="42"/>
    </row>
    <row r="95" spans="1:12" ht="12.75" customHeight="1">
      <c r="A95" s="28"/>
      <c r="B95" s="18"/>
      <c r="C95" s="18"/>
      <c r="D95" s="66"/>
      <c r="E95" s="28"/>
      <c r="F95" s="28"/>
      <c r="G95" s="28"/>
      <c r="H95" s="28"/>
      <c r="I95" s="28"/>
      <c r="J95" s="28"/>
      <c r="K95" s="42"/>
      <c r="L95" s="42"/>
    </row>
    <row r="96" spans="1:12" ht="12.75" customHeight="1">
      <c r="A96" s="28"/>
      <c r="B96" s="18"/>
      <c r="C96" s="18"/>
      <c r="D96" s="66"/>
      <c r="E96" s="28"/>
      <c r="F96" s="28"/>
      <c r="G96" s="28"/>
      <c r="H96" s="28"/>
      <c r="I96" s="28"/>
      <c r="J96" s="28"/>
      <c r="K96" s="42"/>
      <c r="L96" s="42"/>
    </row>
    <row r="97" spans="1:12" ht="12.75" customHeight="1">
      <c r="A97" s="28"/>
      <c r="B97" s="18"/>
      <c r="C97" s="18"/>
      <c r="D97" s="66"/>
      <c r="E97" s="28"/>
      <c r="F97" s="28"/>
      <c r="G97" s="28"/>
      <c r="H97" s="28"/>
      <c r="I97" s="28"/>
      <c r="J97" s="28"/>
      <c r="K97" s="42"/>
      <c r="L97" s="42"/>
    </row>
    <row r="98" spans="1:12" ht="12.75" customHeight="1">
      <c r="A98" s="28"/>
      <c r="B98" s="18"/>
      <c r="C98" s="18"/>
      <c r="D98" s="66"/>
      <c r="E98" s="28"/>
      <c r="F98" s="28"/>
      <c r="G98" s="28"/>
      <c r="H98" s="28"/>
      <c r="I98" s="28"/>
      <c r="J98" s="28"/>
      <c r="K98" s="42"/>
      <c r="L98" s="42"/>
    </row>
    <row r="99" spans="1:12" ht="12.75" customHeight="1">
      <c r="A99" s="28"/>
      <c r="B99" s="18"/>
      <c r="C99" s="18"/>
      <c r="D99" s="66"/>
      <c r="E99" s="28"/>
      <c r="F99" s="28"/>
      <c r="G99" s="28"/>
      <c r="H99" s="28"/>
      <c r="I99" s="28"/>
      <c r="J99" s="28"/>
      <c r="K99" s="42"/>
      <c r="L99" s="42"/>
    </row>
    <row r="100" spans="1:12" ht="12.75" customHeight="1">
      <c r="A100" s="28"/>
      <c r="B100" s="18"/>
      <c r="C100" s="18"/>
      <c r="D100" s="66"/>
      <c r="E100" s="28"/>
      <c r="F100" s="28"/>
      <c r="G100" s="28"/>
      <c r="H100" s="28"/>
      <c r="I100" s="28"/>
      <c r="J100" s="28"/>
      <c r="K100" s="42"/>
      <c r="L100" s="42"/>
    </row>
    <row r="101" spans="1:12" ht="12.75" customHeight="1">
      <c r="A101" s="28"/>
      <c r="B101" s="18"/>
      <c r="C101" s="18"/>
      <c r="D101" s="66"/>
      <c r="E101" s="28"/>
      <c r="F101" s="28"/>
      <c r="G101" s="28"/>
      <c r="H101" s="28"/>
      <c r="I101" s="28"/>
      <c r="J101" s="28"/>
      <c r="K101" s="42"/>
      <c r="L101" s="42"/>
    </row>
    <row r="102" spans="1:12" ht="12.75" customHeight="1">
      <c r="A102" s="28"/>
      <c r="B102" s="18"/>
      <c r="C102" s="18"/>
      <c r="D102" s="66"/>
      <c r="E102" s="28"/>
      <c r="F102" s="28"/>
      <c r="G102" s="28"/>
      <c r="H102" s="28"/>
      <c r="I102" s="28"/>
      <c r="J102" s="28"/>
      <c r="K102" s="42"/>
      <c r="L102" s="42"/>
    </row>
    <row r="103" spans="1:12" ht="12.75" customHeight="1">
      <c r="A103" s="28"/>
      <c r="B103" s="18"/>
      <c r="C103" s="18"/>
      <c r="D103" s="66"/>
      <c r="E103" s="28"/>
      <c r="F103" s="28"/>
      <c r="G103" s="28"/>
      <c r="H103" s="28"/>
      <c r="I103" s="28"/>
      <c r="J103" s="28"/>
      <c r="K103" s="42"/>
      <c r="L103" s="42"/>
    </row>
    <row r="104" spans="1:12" ht="12.75" customHeight="1">
      <c r="A104" s="28"/>
      <c r="B104" s="18"/>
      <c r="C104" s="18"/>
      <c r="D104" s="66"/>
      <c r="E104" s="28"/>
      <c r="F104" s="28"/>
      <c r="G104" s="28"/>
      <c r="H104" s="28"/>
      <c r="I104" s="28"/>
      <c r="J104" s="28"/>
      <c r="K104" s="42"/>
      <c r="L104" s="42"/>
    </row>
    <row r="105" spans="1:12" ht="12.75" customHeight="1">
      <c r="A105" s="28"/>
      <c r="B105" s="18"/>
      <c r="C105" s="18"/>
      <c r="D105" s="66"/>
      <c r="E105" s="28"/>
      <c r="F105" s="28"/>
      <c r="G105" s="28"/>
      <c r="H105" s="28"/>
      <c r="I105" s="28"/>
      <c r="J105" s="28"/>
      <c r="K105" s="42"/>
      <c r="L105" s="42"/>
    </row>
    <row r="106" spans="1:12" ht="12.75" customHeight="1">
      <c r="A106" s="28"/>
      <c r="B106" s="18"/>
      <c r="C106" s="18"/>
      <c r="D106" s="66"/>
      <c r="E106" s="28"/>
      <c r="F106" s="28"/>
      <c r="G106" s="28"/>
      <c r="H106" s="28"/>
      <c r="I106" s="28"/>
      <c r="J106" s="28"/>
      <c r="K106" s="42"/>
      <c r="L106" s="42"/>
    </row>
    <row r="107" spans="1:12" ht="12.75" customHeight="1">
      <c r="A107" s="28"/>
      <c r="B107" s="18"/>
      <c r="C107" s="18"/>
      <c r="D107" s="66"/>
      <c r="E107" s="28"/>
      <c r="F107" s="28"/>
      <c r="G107" s="28"/>
      <c r="H107" s="28"/>
      <c r="I107" s="28"/>
      <c r="J107" s="28"/>
      <c r="K107" s="42"/>
      <c r="L107" s="42"/>
    </row>
    <row r="108" spans="1:12" ht="12.75" customHeight="1">
      <c r="A108" s="28"/>
      <c r="B108" s="18"/>
      <c r="C108" s="18"/>
      <c r="D108" s="66"/>
      <c r="E108" s="28"/>
      <c r="F108" s="28"/>
      <c r="G108" s="28"/>
      <c r="H108" s="28"/>
      <c r="I108" s="28"/>
      <c r="J108" s="28"/>
      <c r="K108" s="42"/>
      <c r="L108" s="42"/>
    </row>
    <row r="109" spans="1:12" ht="12.75" customHeight="1">
      <c r="A109" s="28"/>
      <c r="B109" s="18"/>
      <c r="C109" s="18"/>
      <c r="D109" s="66"/>
      <c r="E109" s="28"/>
      <c r="F109" s="28"/>
      <c r="G109" s="28"/>
      <c r="H109" s="28"/>
      <c r="I109" s="28"/>
      <c r="J109" s="28"/>
      <c r="K109" s="42"/>
      <c r="L109" s="42"/>
    </row>
    <row r="110" spans="1:12" ht="12.75" customHeight="1">
      <c r="A110" s="28"/>
      <c r="B110" s="18"/>
      <c r="C110" s="18"/>
      <c r="D110" s="66"/>
      <c r="E110" s="28"/>
      <c r="F110" s="28"/>
      <c r="G110" s="28"/>
      <c r="H110" s="28"/>
      <c r="I110" s="28"/>
      <c r="J110" s="28"/>
      <c r="K110" s="42"/>
      <c r="L110" s="42"/>
    </row>
    <row r="111" spans="1:12" ht="12.75" customHeight="1">
      <c r="A111" s="28"/>
      <c r="B111" s="18"/>
      <c r="C111" s="18"/>
      <c r="D111" s="66"/>
      <c r="E111" s="28"/>
      <c r="F111" s="28"/>
      <c r="G111" s="28"/>
      <c r="H111" s="28"/>
      <c r="I111" s="28"/>
      <c r="J111" s="28"/>
      <c r="K111" s="42"/>
      <c r="L111" s="42"/>
    </row>
    <row r="112" spans="1:12" ht="12.75" customHeight="1">
      <c r="A112" s="28"/>
      <c r="B112" s="18"/>
      <c r="C112" s="18"/>
      <c r="D112" s="66"/>
      <c r="E112" s="28"/>
      <c r="F112" s="28"/>
      <c r="G112" s="28"/>
      <c r="H112" s="28"/>
      <c r="I112" s="28"/>
      <c r="J112" s="28"/>
      <c r="K112" s="42"/>
      <c r="L112" s="42"/>
    </row>
    <row r="113" spans="1:12" ht="12.75" customHeight="1">
      <c r="A113" s="28"/>
      <c r="B113" s="18"/>
      <c r="C113" s="18"/>
      <c r="D113" s="66"/>
      <c r="E113" s="28"/>
      <c r="F113" s="28"/>
      <c r="G113" s="28"/>
      <c r="H113" s="28"/>
      <c r="I113" s="28"/>
      <c r="J113" s="28"/>
      <c r="K113" s="42"/>
      <c r="L113" s="42"/>
    </row>
    <row r="114" spans="1:12" ht="12.75" customHeight="1">
      <c r="A114" s="28"/>
      <c r="B114" s="18"/>
      <c r="C114" s="18"/>
      <c r="D114" s="66"/>
      <c r="E114" s="28"/>
      <c r="F114" s="28"/>
      <c r="G114" s="28"/>
      <c r="H114" s="28"/>
      <c r="I114" s="28"/>
      <c r="J114" s="28"/>
      <c r="K114" s="42"/>
      <c r="L114" s="42"/>
    </row>
    <row r="115" spans="1:12" ht="12.75" customHeight="1">
      <c r="A115" s="28"/>
      <c r="B115" s="18"/>
      <c r="C115" s="18"/>
      <c r="D115" s="66"/>
      <c r="E115" s="28"/>
      <c r="F115" s="28"/>
      <c r="G115" s="28"/>
      <c r="H115" s="28"/>
      <c r="I115" s="28"/>
      <c r="J115" s="28"/>
      <c r="K115" s="42"/>
      <c r="L115" s="42"/>
    </row>
    <row r="116" spans="1:12" ht="12.75" customHeight="1">
      <c r="A116" s="28"/>
      <c r="B116" s="18"/>
      <c r="C116" s="18"/>
      <c r="D116" s="66"/>
      <c r="E116" s="28"/>
      <c r="F116" s="28"/>
      <c r="G116" s="28"/>
      <c r="H116" s="28"/>
      <c r="I116" s="28"/>
      <c r="J116" s="28"/>
      <c r="K116" s="42"/>
      <c r="L116" s="42"/>
    </row>
    <row r="117" spans="1:12" ht="12.75" customHeight="1">
      <c r="A117" s="28"/>
      <c r="B117" s="18"/>
      <c r="C117" s="18"/>
      <c r="D117" s="66"/>
      <c r="E117" s="28"/>
      <c r="F117" s="28"/>
      <c r="G117" s="28"/>
      <c r="H117" s="28"/>
      <c r="I117" s="28"/>
      <c r="J117" s="28"/>
      <c r="K117" s="42"/>
      <c r="L117" s="42"/>
    </row>
    <row r="118" spans="1:12" ht="12.75" customHeight="1">
      <c r="A118" s="28"/>
      <c r="B118" s="18"/>
      <c r="C118" s="18"/>
      <c r="D118" s="66"/>
      <c r="E118" s="28"/>
      <c r="F118" s="28"/>
      <c r="G118" s="28"/>
      <c r="H118" s="28"/>
      <c r="I118" s="28"/>
      <c r="J118" s="28"/>
      <c r="K118" s="42"/>
      <c r="L118" s="42"/>
    </row>
    <row r="119" spans="1:12" ht="12.75" customHeight="1">
      <c r="A119" s="28"/>
      <c r="B119" s="18"/>
      <c r="C119" s="18"/>
      <c r="D119" s="66"/>
      <c r="E119" s="28"/>
      <c r="F119" s="28"/>
      <c r="G119" s="28"/>
      <c r="H119" s="28"/>
      <c r="I119" s="28"/>
      <c r="J119" s="28"/>
      <c r="K119" s="42"/>
      <c r="L119" s="42"/>
    </row>
    <row r="120" spans="1:12" ht="12.75" customHeight="1">
      <c r="A120" s="28"/>
      <c r="B120" s="18"/>
      <c r="C120" s="18"/>
      <c r="D120" s="66"/>
      <c r="E120" s="28"/>
      <c r="F120" s="28"/>
      <c r="G120" s="28"/>
      <c r="H120" s="28"/>
      <c r="I120" s="28"/>
      <c r="J120" s="28"/>
      <c r="K120" s="42"/>
      <c r="L120" s="42"/>
    </row>
    <row r="121" spans="1:12" ht="12.75" customHeight="1">
      <c r="A121" s="28"/>
      <c r="B121" s="18"/>
      <c r="C121" s="18"/>
      <c r="D121" s="66"/>
      <c r="E121" s="28"/>
      <c r="F121" s="28"/>
      <c r="G121" s="28"/>
      <c r="H121" s="28"/>
      <c r="I121" s="28"/>
      <c r="J121" s="28"/>
      <c r="K121" s="42"/>
      <c r="L121" s="42"/>
    </row>
    <row r="122" spans="1:12" ht="12.75" customHeight="1">
      <c r="A122" s="28"/>
      <c r="B122" s="18"/>
      <c r="C122" s="18"/>
      <c r="D122" s="66"/>
      <c r="E122" s="28"/>
      <c r="F122" s="28"/>
      <c r="G122" s="28"/>
      <c r="H122" s="28"/>
      <c r="I122" s="28"/>
      <c r="J122" s="28"/>
      <c r="K122" s="42"/>
      <c r="L122" s="42"/>
    </row>
    <row r="123" spans="1:12" ht="12.75" customHeight="1">
      <c r="A123" s="28"/>
      <c r="B123" s="18"/>
      <c r="C123" s="18"/>
      <c r="D123" s="66"/>
      <c r="E123" s="28"/>
      <c r="F123" s="28"/>
      <c r="G123" s="28"/>
      <c r="H123" s="28"/>
      <c r="I123" s="28"/>
      <c r="J123" s="28"/>
      <c r="K123" s="42"/>
      <c r="L123" s="42"/>
    </row>
    <row r="124" spans="1:12">
      <c r="A124" s="28"/>
      <c r="B124" s="18"/>
      <c r="C124" s="18"/>
      <c r="D124" s="66"/>
      <c r="E124" s="28"/>
      <c r="F124" s="28"/>
      <c r="G124" s="28"/>
      <c r="H124" s="28"/>
      <c r="I124" s="28"/>
      <c r="J124" s="28"/>
      <c r="K124" s="42"/>
      <c r="L124" s="42"/>
    </row>
    <row r="125" spans="1:12">
      <c r="A125" s="28"/>
      <c r="B125" s="18"/>
      <c r="C125" s="18"/>
      <c r="D125" s="66"/>
      <c r="E125" s="28"/>
      <c r="F125" s="28"/>
      <c r="G125" s="28"/>
      <c r="H125" s="28"/>
      <c r="I125" s="28"/>
      <c r="J125" s="28"/>
      <c r="K125" s="42"/>
      <c r="L125" s="42"/>
    </row>
    <row r="126" spans="1:12" ht="12.75" customHeight="1">
      <c r="A126" s="28"/>
      <c r="B126" s="18"/>
      <c r="C126" s="18"/>
      <c r="D126" s="66"/>
      <c r="E126" s="28"/>
      <c r="F126" s="28"/>
      <c r="G126" s="28"/>
      <c r="H126" s="28"/>
      <c r="I126" s="28"/>
      <c r="J126" s="28"/>
      <c r="K126" s="42"/>
      <c r="L126" s="42"/>
    </row>
    <row r="127" spans="1:12" ht="12.75" customHeight="1">
      <c r="A127" s="28"/>
      <c r="B127" s="18"/>
      <c r="C127" s="18"/>
      <c r="D127" s="66"/>
      <c r="E127" s="28"/>
      <c r="F127" s="28"/>
      <c r="G127" s="28"/>
      <c r="H127" s="28"/>
      <c r="I127" s="28"/>
      <c r="J127" s="28"/>
      <c r="K127" s="42"/>
      <c r="L127" s="42"/>
    </row>
    <row r="128" spans="1:12" ht="12.75" customHeight="1">
      <c r="A128" s="28"/>
      <c r="B128" s="18"/>
      <c r="C128" s="18"/>
      <c r="D128" s="66"/>
      <c r="E128" s="28"/>
      <c r="F128" s="28"/>
      <c r="G128" s="28"/>
      <c r="H128" s="28"/>
      <c r="I128" s="28"/>
      <c r="J128" s="28"/>
      <c r="K128" s="42"/>
      <c r="L128" s="42"/>
    </row>
    <row r="129" spans="1:12" ht="12.75" customHeight="1">
      <c r="A129" s="28"/>
      <c r="B129" s="18"/>
      <c r="C129" s="18"/>
      <c r="D129" s="66"/>
      <c r="E129" s="28"/>
      <c r="F129" s="28"/>
      <c r="G129" s="28"/>
      <c r="H129" s="28"/>
      <c r="I129" s="28"/>
      <c r="J129" s="28"/>
      <c r="K129" s="42"/>
      <c r="L129" s="42"/>
    </row>
    <row r="130" spans="1:12" ht="12.75" customHeight="1">
      <c r="A130" s="28"/>
      <c r="B130" s="28"/>
      <c r="C130" s="28"/>
      <c r="D130" s="66"/>
      <c r="E130" s="28"/>
      <c r="F130" s="28"/>
      <c r="G130" s="28"/>
      <c r="H130" s="28"/>
      <c r="I130" s="28"/>
      <c r="J130" s="28"/>
      <c r="K130" s="42"/>
      <c r="L130" s="42"/>
    </row>
    <row r="131" spans="1:12" ht="12.75" customHeight="1">
      <c r="A131" s="28"/>
      <c r="B131" s="28"/>
      <c r="C131" s="28"/>
      <c r="D131" s="66"/>
      <c r="E131" s="28"/>
      <c r="F131" s="28"/>
      <c r="G131" s="28"/>
      <c r="H131" s="28"/>
      <c r="I131" s="28"/>
      <c r="J131" s="28"/>
      <c r="K131" s="42"/>
      <c r="L131" s="42"/>
    </row>
    <row r="132" spans="1:12" ht="12.75" customHeight="1">
      <c r="A132" s="28"/>
      <c r="B132" s="18"/>
      <c r="C132" s="18"/>
      <c r="D132" s="66"/>
      <c r="E132" s="28"/>
      <c r="F132" s="28"/>
      <c r="G132" s="28"/>
      <c r="H132" s="28"/>
      <c r="I132" s="28"/>
      <c r="J132" s="28"/>
      <c r="K132" s="42"/>
      <c r="L132" s="42"/>
    </row>
    <row r="133" spans="1:12" ht="12.75" customHeight="1">
      <c r="A133" s="28"/>
      <c r="B133" s="18"/>
      <c r="C133" s="18"/>
      <c r="D133" s="66"/>
      <c r="E133" s="28"/>
      <c r="F133" s="28"/>
      <c r="G133" s="28"/>
      <c r="H133" s="28"/>
      <c r="I133" s="28"/>
      <c r="J133" s="28"/>
      <c r="K133" s="42"/>
      <c r="L133" s="42"/>
    </row>
    <row r="134" spans="1:12" ht="12.75" customHeight="1">
      <c r="A134" s="28"/>
      <c r="B134" s="18"/>
      <c r="C134" s="18"/>
      <c r="D134" s="66"/>
      <c r="E134" s="28"/>
      <c r="F134" s="28"/>
      <c r="G134" s="28"/>
      <c r="H134" s="28"/>
      <c r="I134" s="28"/>
      <c r="J134" s="28"/>
      <c r="K134" s="42"/>
      <c r="L134" s="42"/>
    </row>
    <row r="135" spans="1:12" ht="12.75" customHeight="1">
      <c r="A135" s="28"/>
      <c r="B135" s="18"/>
      <c r="C135" s="18"/>
      <c r="D135" s="66"/>
      <c r="E135" s="28"/>
      <c r="F135" s="28"/>
      <c r="G135" s="28"/>
      <c r="H135" s="28"/>
      <c r="I135" s="28"/>
      <c r="J135" s="28"/>
      <c r="K135" s="42"/>
      <c r="L135" s="42"/>
    </row>
    <row r="136" spans="1:12" ht="12.75" customHeight="1">
      <c r="A136" s="28"/>
      <c r="B136" s="18"/>
      <c r="C136" s="18"/>
      <c r="D136" s="66"/>
      <c r="E136" s="28"/>
      <c r="F136" s="28"/>
      <c r="G136" s="28"/>
      <c r="H136" s="28"/>
      <c r="I136" s="28"/>
      <c r="J136" s="28"/>
      <c r="K136" s="42"/>
      <c r="L136" s="42"/>
    </row>
    <row r="137" spans="1:12" ht="12.75" customHeight="1">
      <c r="A137" s="28"/>
      <c r="B137" s="18"/>
      <c r="C137" s="18"/>
      <c r="D137" s="66"/>
      <c r="E137" s="28"/>
      <c r="F137" s="28"/>
      <c r="G137" s="28"/>
      <c r="H137" s="28"/>
      <c r="I137" s="28"/>
      <c r="J137" s="28"/>
      <c r="K137" s="42"/>
      <c r="L137" s="42"/>
    </row>
    <row r="138" spans="1:12" ht="12.75" customHeight="1">
      <c r="A138" s="28"/>
      <c r="B138" s="18"/>
      <c r="C138" s="18"/>
      <c r="D138" s="66"/>
      <c r="E138" s="28"/>
      <c r="F138" s="28"/>
      <c r="G138" s="28"/>
      <c r="H138" s="28"/>
      <c r="I138" s="28"/>
      <c r="J138" s="28"/>
      <c r="K138" s="42"/>
      <c r="L138" s="42"/>
    </row>
    <row r="139" spans="1:12" ht="12.75" customHeight="1">
      <c r="A139" s="28"/>
      <c r="B139" s="18"/>
      <c r="C139" s="18"/>
      <c r="D139" s="66"/>
      <c r="E139" s="28"/>
      <c r="F139" s="28"/>
      <c r="G139" s="28"/>
      <c r="H139" s="28"/>
      <c r="I139" s="28"/>
      <c r="J139" s="28"/>
      <c r="K139" s="42"/>
      <c r="L139" s="42"/>
    </row>
    <row r="140" spans="1:12" ht="12.75" customHeight="1">
      <c r="A140" s="28"/>
      <c r="B140" s="18"/>
      <c r="C140" s="18"/>
      <c r="D140" s="66"/>
      <c r="E140" s="28"/>
      <c r="F140" s="28"/>
      <c r="G140" s="28"/>
      <c r="H140" s="28"/>
      <c r="I140" s="28"/>
      <c r="J140" s="28"/>
      <c r="K140" s="42"/>
      <c r="L140" s="42"/>
    </row>
    <row r="141" spans="1:12" ht="12.75" customHeight="1">
      <c r="A141" s="28"/>
      <c r="B141" s="18"/>
      <c r="C141" s="18"/>
      <c r="D141" s="66"/>
      <c r="E141" s="28"/>
      <c r="F141" s="28"/>
      <c r="G141" s="28"/>
      <c r="H141" s="28"/>
      <c r="I141" s="28"/>
      <c r="J141" s="28"/>
      <c r="K141" s="42"/>
      <c r="L141" s="42"/>
    </row>
    <row r="142" spans="1:12" ht="12.75" customHeight="1">
      <c r="A142" s="28"/>
      <c r="B142" s="18"/>
      <c r="C142" s="18"/>
      <c r="D142" s="66"/>
      <c r="E142" s="28"/>
      <c r="F142" s="28"/>
      <c r="G142" s="28"/>
      <c r="H142" s="28"/>
      <c r="I142" s="28"/>
      <c r="J142" s="28"/>
      <c r="K142" s="42"/>
      <c r="L142" s="42"/>
    </row>
    <row r="143" spans="1:12" ht="12.75" customHeight="1">
      <c r="A143" s="28"/>
      <c r="B143" s="18"/>
      <c r="C143" s="18"/>
      <c r="D143" s="66"/>
      <c r="E143" s="28"/>
      <c r="F143" s="28"/>
      <c r="G143" s="28"/>
      <c r="H143" s="28"/>
      <c r="I143" s="28"/>
      <c r="J143" s="28"/>
      <c r="K143" s="42"/>
      <c r="L143" s="42"/>
    </row>
    <row r="144" spans="1:12" ht="12.75" customHeight="1">
      <c r="A144" s="28"/>
      <c r="B144" s="18"/>
      <c r="C144" s="18"/>
      <c r="D144" s="66"/>
      <c r="E144" s="28"/>
      <c r="F144" s="28"/>
      <c r="G144" s="28"/>
      <c r="H144" s="28"/>
      <c r="I144" s="28"/>
      <c r="J144" s="28"/>
      <c r="K144" s="42"/>
      <c r="L144" s="42"/>
    </row>
    <row r="145" spans="1:12" ht="12.75" customHeight="1">
      <c r="A145" s="28"/>
      <c r="B145" s="18"/>
      <c r="C145" s="18"/>
      <c r="D145" s="66"/>
      <c r="E145" s="28"/>
      <c r="F145" s="28"/>
      <c r="G145" s="28"/>
      <c r="H145" s="28"/>
      <c r="I145" s="28"/>
      <c r="J145" s="28"/>
      <c r="K145" s="42"/>
      <c r="L145" s="42"/>
    </row>
    <row r="146" spans="1:12" ht="12.75" customHeight="1">
      <c r="A146" s="28"/>
      <c r="B146" s="18"/>
      <c r="C146" s="18"/>
      <c r="D146" s="66"/>
      <c r="E146" s="28"/>
      <c r="F146" s="28"/>
      <c r="G146" s="28"/>
      <c r="H146" s="28"/>
      <c r="I146" s="28"/>
      <c r="J146" s="28"/>
      <c r="K146" s="42"/>
      <c r="L146" s="42"/>
    </row>
    <row r="147" spans="1:12" ht="12.75" customHeight="1">
      <c r="A147" s="28"/>
      <c r="B147" s="18"/>
      <c r="C147" s="18"/>
      <c r="D147" s="66"/>
      <c r="E147" s="28"/>
      <c r="F147" s="28"/>
      <c r="G147" s="28"/>
      <c r="H147" s="28"/>
      <c r="I147" s="28"/>
      <c r="J147" s="28"/>
      <c r="K147" s="42"/>
      <c r="L147" s="42"/>
    </row>
    <row r="148" spans="1:12">
      <c r="A148" s="28"/>
      <c r="B148" s="18"/>
      <c r="C148" s="18"/>
      <c r="D148" s="66"/>
      <c r="E148" s="28"/>
      <c r="F148" s="28"/>
      <c r="G148" s="28"/>
      <c r="H148" s="28"/>
      <c r="I148" s="28"/>
      <c r="J148" s="28"/>
      <c r="K148" s="42"/>
      <c r="L148" s="42"/>
    </row>
    <row r="149" spans="1:12">
      <c r="A149" s="28"/>
      <c r="B149" s="18"/>
      <c r="C149" s="18"/>
      <c r="D149" s="66"/>
      <c r="E149" s="28"/>
      <c r="F149" s="28"/>
      <c r="G149" s="28"/>
      <c r="H149" s="28"/>
      <c r="I149" s="28"/>
      <c r="J149" s="28"/>
      <c r="K149" s="42"/>
      <c r="L149" s="42"/>
    </row>
    <row r="150" spans="1:12">
      <c r="A150" s="28"/>
      <c r="B150" s="18"/>
      <c r="C150" s="18"/>
      <c r="D150" s="66"/>
      <c r="E150" s="28"/>
      <c r="F150" s="28"/>
      <c r="G150" s="28"/>
      <c r="H150" s="28"/>
      <c r="I150" s="28"/>
      <c r="J150" s="28"/>
      <c r="K150" s="42"/>
      <c r="L150" s="42"/>
    </row>
    <row r="151" spans="1:12">
      <c r="A151" s="28" t="s">
        <v>897</v>
      </c>
      <c r="B151" s="18"/>
      <c r="C151" s="18"/>
      <c r="D151" s="66"/>
      <c r="E151" s="28"/>
      <c r="F151" s="28"/>
      <c r="G151" s="28"/>
      <c r="H151" s="28"/>
      <c r="I151" s="28"/>
      <c r="J151" s="28"/>
      <c r="K151" s="42"/>
      <c r="L151" s="42"/>
    </row>
    <row r="152" spans="1:12">
      <c r="A152" s="28"/>
      <c r="B152" s="18"/>
      <c r="C152" s="18"/>
      <c r="D152" s="66"/>
      <c r="E152" s="28"/>
      <c r="F152" s="28"/>
      <c r="G152" s="28"/>
      <c r="H152" s="28"/>
      <c r="I152" s="28"/>
      <c r="J152" s="28"/>
      <c r="K152" s="42"/>
      <c r="L152" s="42"/>
    </row>
    <row r="153" spans="1:12">
      <c r="A153" s="28"/>
      <c r="B153" s="18"/>
      <c r="C153" s="18"/>
      <c r="D153" s="66"/>
      <c r="E153" s="28"/>
      <c r="F153" s="28"/>
      <c r="G153" s="28"/>
      <c r="H153" s="28"/>
      <c r="I153" s="28"/>
      <c r="J153" s="28"/>
      <c r="K153" s="42"/>
      <c r="L153" s="42"/>
    </row>
    <row r="158" spans="1:12" ht="12.75" customHeight="1"/>
    <row r="159" spans="1:12" ht="12.75" customHeight="1"/>
    <row r="160" spans="1:12" ht="12.75" customHeight="1"/>
    <row r="161" spans="1:12" ht="12.75" customHeight="1"/>
    <row r="162" spans="1:12" ht="12.75" customHeight="1">
      <c r="A162" s="28"/>
      <c r="B162" s="28"/>
      <c r="C162" s="28"/>
      <c r="D162" s="66"/>
      <c r="E162" s="28"/>
      <c r="F162" s="28"/>
      <c r="G162" s="28"/>
      <c r="H162" s="28"/>
      <c r="I162" s="28"/>
      <c r="J162" s="28"/>
      <c r="K162" s="42"/>
      <c r="L162" s="42"/>
    </row>
    <row r="163" spans="1:12" ht="12.75" customHeight="1">
      <c r="A163" s="28"/>
      <c r="B163" s="28"/>
      <c r="C163" s="28"/>
      <c r="D163" s="66"/>
      <c r="E163" s="28"/>
      <c r="F163" s="28"/>
      <c r="G163" s="28"/>
      <c r="H163" s="28"/>
      <c r="I163" s="28"/>
      <c r="J163" s="28"/>
      <c r="K163" s="42"/>
      <c r="L163" s="42"/>
    </row>
    <row r="164" spans="1:12" ht="12.75" customHeight="1">
      <c r="A164" s="28"/>
      <c r="B164" s="18"/>
      <c r="C164" s="18"/>
      <c r="D164" s="66"/>
      <c r="E164" s="28"/>
      <c r="F164" s="28"/>
      <c r="G164" s="28"/>
      <c r="H164" s="28"/>
      <c r="I164" s="28"/>
      <c r="J164" s="28"/>
      <c r="K164" s="42"/>
      <c r="L164" s="42"/>
    </row>
    <row r="165" spans="1:12" ht="12.75" customHeight="1">
      <c r="A165" s="28"/>
      <c r="B165" s="18"/>
      <c r="C165" s="18"/>
      <c r="D165" s="66"/>
      <c r="E165" s="28"/>
      <c r="F165" s="28"/>
      <c r="G165" s="28"/>
      <c r="H165" s="28"/>
      <c r="I165" s="28"/>
      <c r="J165" s="28"/>
      <c r="K165" s="42"/>
      <c r="L165" s="42"/>
    </row>
    <row r="166" spans="1:12" ht="12.75" customHeight="1">
      <c r="A166" s="28"/>
      <c r="B166" s="18"/>
      <c r="C166" s="18"/>
      <c r="D166" s="66"/>
      <c r="E166" s="28"/>
      <c r="F166" s="28"/>
      <c r="G166" s="28"/>
      <c r="H166" s="28"/>
      <c r="I166" s="28"/>
      <c r="J166" s="28"/>
      <c r="K166" s="42"/>
      <c r="L166" s="42"/>
    </row>
    <row r="167" spans="1:12" ht="12.75" customHeight="1">
      <c r="A167" s="28"/>
      <c r="B167" s="18"/>
      <c r="C167" s="18"/>
      <c r="D167" s="66"/>
      <c r="E167" s="28"/>
      <c r="F167" s="28"/>
      <c r="G167" s="28"/>
      <c r="H167" s="28"/>
      <c r="I167" s="28"/>
      <c r="J167" s="28"/>
      <c r="K167" s="42"/>
      <c r="L167" s="42"/>
    </row>
    <row r="168" spans="1:12" ht="12.75" customHeight="1">
      <c r="A168" s="28"/>
      <c r="B168" s="18"/>
      <c r="C168" s="18"/>
      <c r="D168" s="66"/>
      <c r="E168" s="28"/>
      <c r="F168" s="28"/>
      <c r="G168" s="28"/>
      <c r="H168" s="28"/>
      <c r="I168" s="28"/>
      <c r="J168" s="28"/>
      <c r="K168" s="42"/>
      <c r="L168" s="42"/>
    </row>
    <row r="169" spans="1:12" ht="12.75" customHeight="1">
      <c r="A169" s="28"/>
      <c r="B169" s="18"/>
      <c r="C169" s="18"/>
      <c r="D169" s="66"/>
      <c r="E169" s="28"/>
      <c r="F169" s="28"/>
      <c r="G169" s="28"/>
      <c r="H169" s="28"/>
      <c r="I169" s="28"/>
      <c r="J169" s="28"/>
      <c r="K169" s="42"/>
      <c r="L169" s="42"/>
    </row>
    <row r="170" spans="1:12" ht="12.75" customHeight="1">
      <c r="A170" s="28"/>
      <c r="B170" s="18"/>
      <c r="C170" s="18"/>
      <c r="D170" s="66"/>
      <c r="E170" s="28"/>
      <c r="F170" s="28"/>
      <c r="G170" s="28"/>
      <c r="H170" s="28"/>
      <c r="I170" s="28"/>
      <c r="J170" s="28"/>
      <c r="K170" s="42"/>
      <c r="L170" s="42"/>
    </row>
    <row r="171" spans="1:12" ht="12.75" customHeight="1">
      <c r="A171" s="28"/>
      <c r="B171" s="18"/>
      <c r="C171" s="18"/>
      <c r="D171" s="66"/>
      <c r="E171" s="28"/>
      <c r="F171" s="28"/>
      <c r="G171" s="28"/>
      <c r="H171" s="28"/>
      <c r="I171" s="28"/>
      <c r="J171" s="28"/>
      <c r="K171" s="42"/>
      <c r="L171" s="42"/>
    </row>
    <row r="172" spans="1:12">
      <c r="A172" s="28"/>
      <c r="B172" s="18"/>
      <c r="C172" s="18"/>
      <c r="D172" s="66"/>
      <c r="E172" s="28"/>
      <c r="F172" s="28"/>
      <c r="G172" s="28"/>
      <c r="H172" s="28"/>
      <c r="I172" s="28"/>
      <c r="J172" s="28"/>
      <c r="K172" s="42"/>
      <c r="L172" s="42"/>
    </row>
    <row r="173" spans="1:12">
      <c r="A173" s="28"/>
      <c r="B173" s="18"/>
      <c r="C173" s="18"/>
      <c r="D173" s="66"/>
      <c r="E173" s="28"/>
      <c r="F173" s="28"/>
      <c r="G173" s="28"/>
      <c r="H173" s="28"/>
      <c r="I173" s="28"/>
      <c r="J173" s="28"/>
      <c r="K173" s="42"/>
      <c r="L173" s="42"/>
    </row>
    <row r="174" spans="1:12" ht="12.75" customHeight="1">
      <c r="A174" s="28"/>
      <c r="B174" s="18"/>
      <c r="C174" s="18"/>
      <c r="D174" s="66"/>
      <c r="E174" s="28"/>
      <c r="F174" s="28"/>
      <c r="G174" s="28"/>
      <c r="H174" s="28"/>
      <c r="I174" s="28"/>
      <c r="J174" s="28"/>
      <c r="K174" s="42"/>
      <c r="L174" s="42"/>
    </row>
    <row r="175" spans="1:12" ht="12.75" customHeight="1">
      <c r="A175" s="28"/>
      <c r="B175" s="18"/>
      <c r="C175" s="18"/>
      <c r="D175" s="66"/>
      <c r="E175" s="28"/>
      <c r="F175" s="28"/>
      <c r="G175" s="28"/>
      <c r="H175" s="28"/>
      <c r="I175" s="28"/>
      <c r="J175" s="28"/>
      <c r="K175" s="42"/>
      <c r="L175" s="42"/>
    </row>
    <row r="176" spans="1:12" ht="12.75" customHeight="1">
      <c r="A176" s="28"/>
      <c r="B176" s="18"/>
      <c r="C176" s="18"/>
      <c r="D176" s="66"/>
      <c r="E176" s="28"/>
      <c r="F176" s="28"/>
      <c r="G176" s="28"/>
      <c r="H176" s="28"/>
      <c r="I176" s="28"/>
      <c r="J176" s="28"/>
      <c r="K176" s="42"/>
      <c r="L176" s="42"/>
    </row>
    <row r="177" spans="1:12" ht="12.75" customHeight="1">
      <c r="A177" s="28"/>
      <c r="B177" s="18"/>
      <c r="C177" s="18"/>
      <c r="D177" s="66"/>
      <c r="E177" s="28"/>
      <c r="F177" s="28"/>
      <c r="G177" s="28"/>
      <c r="H177" s="28"/>
      <c r="I177" s="28"/>
      <c r="J177" s="28"/>
      <c r="K177" s="42"/>
      <c r="L177" s="42"/>
    </row>
    <row r="178" spans="1:12" ht="12.75" customHeight="1">
      <c r="A178" s="28"/>
      <c r="B178" s="28"/>
      <c r="C178" s="28"/>
      <c r="D178" s="66"/>
      <c r="E178" s="28"/>
      <c r="F178" s="28"/>
      <c r="G178" s="28"/>
      <c r="H178" s="28"/>
      <c r="I178" s="28"/>
      <c r="J178" s="28"/>
      <c r="K178" s="42"/>
      <c r="L178" s="42"/>
    </row>
    <row r="179" spans="1:12" ht="12.75" customHeight="1">
      <c r="A179" s="28"/>
      <c r="B179" s="28"/>
      <c r="C179" s="28"/>
      <c r="D179" s="66"/>
      <c r="E179" s="28"/>
      <c r="F179" s="28"/>
      <c r="G179" s="28"/>
      <c r="H179" s="28"/>
      <c r="I179" s="28"/>
      <c r="J179" s="28"/>
      <c r="K179" s="42"/>
      <c r="L179" s="42"/>
    </row>
    <row r="180" spans="1:12" ht="12.75" customHeight="1">
      <c r="A180" s="28"/>
      <c r="B180" s="18"/>
      <c r="C180" s="18"/>
      <c r="D180" s="66"/>
      <c r="E180" s="28"/>
      <c r="F180" s="28"/>
      <c r="G180" s="28"/>
      <c r="H180" s="28"/>
      <c r="I180" s="28"/>
      <c r="J180" s="28"/>
      <c r="K180" s="42"/>
      <c r="L180" s="42"/>
    </row>
    <row r="181" spans="1:12" ht="12.75" customHeight="1">
      <c r="A181" s="28"/>
      <c r="B181" s="18"/>
      <c r="C181" s="18"/>
      <c r="D181" s="66"/>
      <c r="E181" s="28"/>
      <c r="F181" s="28"/>
      <c r="G181" s="28"/>
      <c r="H181" s="28"/>
      <c r="I181" s="28"/>
      <c r="J181" s="28"/>
      <c r="K181" s="42"/>
      <c r="L181" s="42"/>
    </row>
    <row r="182" spans="1:12" ht="12.75" customHeight="1">
      <c r="A182" s="28"/>
      <c r="B182" s="18"/>
      <c r="C182" s="18"/>
      <c r="D182" s="66"/>
      <c r="E182" s="28"/>
      <c r="F182" s="28"/>
      <c r="G182" s="28"/>
      <c r="H182" s="28"/>
      <c r="I182" s="28"/>
      <c r="J182" s="28"/>
      <c r="K182" s="42"/>
      <c r="L182" s="42"/>
    </row>
    <row r="183" spans="1:12" ht="12.75" customHeight="1">
      <c r="A183" s="28"/>
      <c r="B183" s="18"/>
      <c r="C183" s="18"/>
      <c r="D183" s="66"/>
      <c r="E183" s="28"/>
      <c r="F183" s="28"/>
      <c r="G183" s="28"/>
      <c r="H183" s="28"/>
      <c r="I183" s="28"/>
      <c r="J183" s="28"/>
      <c r="K183" s="42"/>
      <c r="L183" s="42"/>
    </row>
    <row r="184" spans="1:12" ht="12.75" customHeight="1">
      <c r="A184" s="28"/>
      <c r="B184" s="18"/>
      <c r="C184" s="18"/>
      <c r="D184" s="66"/>
      <c r="E184" s="28"/>
      <c r="F184" s="28"/>
      <c r="G184" s="28"/>
      <c r="H184" s="28"/>
      <c r="I184" s="28"/>
      <c r="J184" s="28"/>
      <c r="K184" s="42"/>
      <c r="L184" s="42"/>
    </row>
    <row r="185" spans="1:12" ht="12.75" customHeight="1">
      <c r="A185" s="28"/>
      <c r="B185" s="18"/>
      <c r="C185" s="18"/>
      <c r="D185" s="66"/>
      <c r="E185" s="28"/>
      <c r="F185" s="28"/>
      <c r="G185" s="28"/>
      <c r="H185" s="28"/>
      <c r="I185" s="28"/>
      <c r="J185" s="28"/>
      <c r="K185" s="42"/>
      <c r="L185" s="42"/>
    </row>
    <row r="186" spans="1:12" ht="12.75" customHeight="1">
      <c r="A186" s="28"/>
      <c r="B186" s="18"/>
      <c r="C186" s="18"/>
      <c r="D186" s="66"/>
      <c r="E186" s="28"/>
      <c r="F186" s="28"/>
      <c r="G186" s="28"/>
      <c r="H186" s="28"/>
      <c r="I186" s="28"/>
      <c r="J186" s="28"/>
      <c r="K186" s="42"/>
      <c r="L186" s="42"/>
    </row>
    <row r="187" spans="1:12" ht="12.75" customHeight="1">
      <c r="A187" s="28"/>
      <c r="B187" s="18"/>
      <c r="C187" s="18"/>
      <c r="D187" s="66"/>
      <c r="E187" s="28"/>
      <c r="F187" s="28"/>
      <c r="G187" s="28"/>
      <c r="H187" s="28"/>
      <c r="I187" s="28"/>
      <c r="J187" s="28"/>
      <c r="K187" s="42"/>
      <c r="L187" s="42"/>
    </row>
    <row r="188" spans="1:12" ht="12.75" customHeight="1">
      <c r="A188" s="28"/>
      <c r="B188" s="18"/>
      <c r="C188" s="18"/>
      <c r="D188" s="66"/>
      <c r="E188" s="28"/>
      <c r="F188" s="28"/>
      <c r="G188" s="28"/>
      <c r="H188" s="28"/>
      <c r="I188" s="28"/>
      <c r="J188" s="28"/>
      <c r="K188" s="42"/>
      <c r="L188" s="42"/>
    </row>
    <row r="189" spans="1:12" ht="12.75" customHeight="1">
      <c r="A189" s="28"/>
      <c r="B189" s="18"/>
      <c r="C189" s="18"/>
      <c r="D189" s="66"/>
      <c r="E189" s="28"/>
      <c r="F189" s="28"/>
      <c r="G189" s="28"/>
      <c r="H189" s="28"/>
      <c r="I189" s="28"/>
      <c r="J189" s="28"/>
      <c r="K189" s="42"/>
      <c r="L189" s="42"/>
    </row>
    <row r="190" spans="1:12" ht="12.75" customHeight="1">
      <c r="A190" s="28"/>
      <c r="B190" s="18"/>
      <c r="C190" s="18"/>
      <c r="D190" s="66"/>
      <c r="E190" s="28"/>
      <c r="F190" s="28"/>
      <c r="G190" s="28"/>
      <c r="H190" s="28"/>
      <c r="I190" s="28"/>
      <c r="J190" s="28"/>
      <c r="K190" s="42"/>
      <c r="L190" s="42"/>
    </row>
    <row r="191" spans="1:12" ht="12.75" customHeight="1">
      <c r="A191" s="28"/>
      <c r="B191" s="18"/>
      <c r="C191" s="18"/>
      <c r="D191" s="66"/>
      <c r="E191" s="28"/>
      <c r="F191" s="28"/>
      <c r="G191" s="28"/>
      <c r="H191" s="28"/>
      <c r="I191" s="28"/>
      <c r="J191" s="28"/>
      <c r="K191" s="42"/>
      <c r="L191" s="42"/>
    </row>
    <row r="192" spans="1:12" ht="12.75" customHeight="1">
      <c r="A192" s="28"/>
      <c r="B192" s="18"/>
      <c r="C192" s="18"/>
      <c r="D192" s="66"/>
      <c r="E192" s="28"/>
      <c r="F192" s="28"/>
      <c r="G192" s="28"/>
      <c r="H192" s="28"/>
      <c r="I192" s="28"/>
      <c r="J192" s="28"/>
      <c r="K192" s="42"/>
      <c r="L192" s="42"/>
    </row>
    <row r="193" spans="1:12" ht="12.75" customHeight="1">
      <c r="A193" s="28"/>
      <c r="B193" s="18"/>
      <c r="C193" s="18"/>
      <c r="D193" s="66"/>
      <c r="E193" s="28"/>
      <c r="F193" s="28"/>
      <c r="G193" s="28"/>
      <c r="H193" s="28"/>
      <c r="I193" s="28"/>
      <c r="J193" s="28"/>
      <c r="K193" s="42"/>
      <c r="L193" s="42"/>
    </row>
    <row r="194" spans="1:12" ht="12.75" customHeight="1">
      <c r="A194" s="28"/>
      <c r="B194" s="18"/>
      <c r="C194" s="18"/>
      <c r="D194" s="66"/>
      <c r="E194" s="28"/>
      <c r="F194" s="28"/>
      <c r="G194" s="28"/>
      <c r="H194" s="28"/>
      <c r="I194" s="28"/>
      <c r="J194" s="28"/>
      <c r="K194" s="42"/>
      <c r="L194" s="42"/>
    </row>
    <row r="195" spans="1:12" ht="12.75" customHeight="1">
      <c r="A195" s="28"/>
      <c r="B195" s="18"/>
      <c r="C195" s="18"/>
      <c r="D195" s="66"/>
      <c r="E195" s="28"/>
      <c r="F195" s="28"/>
      <c r="G195" s="28"/>
      <c r="H195" s="28"/>
      <c r="I195" s="28"/>
      <c r="J195" s="28"/>
      <c r="K195" s="42"/>
      <c r="L195" s="42"/>
    </row>
    <row r="196" spans="1:12" ht="12.75" customHeight="1">
      <c r="A196" s="28"/>
      <c r="B196" s="18"/>
      <c r="C196" s="18"/>
      <c r="D196" s="66"/>
      <c r="E196" s="28"/>
      <c r="F196" s="28"/>
      <c r="G196" s="28"/>
      <c r="H196" s="28"/>
      <c r="I196" s="28"/>
      <c r="J196" s="28"/>
      <c r="K196" s="42"/>
      <c r="L196" s="42"/>
    </row>
    <row r="197" spans="1:12" ht="12.75" customHeight="1">
      <c r="A197" s="28"/>
      <c r="B197" s="18"/>
      <c r="C197" s="18"/>
      <c r="D197" s="66"/>
      <c r="E197" s="28"/>
      <c r="F197" s="28"/>
      <c r="G197" s="28"/>
      <c r="H197" s="28"/>
      <c r="I197" s="28"/>
      <c r="J197" s="28"/>
      <c r="K197" s="42"/>
      <c r="L197" s="42"/>
    </row>
    <row r="198" spans="1:12">
      <c r="A198" s="28"/>
      <c r="B198" s="18"/>
      <c r="C198" s="18"/>
      <c r="D198" s="66"/>
      <c r="E198" s="28"/>
      <c r="F198" s="28"/>
      <c r="G198" s="28"/>
      <c r="H198" s="28"/>
      <c r="I198" s="28"/>
      <c r="J198" s="28"/>
      <c r="K198" s="42"/>
      <c r="L198" s="42"/>
    </row>
    <row r="199" spans="1:12">
      <c r="A199" s="28"/>
      <c r="B199" s="18"/>
      <c r="C199" s="18"/>
      <c r="D199" s="66"/>
      <c r="E199" s="28"/>
      <c r="F199" s="28"/>
      <c r="G199" s="28"/>
      <c r="H199" s="28"/>
      <c r="I199" s="28"/>
      <c r="J199" s="28"/>
      <c r="K199" s="42"/>
      <c r="L199" s="42"/>
    </row>
    <row r="200" spans="1:12" ht="12.75" customHeight="1">
      <c r="A200" s="28"/>
      <c r="B200" s="18"/>
      <c r="C200" s="18"/>
      <c r="D200" s="66"/>
      <c r="E200" s="28"/>
      <c r="F200" s="28"/>
      <c r="G200" s="28"/>
      <c r="H200" s="28"/>
      <c r="I200" s="28"/>
      <c r="J200" s="28"/>
      <c r="K200" s="42"/>
      <c r="L200" s="42"/>
    </row>
    <row r="201" spans="1:12" ht="12.75" customHeight="1">
      <c r="A201" s="28"/>
      <c r="B201" s="18"/>
      <c r="C201" s="18"/>
      <c r="D201" s="66"/>
      <c r="E201" s="28"/>
      <c r="F201" s="28"/>
      <c r="G201" s="28"/>
      <c r="H201" s="28"/>
      <c r="I201" s="28"/>
      <c r="J201" s="28"/>
      <c r="K201" s="42"/>
      <c r="L201" s="42"/>
    </row>
    <row r="202" spans="1:12" ht="12.75" customHeight="1">
      <c r="A202" s="28"/>
      <c r="B202" s="18"/>
      <c r="C202" s="18"/>
      <c r="D202" s="66"/>
      <c r="E202" s="28"/>
      <c r="F202" s="28"/>
      <c r="G202" s="28"/>
      <c r="H202" s="28"/>
      <c r="I202" s="28"/>
      <c r="J202" s="28"/>
      <c r="K202" s="42"/>
      <c r="L202" s="42"/>
    </row>
    <row r="203" spans="1:12" ht="12.75" customHeight="1">
      <c r="A203" s="28"/>
      <c r="B203" s="18"/>
      <c r="C203" s="18"/>
      <c r="D203" s="66"/>
      <c r="E203" s="28"/>
      <c r="F203" s="28"/>
      <c r="G203" s="28"/>
      <c r="H203" s="28"/>
      <c r="I203" s="28"/>
      <c r="J203" s="28"/>
      <c r="K203" s="42"/>
      <c r="L203" s="42"/>
    </row>
    <row r="204" spans="1:12" ht="12.75" customHeight="1">
      <c r="A204" s="28"/>
      <c r="B204" s="28"/>
      <c r="C204" s="28"/>
      <c r="D204" s="66"/>
      <c r="E204" s="28"/>
      <c r="F204" s="28"/>
      <c r="G204" s="28"/>
      <c r="H204" s="28"/>
      <c r="I204" s="28"/>
      <c r="J204" s="28"/>
      <c r="K204" s="42"/>
      <c r="L204" s="42"/>
    </row>
    <row r="205" spans="1:12" ht="12.75" customHeight="1">
      <c r="A205" s="28"/>
      <c r="B205" s="28"/>
      <c r="C205" s="28"/>
      <c r="D205" s="66"/>
      <c r="E205" s="28"/>
      <c r="F205" s="28"/>
      <c r="G205" s="28"/>
      <c r="H205" s="28"/>
      <c r="I205" s="28"/>
      <c r="J205" s="28"/>
      <c r="K205" s="42"/>
      <c r="L205" s="42"/>
    </row>
    <row r="206" spans="1:12" ht="12.75" customHeight="1">
      <c r="A206" s="28"/>
      <c r="B206" s="18"/>
      <c r="C206" s="18"/>
      <c r="D206" s="66"/>
      <c r="E206" s="28"/>
      <c r="F206" s="28"/>
      <c r="G206" s="28"/>
      <c r="H206" s="28"/>
      <c r="I206" s="28"/>
      <c r="J206" s="28"/>
      <c r="K206" s="42"/>
      <c r="L206" s="42"/>
    </row>
    <row r="207" spans="1:12" ht="12.75" customHeight="1">
      <c r="A207" s="28"/>
      <c r="B207" s="18"/>
      <c r="C207" s="18"/>
      <c r="D207" s="66"/>
      <c r="E207" s="28"/>
      <c r="F207" s="28"/>
      <c r="G207" s="28"/>
      <c r="H207" s="28"/>
      <c r="I207" s="28"/>
      <c r="J207" s="28"/>
      <c r="K207" s="42"/>
      <c r="L207" s="42"/>
    </row>
    <row r="208" spans="1:12" ht="12.75" customHeight="1">
      <c r="A208" s="28"/>
      <c r="B208" s="18"/>
      <c r="C208" s="18"/>
      <c r="D208" s="66"/>
      <c r="E208" s="28"/>
      <c r="F208" s="28"/>
      <c r="G208" s="28"/>
      <c r="H208" s="28"/>
      <c r="I208" s="28"/>
      <c r="J208" s="28"/>
      <c r="K208" s="42"/>
      <c r="L208" s="42"/>
    </row>
    <row r="209" spans="1:12" ht="12.75" customHeight="1">
      <c r="A209" s="28"/>
      <c r="B209" s="18"/>
      <c r="C209" s="18"/>
      <c r="D209" s="66"/>
      <c r="E209" s="28"/>
      <c r="F209" s="28"/>
      <c r="G209" s="28"/>
      <c r="H209" s="28"/>
      <c r="I209" s="28"/>
      <c r="J209" s="28"/>
      <c r="K209" s="42"/>
      <c r="L209" s="42"/>
    </row>
    <row r="210" spans="1:12" ht="12.75" customHeight="1">
      <c r="A210" s="28"/>
      <c r="B210" s="18"/>
      <c r="C210" s="18"/>
      <c r="D210" s="66"/>
      <c r="E210" s="28"/>
      <c r="F210" s="28"/>
      <c r="G210" s="28"/>
      <c r="H210" s="28"/>
      <c r="I210" s="28"/>
      <c r="J210" s="28"/>
      <c r="K210" s="42"/>
      <c r="L210" s="42"/>
    </row>
    <row r="211" spans="1:12" ht="12.75" customHeight="1">
      <c r="A211" s="28"/>
      <c r="B211" s="18"/>
      <c r="C211" s="18"/>
      <c r="D211" s="66"/>
      <c r="E211" s="28"/>
      <c r="F211" s="28"/>
      <c r="G211" s="28"/>
      <c r="H211" s="28"/>
      <c r="I211" s="28"/>
      <c r="J211" s="28"/>
      <c r="K211" s="42"/>
      <c r="L211" s="42"/>
    </row>
    <row r="212" spans="1:12" ht="12.75" customHeight="1">
      <c r="A212" s="28"/>
      <c r="B212" s="18"/>
      <c r="C212" s="18"/>
      <c r="D212" s="66"/>
      <c r="E212" s="28"/>
      <c r="F212" s="28"/>
      <c r="G212" s="28"/>
      <c r="H212" s="28"/>
      <c r="I212" s="28"/>
      <c r="J212" s="28"/>
      <c r="K212" s="42"/>
      <c r="L212" s="42"/>
    </row>
    <row r="213" spans="1:12" ht="12.75" customHeight="1">
      <c r="A213" s="28"/>
      <c r="B213" s="18"/>
      <c r="C213" s="18"/>
      <c r="D213" s="66"/>
      <c r="E213" s="28"/>
      <c r="F213" s="28"/>
      <c r="G213" s="28"/>
      <c r="H213" s="28"/>
      <c r="I213" s="28"/>
      <c r="J213" s="28"/>
      <c r="K213" s="42"/>
      <c r="L213" s="42"/>
    </row>
    <row r="214" spans="1:12" ht="12.75" customHeight="1">
      <c r="A214" s="28"/>
      <c r="B214" s="18"/>
      <c r="C214" s="18"/>
      <c r="D214" s="66"/>
      <c r="E214" s="28"/>
      <c r="F214" s="28"/>
      <c r="G214" s="28"/>
      <c r="H214" s="28"/>
      <c r="I214" s="28"/>
      <c r="J214" s="28"/>
      <c r="K214" s="42"/>
      <c r="L214" s="42"/>
    </row>
    <row r="215" spans="1:12" ht="12.75" customHeight="1">
      <c r="A215" s="28"/>
      <c r="B215" s="18"/>
      <c r="C215" s="18"/>
      <c r="D215" s="66"/>
      <c r="E215" s="28"/>
      <c r="F215" s="28"/>
      <c r="G215" s="28"/>
      <c r="H215" s="28"/>
      <c r="I215" s="28"/>
      <c r="J215" s="28"/>
      <c r="K215" s="42"/>
      <c r="L215" s="42"/>
    </row>
    <row r="216" spans="1:12" ht="12.75" customHeight="1">
      <c r="A216" s="28"/>
      <c r="B216" s="18"/>
      <c r="C216" s="18"/>
      <c r="D216" s="66"/>
      <c r="E216" s="28"/>
      <c r="F216" s="28"/>
      <c r="G216" s="28"/>
      <c r="H216" s="28"/>
      <c r="I216" s="28"/>
      <c r="J216" s="28"/>
      <c r="K216" s="42"/>
      <c r="L216" s="42"/>
    </row>
    <row r="217" spans="1:12" ht="12.75" customHeight="1">
      <c r="A217" s="28"/>
      <c r="B217" s="18"/>
      <c r="C217" s="18"/>
      <c r="D217" s="66"/>
      <c r="E217" s="28"/>
      <c r="F217" s="28"/>
      <c r="G217" s="28"/>
      <c r="H217" s="28"/>
      <c r="I217" s="28"/>
      <c r="J217" s="28"/>
      <c r="K217" s="42"/>
      <c r="L217" s="42"/>
    </row>
    <row r="218" spans="1:12" ht="12.75" customHeight="1">
      <c r="A218" s="28"/>
      <c r="B218" s="18"/>
      <c r="C218" s="18"/>
      <c r="D218" s="66"/>
      <c r="E218" s="28"/>
      <c r="F218" s="28"/>
      <c r="G218" s="28"/>
      <c r="H218" s="28"/>
      <c r="I218" s="28"/>
      <c r="J218" s="28"/>
      <c r="K218" s="42"/>
      <c r="L218" s="42"/>
    </row>
    <row r="219" spans="1:12" ht="12.75" customHeight="1">
      <c r="A219" s="28"/>
      <c r="B219" s="18"/>
      <c r="C219" s="18"/>
      <c r="D219" s="66"/>
      <c r="E219" s="28"/>
      <c r="F219" s="28"/>
      <c r="G219" s="28"/>
      <c r="H219" s="28"/>
      <c r="I219" s="28"/>
      <c r="J219" s="28"/>
      <c r="K219" s="42"/>
      <c r="L219" s="42"/>
    </row>
    <row r="220" spans="1:12" ht="12.75" customHeight="1">
      <c r="A220" s="28"/>
      <c r="B220" s="18"/>
      <c r="C220" s="18"/>
      <c r="D220" s="66"/>
      <c r="E220" s="28"/>
      <c r="F220" s="28"/>
      <c r="G220" s="28"/>
      <c r="H220" s="28"/>
      <c r="I220" s="28"/>
      <c r="J220" s="28"/>
      <c r="K220" s="42"/>
      <c r="L220" s="42"/>
    </row>
    <row r="221" spans="1:12" ht="12.75" customHeight="1">
      <c r="A221" s="28"/>
      <c r="B221" s="18"/>
      <c r="C221" s="18"/>
      <c r="D221" s="66"/>
      <c r="E221" s="28"/>
      <c r="F221" s="28"/>
      <c r="G221" s="28"/>
      <c r="H221" s="28"/>
      <c r="I221" s="28"/>
      <c r="J221" s="28"/>
      <c r="K221" s="42"/>
      <c r="L221" s="42"/>
    </row>
    <row r="222" spans="1:12" ht="12.75" customHeight="1">
      <c r="A222" s="28"/>
      <c r="B222" s="18"/>
      <c r="C222" s="18"/>
      <c r="D222" s="66"/>
      <c r="E222" s="28"/>
      <c r="F222" s="28"/>
      <c r="G222" s="28"/>
      <c r="H222" s="28"/>
      <c r="I222" s="28"/>
      <c r="J222" s="28"/>
      <c r="K222" s="42"/>
      <c r="L222" s="42"/>
    </row>
    <row r="223" spans="1:12" ht="12.75" customHeight="1">
      <c r="A223" s="28"/>
      <c r="B223" s="18"/>
      <c r="C223" s="18"/>
      <c r="D223" s="66"/>
      <c r="E223" s="28"/>
      <c r="F223" s="28"/>
      <c r="G223" s="28"/>
      <c r="H223" s="28"/>
      <c r="I223" s="28"/>
      <c r="J223" s="28"/>
      <c r="K223" s="42"/>
      <c r="L223" s="42"/>
    </row>
    <row r="224" spans="1:12" ht="12.75" customHeight="1">
      <c r="A224" s="28"/>
      <c r="B224" s="18"/>
      <c r="C224" s="18"/>
      <c r="D224" s="66"/>
      <c r="E224" s="28"/>
      <c r="F224" s="28"/>
      <c r="G224" s="28"/>
      <c r="H224" s="28"/>
      <c r="I224" s="28"/>
      <c r="J224" s="28"/>
      <c r="K224" s="42"/>
      <c r="L224" s="42"/>
    </row>
    <row r="225" spans="1:12" ht="12.75" customHeight="1">
      <c r="A225" s="28"/>
      <c r="B225" s="18"/>
      <c r="C225" s="18"/>
      <c r="D225" s="66"/>
      <c r="E225" s="28"/>
      <c r="F225" s="28"/>
      <c r="G225" s="28"/>
      <c r="H225" s="28"/>
      <c r="I225" s="28"/>
      <c r="J225" s="28"/>
      <c r="K225" s="42"/>
      <c r="L225" s="42"/>
    </row>
    <row r="226" spans="1:12" ht="12.75" customHeight="1">
      <c r="A226" s="28"/>
      <c r="B226" s="18"/>
      <c r="C226" s="18"/>
      <c r="D226" s="66"/>
      <c r="E226" s="28"/>
      <c r="F226" s="28"/>
      <c r="G226" s="28"/>
      <c r="H226" s="28"/>
      <c r="I226" s="28"/>
      <c r="J226" s="28"/>
      <c r="K226" s="42"/>
      <c r="L226" s="42"/>
    </row>
    <row r="227" spans="1:12" ht="12.75" customHeight="1">
      <c r="A227" s="28"/>
      <c r="B227" s="18"/>
      <c r="C227" s="18"/>
      <c r="D227" s="66"/>
      <c r="E227" s="28"/>
      <c r="F227" s="28"/>
      <c r="G227" s="28"/>
      <c r="H227" s="28"/>
      <c r="I227" s="28"/>
      <c r="J227" s="28"/>
      <c r="K227" s="42"/>
      <c r="L227" s="42"/>
    </row>
    <row r="228" spans="1:12" ht="12.75" customHeight="1">
      <c r="A228" s="28"/>
      <c r="B228" s="18"/>
      <c r="C228" s="18"/>
      <c r="D228" s="66"/>
      <c r="E228" s="28"/>
      <c r="F228" s="28"/>
      <c r="G228" s="28"/>
      <c r="H228" s="28"/>
      <c r="I228" s="28"/>
      <c r="J228" s="28"/>
      <c r="K228" s="42"/>
      <c r="L228" s="42"/>
    </row>
    <row r="229" spans="1:12" ht="12.75" customHeight="1">
      <c r="A229" s="28"/>
      <c r="B229" s="18"/>
      <c r="C229" s="18"/>
      <c r="D229" s="66"/>
      <c r="E229" s="28"/>
      <c r="F229" s="28"/>
      <c r="G229" s="28"/>
      <c r="H229" s="28"/>
      <c r="I229" s="28"/>
      <c r="J229" s="28"/>
      <c r="K229" s="42"/>
      <c r="L229" s="42"/>
    </row>
    <row r="230" spans="1:12" ht="12.75" customHeight="1">
      <c r="A230" s="28"/>
      <c r="B230" s="18"/>
      <c r="C230" s="18"/>
      <c r="D230" s="66"/>
      <c r="E230" s="28"/>
      <c r="F230" s="28"/>
      <c r="G230" s="28"/>
      <c r="H230" s="28"/>
      <c r="I230" s="28"/>
      <c r="J230" s="28"/>
      <c r="K230" s="42"/>
      <c r="L230" s="42"/>
    </row>
    <row r="231" spans="1:12" ht="12.75" customHeight="1">
      <c r="A231" s="28"/>
      <c r="B231" s="18"/>
      <c r="C231" s="18"/>
      <c r="D231" s="66"/>
      <c r="E231" s="28"/>
      <c r="F231" s="28"/>
      <c r="G231" s="28"/>
      <c r="H231" s="28"/>
      <c r="I231" s="28"/>
      <c r="J231" s="28"/>
      <c r="K231" s="42"/>
      <c r="L231" s="42"/>
    </row>
    <row r="232" spans="1:12" ht="12.75" customHeight="1">
      <c r="A232" s="28"/>
      <c r="B232" s="18"/>
      <c r="C232" s="18"/>
      <c r="D232" s="66"/>
      <c r="E232" s="28"/>
      <c r="F232" s="28"/>
      <c r="G232" s="28"/>
      <c r="H232" s="28"/>
      <c r="I232" s="28"/>
      <c r="J232" s="28"/>
      <c r="K232" s="42"/>
      <c r="L232" s="42"/>
    </row>
    <row r="233" spans="1:12" ht="12.75" customHeight="1">
      <c r="A233" s="28"/>
      <c r="B233" s="18"/>
      <c r="C233" s="18"/>
      <c r="D233" s="66"/>
      <c r="E233" s="28"/>
      <c r="F233" s="28"/>
      <c r="G233" s="28"/>
      <c r="H233" s="28"/>
      <c r="I233" s="28"/>
      <c r="J233" s="28"/>
      <c r="K233" s="42"/>
      <c r="L233" s="42"/>
    </row>
    <row r="234" spans="1:12">
      <c r="A234" s="28"/>
      <c r="B234" s="18"/>
      <c r="C234" s="18"/>
      <c r="D234" s="66"/>
      <c r="E234" s="28"/>
      <c r="F234" s="28"/>
      <c r="G234" s="28"/>
      <c r="H234" s="28"/>
      <c r="I234" s="28"/>
      <c r="J234" s="28"/>
      <c r="K234" s="42"/>
      <c r="L234" s="42"/>
    </row>
    <row r="235" spans="1:12">
      <c r="A235" s="28"/>
      <c r="B235" s="18"/>
      <c r="C235" s="18"/>
      <c r="D235" s="66"/>
      <c r="E235" s="28"/>
      <c r="F235" s="28"/>
      <c r="G235" s="28"/>
      <c r="H235" s="28"/>
      <c r="I235" s="28"/>
      <c r="J235" s="28"/>
      <c r="K235" s="42"/>
      <c r="L235" s="42"/>
    </row>
    <row r="236" spans="1:12">
      <c r="A236" s="28"/>
      <c r="B236" s="18"/>
      <c r="C236" s="18"/>
      <c r="D236" s="66"/>
      <c r="E236" s="28"/>
      <c r="F236" s="28"/>
      <c r="G236" s="28"/>
      <c r="H236" s="28"/>
      <c r="I236" s="28"/>
      <c r="J236" s="28"/>
      <c r="K236" s="42"/>
      <c r="L236" s="42"/>
    </row>
    <row r="237" spans="1:12">
      <c r="A237" s="28"/>
      <c r="B237" s="18"/>
      <c r="C237" s="18"/>
      <c r="D237" s="66"/>
      <c r="E237" s="28"/>
      <c r="F237" s="28"/>
      <c r="G237" s="28"/>
      <c r="H237" s="28"/>
      <c r="I237" s="28"/>
      <c r="J237" s="28"/>
      <c r="K237" s="42"/>
      <c r="L237" s="42"/>
    </row>
    <row r="238" spans="1:12">
      <c r="A238" s="28"/>
      <c r="B238" s="18"/>
      <c r="C238" s="18"/>
      <c r="D238" s="66"/>
      <c r="E238" s="28"/>
      <c r="F238" s="28"/>
      <c r="G238" s="28"/>
      <c r="H238" s="28"/>
      <c r="I238" s="28"/>
      <c r="J238" s="28"/>
      <c r="K238" s="42"/>
      <c r="L238" s="42"/>
    </row>
    <row r="239" spans="1:12">
      <c r="A239" s="28"/>
      <c r="B239" s="18"/>
      <c r="C239" s="18"/>
      <c r="D239" s="66"/>
      <c r="E239" s="28"/>
      <c r="F239" s="28"/>
      <c r="G239" s="28"/>
      <c r="H239" s="28"/>
      <c r="I239" s="28"/>
      <c r="J239" s="28"/>
      <c r="K239" s="42"/>
      <c r="L239" s="42"/>
    </row>
    <row r="240" spans="1:12">
      <c r="A240" s="28"/>
      <c r="B240" s="28"/>
      <c r="C240" s="28"/>
      <c r="D240" s="66"/>
      <c r="E240" s="28"/>
      <c r="F240" s="28"/>
      <c r="G240" s="28"/>
      <c r="H240" s="28"/>
      <c r="I240" s="28"/>
      <c r="J240" s="28"/>
      <c r="K240" s="42"/>
      <c r="L240" s="42"/>
    </row>
    <row r="245" spans="1:12" ht="12.75" customHeight="1"/>
    <row r="246" spans="1:12" ht="12.75" customHeight="1"/>
    <row r="247" spans="1:12" ht="12.75" customHeight="1"/>
    <row r="248" spans="1:12" ht="12.75" customHeight="1"/>
    <row r="249" spans="1:12" ht="12.75" customHeight="1">
      <c r="A249" s="28"/>
      <c r="B249" s="28"/>
      <c r="C249" s="28"/>
      <c r="D249" s="66"/>
      <c r="E249" s="28"/>
      <c r="F249" s="28"/>
      <c r="G249" s="28"/>
      <c r="H249" s="28"/>
      <c r="I249" s="28"/>
      <c r="J249" s="28"/>
      <c r="K249" s="42"/>
      <c r="L249" s="42"/>
    </row>
    <row r="250" spans="1:12" ht="12.75" customHeight="1">
      <c r="A250" s="28"/>
      <c r="B250" s="28"/>
      <c r="C250" s="28"/>
      <c r="D250" s="66"/>
      <c r="E250" s="28"/>
      <c r="F250" s="28"/>
      <c r="G250" s="28"/>
      <c r="H250" s="28"/>
      <c r="I250" s="28"/>
      <c r="J250" s="28"/>
      <c r="K250" s="42"/>
      <c r="L250" s="42"/>
    </row>
    <row r="251" spans="1:12" ht="12.75" customHeight="1">
      <c r="A251" s="42"/>
      <c r="B251" s="18"/>
      <c r="C251" s="18"/>
      <c r="D251" s="66"/>
      <c r="E251" s="28"/>
      <c r="F251" s="28"/>
      <c r="G251" s="28"/>
      <c r="H251" s="28"/>
      <c r="I251" s="28"/>
      <c r="J251" s="28"/>
      <c r="K251" s="42"/>
      <c r="L251" s="42"/>
    </row>
    <row r="252" spans="1:12" ht="12.75" customHeight="1">
      <c r="A252" s="42"/>
      <c r="B252" s="18"/>
      <c r="C252" s="18"/>
      <c r="D252" s="66"/>
      <c r="E252" s="28"/>
      <c r="F252" s="28"/>
      <c r="G252" s="28"/>
      <c r="H252" s="28"/>
      <c r="I252" s="28"/>
      <c r="J252" s="28"/>
      <c r="K252" s="42"/>
      <c r="L252" s="42"/>
    </row>
    <row r="253" spans="1:12" ht="12.75" customHeight="1">
      <c r="A253" s="42"/>
      <c r="B253" s="18"/>
      <c r="C253" s="18"/>
      <c r="D253" s="66"/>
      <c r="E253" s="28"/>
      <c r="F253" s="28"/>
      <c r="G253" s="28"/>
      <c r="H253" s="28"/>
      <c r="I253" s="28"/>
      <c r="J253" s="28"/>
      <c r="K253" s="42"/>
      <c r="L253" s="42"/>
    </row>
    <row r="254" spans="1:12" ht="12.75" customHeight="1">
      <c r="A254" s="42"/>
      <c r="B254" s="18"/>
      <c r="C254" s="18"/>
      <c r="D254" s="66"/>
      <c r="E254" s="28"/>
      <c r="F254" s="28"/>
      <c r="G254" s="28"/>
      <c r="H254" s="28"/>
      <c r="I254" s="28"/>
      <c r="J254" s="28"/>
      <c r="K254" s="42"/>
      <c r="L254" s="42"/>
    </row>
    <row r="255" spans="1:12" ht="12.75" customHeight="1">
      <c r="A255" s="42"/>
      <c r="B255" s="18"/>
      <c r="C255" s="18"/>
      <c r="D255" s="66"/>
      <c r="E255" s="28"/>
      <c r="F255" s="28"/>
      <c r="G255" s="28"/>
      <c r="H255" s="28"/>
      <c r="I255" s="28"/>
      <c r="J255" s="28"/>
      <c r="K255" s="42"/>
      <c r="L255" s="42"/>
    </row>
    <row r="256" spans="1:12" ht="12.75" customHeight="1">
      <c r="A256" s="42"/>
      <c r="B256" s="18"/>
      <c r="C256" s="18"/>
      <c r="D256" s="66"/>
      <c r="E256" s="28"/>
      <c r="F256" s="28"/>
      <c r="G256" s="28"/>
      <c r="H256" s="28"/>
      <c r="I256" s="28"/>
      <c r="J256" s="28"/>
      <c r="K256" s="42"/>
      <c r="L256" s="42"/>
    </row>
    <row r="257" spans="1:12" ht="12.75" customHeight="1">
      <c r="A257" s="42"/>
      <c r="B257" s="18"/>
      <c r="C257" s="18"/>
      <c r="D257" s="66"/>
      <c r="E257" s="28"/>
      <c r="F257" s="28"/>
      <c r="G257" s="28"/>
      <c r="H257" s="28"/>
      <c r="I257" s="28"/>
      <c r="J257" s="28"/>
      <c r="K257" s="42"/>
      <c r="L257" s="42"/>
    </row>
    <row r="258" spans="1:12" ht="12.75" customHeight="1">
      <c r="A258" s="42"/>
      <c r="B258" s="18"/>
      <c r="C258" s="18"/>
      <c r="D258" s="66"/>
      <c r="E258" s="28"/>
      <c r="F258" s="28"/>
      <c r="G258" s="28"/>
      <c r="H258" s="28"/>
      <c r="I258" s="28"/>
      <c r="J258" s="28"/>
      <c r="K258" s="42"/>
      <c r="L258" s="42"/>
    </row>
    <row r="259" spans="1:12" ht="12.75" customHeight="1">
      <c r="A259" s="42"/>
      <c r="B259" s="18"/>
      <c r="C259" s="18"/>
      <c r="D259" s="66"/>
      <c r="E259" s="28"/>
      <c r="F259" s="28"/>
      <c r="G259" s="28"/>
      <c r="H259" s="28"/>
      <c r="I259" s="28"/>
      <c r="J259" s="28"/>
      <c r="K259" s="42"/>
      <c r="L259" s="42"/>
    </row>
    <row r="260" spans="1:12" ht="12.75" customHeight="1">
      <c r="A260" s="42"/>
      <c r="B260" s="18"/>
      <c r="C260" s="18"/>
      <c r="D260" s="66"/>
      <c r="E260" s="28"/>
      <c r="F260" s="28"/>
      <c r="G260" s="28"/>
      <c r="H260" s="28"/>
      <c r="I260" s="28"/>
      <c r="J260" s="28"/>
      <c r="K260" s="42"/>
      <c r="L260" s="42"/>
    </row>
    <row r="261" spans="1:12" ht="12.75" customHeight="1">
      <c r="A261" s="42"/>
      <c r="B261" s="18"/>
      <c r="C261" s="18"/>
      <c r="D261" s="66"/>
      <c r="E261" s="28"/>
      <c r="F261" s="28"/>
      <c r="G261" s="28"/>
      <c r="H261" s="28"/>
      <c r="I261" s="28"/>
      <c r="J261" s="28"/>
      <c r="K261" s="42"/>
      <c r="L261" s="42"/>
    </row>
    <row r="262" spans="1:12" ht="12.75" customHeight="1">
      <c r="A262" s="42"/>
      <c r="B262" s="18"/>
      <c r="C262" s="18"/>
      <c r="D262" s="66"/>
      <c r="E262" s="28"/>
      <c r="F262" s="28"/>
      <c r="G262" s="28"/>
      <c r="H262" s="28"/>
      <c r="I262" s="28"/>
      <c r="J262" s="28"/>
      <c r="K262" s="42"/>
      <c r="L262" s="42"/>
    </row>
    <row r="263" spans="1:12" ht="12.75" customHeight="1">
      <c r="A263" s="42"/>
      <c r="B263" s="18"/>
      <c r="C263" s="18"/>
      <c r="D263" s="66"/>
      <c r="E263" s="28"/>
      <c r="F263" s="28"/>
      <c r="G263" s="28"/>
      <c r="H263" s="28"/>
      <c r="I263" s="28"/>
      <c r="J263" s="28"/>
      <c r="K263" s="42"/>
      <c r="L263" s="42"/>
    </row>
    <row r="264" spans="1:12" ht="12.75" customHeight="1">
      <c r="A264" s="42"/>
      <c r="B264" s="18"/>
      <c r="C264" s="18"/>
      <c r="D264" s="66"/>
      <c r="E264" s="28"/>
      <c r="F264" s="28"/>
      <c r="G264" s="28"/>
      <c r="H264" s="28"/>
      <c r="I264" s="28"/>
      <c r="J264" s="28"/>
      <c r="K264" s="42"/>
      <c r="L264" s="42"/>
    </row>
    <row r="265" spans="1:12" ht="12.75" customHeight="1">
      <c r="A265" s="42"/>
      <c r="B265" s="18"/>
      <c r="C265" s="18"/>
      <c r="D265" s="66"/>
      <c r="E265" s="28"/>
      <c r="F265" s="28"/>
      <c r="G265" s="28"/>
      <c r="H265" s="28"/>
      <c r="I265" s="28"/>
      <c r="J265" s="28"/>
      <c r="K265" s="42"/>
      <c r="L265" s="42"/>
    </row>
    <row r="266" spans="1:12" ht="12.75" customHeight="1">
      <c r="A266" s="42"/>
      <c r="B266" s="18"/>
      <c r="C266" s="18"/>
      <c r="D266" s="66"/>
      <c r="E266" s="28"/>
      <c r="F266" s="28"/>
      <c r="G266" s="28"/>
      <c r="H266" s="28"/>
      <c r="I266" s="28"/>
      <c r="J266" s="28"/>
      <c r="K266" s="42"/>
      <c r="L266" s="42"/>
    </row>
    <row r="267" spans="1:12" ht="12.75" customHeight="1">
      <c r="A267" s="42"/>
      <c r="B267" s="18"/>
      <c r="C267" s="18"/>
      <c r="D267" s="66"/>
      <c r="E267" s="28"/>
      <c r="F267" s="28"/>
      <c r="G267" s="28"/>
      <c r="H267" s="28"/>
      <c r="I267" s="28"/>
      <c r="J267" s="28"/>
      <c r="K267" s="42"/>
      <c r="L267" s="42"/>
    </row>
    <row r="268" spans="1:12" ht="12.75" customHeight="1">
      <c r="A268" s="42"/>
      <c r="B268" s="18"/>
      <c r="C268" s="18"/>
      <c r="D268" s="66"/>
      <c r="E268" s="28"/>
      <c r="F268" s="28"/>
      <c r="G268" s="28"/>
      <c r="H268" s="28"/>
      <c r="I268" s="28"/>
      <c r="J268" s="28"/>
      <c r="K268" s="42"/>
      <c r="L268" s="42"/>
    </row>
    <row r="269" spans="1:12">
      <c r="A269" s="42"/>
      <c r="B269" s="18"/>
      <c r="C269" s="18"/>
      <c r="D269" s="66"/>
      <c r="E269" s="28"/>
      <c r="F269" s="28"/>
      <c r="G269" s="28"/>
      <c r="H269" s="28"/>
      <c r="I269" s="28"/>
      <c r="J269" s="28"/>
      <c r="K269" s="42"/>
      <c r="L269" s="42"/>
    </row>
    <row r="270" spans="1:12">
      <c r="A270" s="42"/>
      <c r="B270" s="18"/>
      <c r="C270" s="18"/>
      <c r="D270" s="66"/>
      <c r="E270" s="28"/>
      <c r="F270" s="28"/>
      <c r="G270" s="28"/>
      <c r="H270" s="28"/>
      <c r="I270" s="28"/>
      <c r="J270" s="28"/>
      <c r="K270" s="42"/>
      <c r="L270" s="42"/>
    </row>
    <row r="271" spans="1:12">
      <c r="A271" s="42"/>
      <c r="B271" s="18"/>
      <c r="C271" s="18"/>
      <c r="D271" s="66"/>
      <c r="E271" s="28"/>
      <c r="F271" s="28"/>
      <c r="G271" s="28"/>
      <c r="H271" s="28"/>
      <c r="I271" s="28"/>
      <c r="J271" s="28"/>
      <c r="K271" s="42"/>
      <c r="L271" s="42"/>
    </row>
    <row r="272" spans="1:12">
      <c r="A272" s="42"/>
      <c r="B272" s="18"/>
      <c r="C272" s="18"/>
      <c r="D272" s="66"/>
      <c r="E272" s="28"/>
      <c r="F272" s="28"/>
      <c r="G272" s="28"/>
      <c r="H272" s="28"/>
      <c r="I272" s="28"/>
      <c r="J272" s="28"/>
      <c r="K272" s="42"/>
      <c r="L272" s="42"/>
    </row>
    <row r="273" spans="1:12">
      <c r="A273" s="42"/>
      <c r="B273" s="18"/>
      <c r="C273" s="18"/>
      <c r="D273" s="66"/>
      <c r="E273" s="28"/>
      <c r="F273" s="28"/>
      <c r="G273" s="28"/>
      <c r="H273" s="28"/>
      <c r="I273" s="28"/>
      <c r="J273" s="28"/>
      <c r="K273" s="42"/>
      <c r="L273" s="42"/>
    </row>
    <row r="274" spans="1:12">
      <c r="A274" s="42"/>
      <c r="B274" s="18"/>
      <c r="C274" s="18"/>
      <c r="D274" s="66"/>
      <c r="E274" s="28"/>
      <c r="F274" s="28"/>
      <c r="G274" s="28"/>
      <c r="H274" s="28"/>
      <c r="I274" s="28"/>
      <c r="J274" s="28"/>
      <c r="K274" s="42"/>
      <c r="L274" s="42"/>
    </row>
  </sheetData>
  <mergeCells count="20">
    <mergeCell ref="A1:C1"/>
    <mergeCell ref="A2:L2"/>
    <mergeCell ref="A3:G3"/>
    <mergeCell ref="H3:L3"/>
    <mergeCell ref="M3:O3"/>
    <mergeCell ref="A69:K69"/>
    <mergeCell ref="A78:K78"/>
    <mergeCell ref="E10:E11"/>
    <mergeCell ref="G10:G11"/>
    <mergeCell ref="A65:L65"/>
    <mergeCell ref="A66:K66"/>
    <mergeCell ref="A68:L68"/>
    <mergeCell ref="A9:A11"/>
    <mergeCell ref="B9:C11"/>
    <mergeCell ref="D9:E9"/>
    <mergeCell ref="H9:H11"/>
    <mergeCell ref="I9:I11"/>
    <mergeCell ref="J9:J11"/>
    <mergeCell ref="K9:L10"/>
    <mergeCell ref="D10:D11"/>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AV Fís-Fin </vt:lpstr>
      <vt:lpstr>FN Inv Dir Oper </vt:lpstr>
      <vt:lpstr>FN Inv Con Oper</vt:lpstr>
      <vt:lpstr>Comp Inv Dir Oper</vt:lpstr>
      <vt:lpstr>Comp Cond Cost Tot</vt:lpstr>
      <vt:lpstr>VPN Inv Fin Dir</vt:lpstr>
      <vt:lpstr>VPN Inv Fin Cond</vt:lpstr>
      <vt:lpstr>'Comp Cond Cost Tot'!Área_de_impresión</vt:lpstr>
      <vt:lpstr>'Comp Inv Dir Oper'!Área_de_impresión</vt:lpstr>
      <vt:lpstr>'FN Inv Dir Oper '!Área_de_impresión</vt:lpstr>
      <vt:lpstr>'VPN Inv Fin Cond'!Área_de_impresión</vt:lpstr>
      <vt:lpstr>'VPN Inv Fin Dir'!Área_de_impresión</vt:lpstr>
      <vt:lpstr>'Comp Cond Cost Tot'!Títulos_a_imprimir</vt:lpstr>
      <vt:lpstr>'Comp Inv Dir Oper'!Títulos_a_imprimir</vt:lpstr>
      <vt:lpstr>'FN Inv Dir Oper '!Títulos_a_imprimir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2021-04-26T17:52:35Z</dcterms:created>
  <dcterms:modified xsi:type="dcterms:W3CDTF">2021-07-27T04:25:34Z</dcterms:modified>
</cp:coreProperties>
</file>