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SIRENIA TRABAJO\Informes Trimestrales 2021\Enero-septiembre\Pidiregas\"/>
    </mc:Choice>
  </mc:AlternateContent>
  <xr:revisionPtr revIDLastSave="0" documentId="13_ncr:1_{64DC3AE1-D13F-4EBF-AFFC-67703DA55AA6}" xr6:coauthVersionLast="47" xr6:coauthVersionMax="47" xr10:uidLastSave="{00000000-0000-0000-0000-000000000000}"/>
  <bookViews>
    <workbookView xWindow="-120" yWindow="-120" windowWidth="25440" windowHeight="15390" xr2:uid="{5DA8C089-5909-42A2-A582-3CF2CA6057F5}"/>
  </bookViews>
  <sheets>
    <sheet name="AV Fin-Fis" sheetId="1" r:id="rId1"/>
    <sheet name="FN Inv Dir Oper" sheetId="2" r:id="rId2"/>
    <sheet name="FN Inv Con Oper" sheetId="3" r:id="rId3"/>
    <sheet name="Comp Inv Dir Oper" sheetId="4" r:id="rId4"/>
    <sheet name="Comp Inv Dir Cond Cto Total"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[5]FORMATO!#REF!</definedName>
    <definedName name="\B">#REF!</definedName>
    <definedName name="\C">#REF!</definedName>
    <definedName name="\G">#REF!</definedName>
    <definedName name="___TDC2001">'[3]Tipos de Cambio'!$C$4</definedName>
    <definedName name="___tdc20012">'[3]Tipos de Cambio'!$C$4</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 Fin-Fis'!$C$17:$P$73</definedName>
    <definedName name="_xlnm._FilterDatabase" localSheetId="4" hidden="1">'Comp Inv Dir Cond Cto Total'!$A$15:$L$246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'[6]Tipos de Cambio'!$C$4</definedName>
    <definedName name="_TDC2001" localSheetId="3">'[6]Tipos de Cambio'!$C$4</definedName>
    <definedName name="_TDC2001" localSheetId="6">'[18]Tipos de Cambio'!$C$4</definedName>
    <definedName name="_TDC2001" localSheetId="5">'[18]Tipos de Cambio'!$C$4</definedName>
    <definedName name="_TDC2001">'[3]Tipos de Cambio'!$C$4</definedName>
    <definedName name="_tdc20012" localSheetId="4">'[6]Tipos de Cambio'!$C$4</definedName>
    <definedName name="_tdc20012" localSheetId="3">'[6]Tipos de Cambio'!$C$4</definedName>
    <definedName name="_tdc20012" localSheetId="6">'[6]Tipos de Cambio'!$C$4</definedName>
    <definedName name="_tdc20012" localSheetId="5">'[6]Tipos de Cambio'!$C$4</definedName>
    <definedName name="_tdc20012">'[3]Tipos de Cambio'!$C$4</definedName>
    <definedName name="a">#REF!</definedName>
    <definedName name="A_01_SEN">'[7]DGBSEN 03'!#REF!</definedName>
    <definedName name="A_02_CFE">'[7]DGBSEN 03'!#REF!</definedName>
    <definedName name="A_03_CLYF">'[7]DGBSEN 03'!#REF!</definedName>
    <definedName name="A_04_ADC">'[7]DGBSEN 03'!#REF!</definedName>
    <definedName name="A_05_VAPMAY">'[7]DGBSEN 03'!#REF!</definedName>
    <definedName name="A_06_VAPMEN">'[7]DGBSEN 03'!#REF!</definedName>
    <definedName name="A_07_TGASa">'[7]DGBSEN 03'!#REF!</definedName>
    <definedName name="A_08_TGASb">'[7]DGBSEN 03'!#REF!</definedName>
    <definedName name="A_09_CCOMB">'[7]DGBSEN 03'!#REF!</definedName>
    <definedName name="A_10_CINT">'[7]DGBSEN 03'!#REF!</definedName>
    <definedName name="A_11_PAISLADAS">'[7]DGBSEN 03'!#REF!</definedName>
    <definedName name="A_12_HIDROMAY">'[7]DGBSEN 03'!#REF!</definedName>
    <definedName name="A_13_HIDROMENa">'[7]DGBSEN 03'!#REF!</definedName>
    <definedName name="A_14_HIDROMENb">'[7]DGBSEN 03'!#REF!</definedName>
    <definedName name="A_15_HIDROMENc">'[7]DGBSEN 03'!#REF!</definedName>
    <definedName name="A_16_CARBONUCLEAR">'[7]DGBSEN 03'!#REF!</definedName>
    <definedName name="A_18_GEOEOLO">'[7]DGBSEN 03'!#REF!</definedName>
    <definedName name="Acum_2014_Condicionada">#REF!</definedName>
    <definedName name="Acum_2014_Directa">#REF!</definedName>
    <definedName name="Acum_2014_Total">#REF!</definedName>
    <definedName name="Acum_2016_Total">#REF!</definedName>
    <definedName name="Ahorros_OP">'[8]EVA 00'!$F$14</definedName>
    <definedName name="Anyo_de_referencia">[9]Oculta!$B$8</definedName>
    <definedName name="Anyo_fin_PEM">'[8]EVA 00'!$A$54</definedName>
    <definedName name="Anyo_inicio_PEM">'[8]EVA 00'!$A$22</definedName>
    <definedName name="AREA_DE_IMPRESI">#REF!</definedName>
    <definedName name="_xlnm.Print_Area" localSheetId="0">'AV Fin-Fis'!$A$1:$P$78</definedName>
    <definedName name="_xlnm.Print_Area" localSheetId="4">'Comp Inv Dir Cond Cto Total'!$A$1:$L$314</definedName>
    <definedName name="_xlnm.Print_Area" localSheetId="3">'Comp Inv Dir Oper'!$A$1:$M$276</definedName>
    <definedName name="_xlnm.Print_Area" localSheetId="2">'FN Inv Con Oper'!$A$1:$L$52</definedName>
    <definedName name="_xlnm.Print_Area" localSheetId="1">'FN Inv Dir Oper'!$A$1:$O$288</definedName>
    <definedName name="_xlnm.Print_Area" localSheetId="6">'VPN Inv Fin Cond'!$A$1:$L$69</definedName>
    <definedName name="_xlnm.Print_Area" localSheetId="5">'VPN Inv Fin Dir'!$A$1:$L$327</definedName>
    <definedName name="asadasd">#REF!</definedName>
    <definedName name="B_01_SEN">'[7]DGBSEN 03'!#REF!</definedName>
    <definedName name="B_02_CFE">'[7]DGBSEN 03'!#REF!</definedName>
    <definedName name="B_03_CLYF">'[7]DGBSEN 03'!#REF!</definedName>
    <definedName name="B_04_ADC">'[7]DGBSEN 03'!#REF!</definedName>
    <definedName name="B_05_VAPMAY">'[7]DGBSEN 03'!#REF!</definedName>
    <definedName name="B_06_VAPMEN">'[7]DGBSEN 03'!#REF!</definedName>
    <definedName name="B_07_TGASa">'[7]DGBSEN 03'!#REF!</definedName>
    <definedName name="B_08_TGASb">'[7]DGBSEN 03'!#REF!</definedName>
    <definedName name="B_09_CCOMB">'[7]DGBSEN 03'!#REF!</definedName>
    <definedName name="B_10_CINT">'[7]DGBSEN 03'!#REF!</definedName>
    <definedName name="B_11_PAISLADAS">'[7]DGBSEN 03'!#REF!</definedName>
    <definedName name="B_12_HIDROMAY">'[7]DGBSEN 03'!#REF!</definedName>
    <definedName name="B_13_HIDROMENa">'[7]DGBSEN 03'!#REF!</definedName>
    <definedName name="B_14_HIDROMENb">'[7]DGBSEN 03'!#REF!</definedName>
    <definedName name="B_15_HIDROMENc">'[7]DGBSEN 03'!#REF!</definedName>
    <definedName name="B_16_CARBONUCLEAR">'[7]DGBSEN 03'!#REF!</definedName>
    <definedName name="B_18_GEOEOLO">'[7]DGBSEN 03'!#REF!</definedName>
    <definedName name="Benef_Costo">'[8]EVA 00'!$I$11</definedName>
    <definedName name="CA_CARBON">'[7]DGBSEN 03'!#REF!</definedName>
    <definedName name="CA_EOLO">'[7]DGBSEN 03'!#REF!</definedName>
    <definedName name="CA_GEOTERM">'[7]DGBSEN 03'!#REF!</definedName>
    <definedName name="CA_HCARBUROS">'[7]DGBSEN 03'!#REF!</definedName>
    <definedName name="CA_HIDRO">'[7]DGBSEN 03'!#REF!</definedName>
    <definedName name="CA_NUCLEAR">'[7]DGBSEN 03'!#REF!</definedName>
    <definedName name="CA_RESUMENES">'[7]DGBSEN 03'!#REF!</definedName>
    <definedName name="CA_TIPO">'[7]DGBSEN 03'!#REF!</definedName>
    <definedName name="CA_TODO">'[7]DGBSEN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[8]PEM!$H$1</definedName>
    <definedName name="cccc">#REF!</definedName>
    <definedName name="CFLL_EVA">'[8]EVA 00'!$S$18</definedName>
    <definedName name="Clase_obra">[8]PEM!$L$1</definedName>
    <definedName name="CMAA_EVA">'[8]EVA 00'!$S$13</definedName>
    <definedName name="CMAB_EVA">'[8]EVA 00'!$S$14</definedName>
    <definedName name="CMGN_EVA">'[8]EVA 00'!$S$16</definedName>
    <definedName name="CMPE_EVA">'[8]EVA 00'!$S$15</definedName>
    <definedName name="CMPM_EVA">'[8]EVA 00'!$S$17</definedName>
    <definedName name="Col_duracion">[8]PEM!$F$1</definedName>
    <definedName name="compromisos">#REF!</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[8]PEM!$C$1</definedName>
    <definedName name="Costo_Total_Obra">[8]PEM!$D$1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'[10]Datos Base'!$E$34</definedName>
    <definedName name="dec.fp4">'[11]datos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'[10]Datos Base'!$E$47</definedName>
    <definedName name="FEOF">[9]Oculta!$B$7</definedName>
    <definedName name="FORM">#REF!</definedName>
    <definedName name="FORMATO">#REF!</definedName>
    <definedName name="fp.1">'[12]datos base'!$E$22</definedName>
    <definedName name="fp.2">'[10]Datos Base'!$F$22</definedName>
    <definedName name="fp.4">'[10]Datos Base'!$H$22</definedName>
    <definedName name="fpr.2">'[13]datos base'!$F$23</definedName>
    <definedName name="fpr.4">'[10]Datos Base'!$H$23</definedName>
    <definedName name="GB_CARBON">'[7]DGBSEN 03'!#REF!</definedName>
    <definedName name="GB_EOLO">'[7]DGBSEN 03'!#REF!</definedName>
    <definedName name="GB_GEOTERM">'[7]DGBSEN 03'!#REF!</definedName>
    <definedName name="GB_HCARBUROS">'[7]DGBSEN 03'!#REF!</definedName>
    <definedName name="GB_HIDRO">'[7]DGBSEN 03'!#REF!</definedName>
    <definedName name="GB_NUCLEAR">'[7]DGBSEN 03'!#REF!</definedName>
    <definedName name="GB_RESUMENES">'[7]DGBSEN 03'!#REF!</definedName>
    <definedName name="GB_TIPO">'[7]DGBSEN 03'!#REF!</definedName>
    <definedName name="GB_TODO">'[7]DGBSEN 03'!#REF!</definedName>
    <definedName name="GN_CARBON">'[7]DGBSEN 03'!#REF!</definedName>
    <definedName name="GN_EOLO">'[7]DGBSEN 03'!#REF!</definedName>
    <definedName name="GN_GEOTERM">'[7]DGBSEN 03'!#REF!</definedName>
    <definedName name="GN_HCARBUROS">'[7]DGBSEN 03'!#REF!</definedName>
    <definedName name="GN_HIDRO">'[7]DGBSEN 03'!#REF!</definedName>
    <definedName name="GN_NUCLEAR">'[7]DGBSEN 03'!#REF!</definedName>
    <definedName name="GN_RESUMENES">'[7]DGBSEN 03'!#REF!</definedName>
    <definedName name="GN_TIPO">'[7]DGBSEN 03'!#REF!</definedName>
    <definedName name="GN_TODO">'[7]DGBSEN 03'!#REF!</definedName>
    <definedName name="graficos">'[7]DGBSEN 03'!#REF!</definedName>
    <definedName name="Hasta_2015_Condicionada">#REF!</definedName>
    <definedName name="Hasta_2015_Directa">#REF!</definedName>
    <definedName name="Hasta_2015_Total">#REF!</definedName>
    <definedName name="iiiiiiiiii">#REF!</definedName>
    <definedName name="Imprimir_área_IM">#REF!</definedName>
    <definedName name="Inv_anyo_ref">'[8]EVA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[8]PEM!$K$1</definedName>
    <definedName name="moneda.de">'[10]Datos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'[7]DGBSEN 03'!#REF!</definedName>
    <definedName name="N_02_CFE">'[7]DGBSEN 03'!#REF!</definedName>
    <definedName name="N_03_CLYF">'[7]DGBSEN 03'!#REF!</definedName>
    <definedName name="N_04_ADC">'[7]DGBSEN 03'!#REF!</definedName>
    <definedName name="N_05_VAPMAY">'[7]DGBSEN 03'!#REF!</definedName>
    <definedName name="N_06_VAPMEN">'[7]DGBSEN 03'!#REF!</definedName>
    <definedName name="N_07_TGASa">'[7]DGBSEN 03'!#REF!</definedName>
    <definedName name="N_08_TGASb">'[7]DGBSEN 03'!#REF!</definedName>
    <definedName name="N_09_CCOMB">'[7]DGBSEN 03'!#REF!</definedName>
    <definedName name="N_10_CINT">'[7]DGBSEN 03'!#REF!</definedName>
    <definedName name="N_11_PAISLADAS">'[7]DGBSEN 03'!#REF!</definedName>
    <definedName name="N_12_HIDROMAY">'[7]DGBSEN 03'!#REF!</definedName>
    <definedName name="N_13_HIDROMENa">'[7]DGBSEN 03'!#REF!</definedName>
    <definedName name="N_14_HIDROMENb">'[7]DGBSEN 03'!#REF!</definedName>
    <definedName name="N_15_HIDROMENc">'[7]DGBSEN 03'!#REF!</definedName>
    <definedName name="N_16_CARBONUCLEAR">'[7]DGBSEN 03'!#REF!</definedName>
    <definedName name="N_18_GEOEOLO">'[7]DGBSEN 03'!#REF!</definedName>
    <definedName name="nada">[14]PEM!$C$1</definedName>
    <definedName name="nombre">'[15]datos base'!$I$2</definedName>
    <definedName name="Nombre_OP">[8]PEM!$A$1</definedName>
    <definedName name="Num_circuitos">[8]PEM!$J$1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'[16]REPOMO 2007 4502 NOROESTE PCGA'!$B$1:$O$56,'[16]REPOMO 2007 4502 NOROESTE PCGA'!#REF!</definedName>
    <definedName name="RCA_ADC">'[7]DGBSEN 03'!#REF!</definedName>
    <definedName name="RCA_CFE">'[7]DGBSEN 03'!#REF!</definedName>
    <definedName name="RCA_LFC">'[7]DGBSEN 03'!#REF!</definedName>
    <definedName name="RCA_SEN">'[7]DGBSEN 03'!#REF!</definedName>
    <definedName name="Realizada_2015_Total">#REF!</definedName>
    <definedName name="Realizada_Condicionada_2015">#REF!</definedName>
    <definedName name="Realizada_Directa_2015">#REF!</definedName>
    <definedName name="Realizada_Total_2015">#REF!</definedName>
    <definedName name="Region_PEM">[9]Oculta!$B$5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[8]PEM!$I$1</definedName>
    <definedName name="RGB_ADC">'[7]DGBSEN 03'!#REF!</definedName>
    <definedName name="RGB_CFE">'[7]DGBSEN 03'!#REF!</definedName>
    <definedName name="RGB_LFC">'[7]DGBSEN 03'!#REF!</definedName>
    <definedName name="RGB_SEN">'[7]DGBSEN 03'!#REF!</definedName>
    <definedName name="RGN_ADC">'[7]DGBSEN 03'!#REF!</definedName>
    <definedName name="RGN_CFE">'[7]DGBSEN 03'!#REF!</definedName>
    <definedName name="RGN_LFC">'[7]DGBSEN 03'!#REF!</definedName>
    <definedName name="RGN_SEN">'[7]DGBSEN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'[10]Datos Base'!$E$12</definedName>
    <definedName name="Tension_Obra">[8]PEM!$E$1</definedName>
    <definedName name="Tipo_const_obra">[8]PEM!$G$1</definedName>
    <definedName name="Tipo_obra">[8]PEM!$M$1</definedName>
    <definedName name="TIR">'[8]EVA 00'!$M$11</definedName>
    <definedName name="_xlnm.Print_Titles" localSheetId="0">'AV Fin-Fis'!$1:$13</definedName>
    <definedName name="_xlnm.Print_Titles" localSheetId="4">'Comp Inv Dir Cond Cto Total'!$1:$12</definedName>
    <definedName name="_xlnm.Print_Titles" localSheetId="3">'Comp Inv Dir Oper'!$1:$12</definedName>
    <definedName name="_xlnm.Print_Titles" localSheetId="1">'FN Inv Dir Oper'!$1:$14</definedName>
    <definedName name="_xlnm.Print_Titles" localSheetId="6">'VPN Inv Fin Cond'!$1:$12</definedName>
    <definedName name="_xlnm.Print_Titles" localSheetId="5">'VPN Inv Fin Dir'!$1:$12</definedName>
    <definedName name="Total_PEM">[8]PEM!$D$11</definedName>
    <definedName name="Total_presup">[8]PEM!$C$11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'[8]EVA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01" i="6" l="1"/>
  <c r="E301" i="6"/>
  <c r="G301" i="6"/>
  <c r="D14" i="7"/>
  <c r="E14" i="7"/>
  <c r="G14" i="7"/>
  <c r="D16" i="7"/>
  <c r="E16" i="7"/>
  <c r="G16" i="7"/>
  <c r="D29" i="7"/>
  <c r="E29" i="7"/>
  <c r="G29" i="7"/>
  <c r="D35" i="7"/>
  <c r="E35" i="7"/>
  <c r="G35" i="7"/>
  <c r="D38" i="7"/>
  <c r="E38" i="7"/>
  <c r="G38" i="7"/>
  <c r="D41" i="7"/>
  <c r="E41" i="7"/>
  <c r="G41" i="7"/>
  <c r="D43" i="7"/>
  <c r="E43" i="7"/>
  <c r="G43" i="7"/>
  <c r="D46" i="7"/>
  <c r="E46" i="7"/>
  <c r="G46" i="7"/>
  <c r="D48" i="7"/>
  <c r="E48" i="7"/>
  <c r="G48" i="7"/>
  <c r="D50" i="7"/>
  <c r="E50" i="7"/>
  <c r="G50" i="7"/>
  <c r="D53" i="7"/>
  <c r="E53" i="7"/>
  <c r="G53" i="7"/>
  <c r="D56" i="7"/>
  <c r="E56" i="7"/>
  <c r="G56" i="7"/>
  <c r="D59" i="7"/>
  <c r="E59" i="7"/>
  <c r="G59" i="7"/>
  <c r="C61" i="7"/>
  <c r="D62" i="7"/>
  <c r="E62" i="7"/>
  <c r="G62" i="7"/>
  <c r="G315" i="6"/>
  <c r="E315" i="6"/>
  <c r="D315" i="6"/>
  <c r="G313" i="6"/>
  <c r="E313" i="6"/>
  <c r="D313" i="6"/>
  <c r="G287" i="6"/>
  <c r="E287" i="6"/>
  <c r="D287" i="6"/>
  <c r="G277" i="6"/>
  <c r="E277" i="6"/>
  <c r="D277" i="6"/>
  <c r="G263" i="6"/>
  <c r="E263" i="6"/>
  <c r="D263" i="6"/>
  <c r="G248" i="6"/>
  <c r="E248" i="6"/>
  <c r="D248" i="6"/>
  <c r="G238" i="6"/>
  <c r="E238" i="6"/>
  <c r="D238" i="6"/>
  <c r="G234" i="6"/>
  <c r="E234" i="6"/>
  <c r="D234"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D13" i="7" l="1"/>
  <c r="G13" i="7"/>
  <c r="E13" i="7"/>
  <c r="D13" i="6"/>
  <c r="E13" i="6"/>
  <c r="G13" i="6"/>
  <c r="I311" i="5" l="1"/>
  <c r="F311" i="5"/>
  <c r="I310" i="5"/>
  <c r="F310" i="5"/>
  <c r="I309" i="5"/>
  <c r="F309" i="5"/>
  <c r="I308" i="5"/>
  <c r="F308" i="5"/>
  <c r="I307" i="5"/>
  <c r="F307" i="5"/>
  <c r="I306" i="5"/>
  <c r="F306" i="5"/>
  <c r="I305" i="5"/>
  <c r="F305" i="5"/>
  <c r="I304" i="5"/>
  <c r="F304" i="5"/>
  <c r="I303" i="5"/>
  <c r="F303" i="5"/>
  <c r="I302" i="5"/>
  <c r="F302" i="5"/>
  <c r="I301" i="5"/>
  <c r="F301" i="5"/>
  <c r="I300" i="5"/>
  <c r="F300" i="5"/>
  <c r="I299" i="5"/>
  <c r="F299" i="5"/>
  <c r="I298" i="5"/>
  <c r="F298" i="5"/>
  <c r="I297" i="5"/>
  <c r="F297" i="5"/>
  <c r="I296" i="5"/>
  <c r="F296" i="5"/>
  <c r="I295" i="5"/>
  <c r="F295" i="5"/>
  <c r="I294" i="5"/>
  <c r="F294" i="5"/>
  <c r="I293" i="5"/>
  <c r="F293" i="5"/>
  <c r="I292" i="5"/>
  <c r="F292" i="5"/>
  <c r="I291" i="5"/>
  <c r="F291" i="5"/>
  <c r="I290" i="5"/>
  <c r="F290" i="5"/>
  <c r="I289" i="5"/>
  <c r="F289" i="5"/>
  <c r="I288" i="5"/>
  <c r="F288" i="5"/>
  <c r="I287" i="5"/>
  <c r="F287" i="5"/>
  <c r="I286" i="5"/>
  <c r="F286" i="5"/>
  <c r="I285" i="5"/>
  <c r="F285" i="5"/>
  <c r="I284" i="5"/>
  <c r="F284" i="5"/>
  <c r="I283" i="5"/>
  <c r="F283" i="5"/>
  <c r="I282" i="5"/>
  <c r="F282" i="5"/>
  <c r="I281" i="5"/>
  <c r="F281" i="5"/>
  <c r="I280" i="5"/>
  <c r="F280" i="5"/>
  <c r="I279" i="5"/>
  <c r="F279" i="5"/>
  <c r="I278" i="5"/>
  <c r="F278" i="5"/>
  <c r="L277" i="5"/>
  <c r="K277" i="5"/>
  <c r="H277" i="5"/>
  <c r="I277" i="5" s="1"/>
  <c r="G277"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I269" i="5"/>
  <c r="H269" i="5"/>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I74" i="5"/>
  <c r="H74" i="5"/>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F17" i="5"/>
  <c r="H16" i="5"/>
  <c r="I16" i="5" s="1"/>
  <c r="F16" i="5"/>
  <c r="Q15" i="5"/>
  <c r="H15" i="5"/>
  <c r="I15" i="5" s="1"/>
  <c r="F15" i="5"/>
  <c r="L14" i="5"/>
  <c r="L13" i="5" s="1"/>
  <c r="K14" i="5"/>
  <c r="K13" i="5" s="1"/>
  <c r="G14" i="5"/>
  <c r="E14" i="5"/>
  <c r="D14" i="5"/>
  <c r="D13" i="5" s="1"/>
  <c r="I10" i="5"/>
  <c r="D10" i="5"/>
  <c r="J272" i="4"/>
  <c r="F272" i="4"/>
  <c r="J271" i="4"/>
  <c r="F271" i="4"/>
  <c r="J270" i="4"/>
  <c r="F270" i="4"/>
  <c r="L270" i="4" s="1"/>
  <c r="M270" i="4" s="1"/>
  <c r="J269" i="4"/>
  <c r="F269" i="4"/>
  <c r="L269" i="4" s="1"/>
  <c r="M269" i="4" s="1"/>
  <c r="J268" i="4"/>
  <c r="F268" i="4"/>
  <c r="J267" i="4"/>
  <c r="F267" i="4"/>
  <c r="J266" i="4"/>
  <c r="F266" i="4"/>
  <c r="L266" i="4" s="1"/>
  <c r="M266" i="4" s="1"/>
  <c r="J265" i="4"/>
  <c r="F265" i="4"/>
  <c r="J264" i="4"/>
  <c r="F264" i="4"/>
  <c r="J263" i="4"/>
  <c r="F263" i="4"/>
  <c r="J262" i="4"/>
  <c r="F262" i="4"/>
  <c r="J261" i="4"/>
  <c r="F261" i="4"/>
  <c r="L261" i="4" s="1"/>
  <c r="M261" i="4" s="1"/>
  <c r="J260" i="4"/>
  <c r="F260" i="4"/>
  <c r="J259" i="4"/>
  <c r="F259" i="4"/>
  <c r="L259" i="4" s="1"/>
  <c r="M259" i="4" s="1"/>
  <c r="J258" i="4"/>
  <c r="F258" i="4"/>
  <c r="J257" i="4"/>
  <c r="F257" i="4"/>
  <c r="J256" i="4"/>
  <c r="F256" i="4"/>
  <c r="J255" i="4"/>
  <c r="F255" i="4"/>
  <c r="J254" i="4"/>
  <c r="F254" i="4"/>
  <c r="J253" i="4"/>
  <c r="F253" i="4"/>
  <c r="J252" i="4"/>
  <c r="F252" i="4"/>
  <c r="J251" i="4"/>
  <c r="F251" i="4"/>
  <c r="J250" i="4"/>
  <c r="F250" i="4"/>
  <c r="L250" i="4" s="1"/>
  <c r="M250" i="4" s="1"/>
  <c r="J249" i="4"/>
  <c r="F249" i="4"/>
  <c r="J248" i="4"/>
  <c r="F248" i="4"/>
  <c r="J247" i="4"/>
  <c r="F247" i="4"/>
  <c r="K246" i="4"/>
  <c r="I246" i="4"/>
  <c r="H246" i="4"/>
  <c r="E246" i="4"/>
  <c r="D246" i="4"/>
  <c r="C246" i="4"/>
  <c r="J245" i="4"/>
  <c r="F245" i="4"/>
  <c r="L245" i="4" s="1"/>
  <c r="J244" i="4"/>
  <c r="F244" i="4"/>
  <c r="J243" i="4"/>
  <c r="F243" i="4"/>
  <c r="J242" i="4"/>
  <c r="F242" i="4"/>
  <c r="J241" i="4"/>
  <c r="F241" i="4"/>
  <c r="J240" i="4"/>
  <c r="F240" i="4"/>
  <c r="J239" i="4"/>
  <c r="F239" i="4"/>
  <c r="J238" i="4"/>
  <c r="F238" i="4"/>
  <c r="J237" i="4"/>
  <c r="F237" i="4"/>
  <c r="J236" i="4"/>
  <c r="F236" i="4"/>
  <c r="J235" i="4"/>
  <c r="F235" i="4"/>
  <c r="J234" i="4"/>
  <c r="F234" i="4"/>
  <c r="J233" i="4"/>
  <c r="F233" i="4"/>
  <c r="L233" i="4" s="1"/>
  <c r="J232" i="4"/>
  <c r="F232" i="4"/>
  <c r="L232" i="4" s="1"/>
  <c r="J231" i="4"/>
  <c r="F231" i="4"/>
  <c r="J230" i="4"/>
  <c r="F230" i="4"/>
  <c r="J229" i="4"/>
  <c r="F229" i="4"/>
  <c r="L229" i="4" s="1"/>
  <c r="J228" i="4"/>
  <c r="F228" i="4"/>
  <c r="J227" i="4"/>
  <c r="F227" i="4"/>
  <c r="J226" i="4"/>
  <c r="F226" i="4"/>
  <c r="J225" i="4"/>
  <c r="F225" i="4"/>
  <c r="J224" i="4"/>
  <c r="F224" i="4"/>
  <c r="L224" i="4" s="1"/>
  <c r="J223" i="4"/>
  <c r="F223" i="4"/>
  <c r="J222" i="4"/>
  <c r="F222" i="4"/>
  <c r="J221" i="4"/>
  <c r="F221" i="4"/>
  <c r="J220" i="4"/>
  <c r="F220" i="4"/>
  <c r="J219" i="4"/>
  <c r="F219" i="4"/>
  <c r="L218" i="4"/>
  <c r="J218" i="4"/>
  <c r="F218" i="4"/>
  <c r="J217" i="4"/>
  <c r="F217" i="4"/>
  <c r="J216" i="4"/>
  <c r="F216" i="4"/>
  <c r="L216" i="4" s="1"/>
  <c r="J215" i="4"/>
  <c r="F215" i="4"/>
  <c r="J214" i="4"/>
  <c r="F214" i="4"/>
  <c r="J213" i="4"/>
  <c r="F213" i="4"/>
  <c r="L213" i="4" s="1"/>
  <c r="J212" i="4"/>
  <c r="F212" i="4"/>
  <c r="J211" i="4"/>
  <c r="F211" i="4"/>
  <c r="J210" i="4"/>
  <c r="L210" i="4" s="1"/>
  <c r="F210" i="4"/>
  <c r="J209" i="4"/>
  <c r="F209" i="4"/>
  <c r="L209" i="4" s="1"/>
  <c r="J208" i="4"/>
  <c r="F208" i="4"/>
  <c r="L208" i="4" s="1"/>
  <c r="J207" i="4"/>
  <c r="F207" i="4"/>
  <c r="J206" i="4"/>
  <c r="F206" i="4"/>
  <c r="J205" i="4"/>
  <c r="F205" i="4"/>
  <c r="L205" i="4" s="1"/>
  <c r="J204" i="4"/>
  <c r="F204" i="4"/>
  <c r="L204" i="4" s="1"/>
  <c r="J203" i="4"/>
  <c r="F203" i="4"/>
  <c r="J202" i="4"/>
  <c r="F202" i="4"/>
  <c r="J201" i="4"/>
  <c r="F201" i="4"/>
  <c r="L201" i="4" s="1"/>
  <c r="J200" i="4"/>
  <c r="F200" i="4"/>
  <c r="L200" i="4" s="1"/>
  <c r="J199" i="4"/>
  <c r="F199" i="4"/>
  <c r="J198" i="4"/>
  <c r="F198" i="4"/>
  <c r="J197" i="4"/>
  <c r="F197" i="4"/>
  <c r="L197" i="4" s="1"/>
  <c r="J196" i="4"/>
  <c r="F196" i="4"/>
  <c r="L196" i="4" s="1"/>
  <c r="J195" i="4"/>
  <c r="F195" i="4"/>
  <c r="J194" i="4"/>
  <c r="L194" i="4" s="1"/>
  <c r="F194" i="4"/>
  <c r="J193" i="4"/>
  <c r="F193" i="4"/>
  <c r="J192" i="4"/>
  <c r="F192" i="4"/>
  <c r="L192" i="4" s="1"/>
  <c r="J191" i="4"/>
  <c r="F191" i="4"/>
  <c r="L191" i="4" s="1"/>
  <c r="J190" i="4"/>
  <c r="F190" i="4"/>
  <c r="J189" i="4"/>
  <c r="F189" i="4"/>
  <c r="J188" i="4"/>
  <c r="F188" i="4"/>
  <c r="L188" i="4" s="1"/>
  <c r="J187" i="4"/>
  <c r="F187" i="4"/>
  <c r="J186" i="4"/>
  <c r="F186" i="4"/>
  <c r="J185" i="4"/>
  <c r="F185" i="4"/>
  <c r="J184" i="4"/>
  <c r="F184" i="4"/>
  <c r="L184" i="4" s="1"/>
  <c r="J183" i="4"/>
  <c r="F183" i="4"/>
  <c r="J182" i="4"/>
  <c r="F182" i="4"/>
  <c r="J181" i="4"/>
  <c r="F181" i="4"/>
  <c r="J180" i="4"/>
  <c r="F180" i="4"/>
  <c r="L180" i="4" s="1"/>
  <c r="J179" i="4"/>
  <c r="F179" i="4"/>
  <c r="J178" i="4"/>
  <c r="F178" i="4"/>
  <c r="J177" i="4"/>
  <c r="F177" i="4"/>
  <c r="L177" i="4" s="1"/>
  <c r="J176" i="4"/>
  <c r="F176" i="4"/>
  <c r="J175" i="4"/>
  <c r="F175" i="4"/>
  <c r="J174" i="4"/>
  <c r="F174" i="4"/>
  <c r="L174" i="4" s="1"/>
  <c r="J173" i="4"/>
  <c r="F173" i="4"/>
  <c r="L173" i="4" s="1"/>
  <c r="J172" i="4"/>
  <c r="F172" i="4"/>
  <c r="J171" i="4"/>
  <c r="F171" i="4"/>
  <c r="J170" i="4"/>
  <c r="F170" i="4"/>
  <c r="L170" i="4" s="1"/>
  <c r="J169" i="4"/>
  <c r="F169" i="4"/>
  <c r="L169" i="4" s="1"/>
  <c r="J168" i="4"/>
  <c r="F168" i="4"/>
  <c r="J167" i="4"/>
  <c r="F167" i="4"/>
  <c r="J166" i="4"/>
  <c r="F166" i="4"/>
  <c r="L166" i="4" s="1"/>
  <c r="J165" i="4"/>
  <c r="F165" i="4"/>
  <c r="L165" i="4" s="1"/>
  <c r="J164" i="4"/>
  <c r="F164" i="4"/>
  <c r="J163" i="4"/>
  <c r="F163" i="4"/>
  <c r="J162" i="4"/>
  <c r="F162" i="4"/>
  <c r="L162" i="4" s="1"/>
  <c r="J161" i="4"/>
  <c r="F161" i="4"/>
  <c r="J160" i="4"/>
  <c r="F160" i="4"/>
  <c r="J159" i="4"/>
  <c r="F159" i="4"/>
  <c r="J158" i="4"/>
  <c r="F158" i="4"/>
  <c r="J157" i="4"/>
  <c r="F157" i="4"/>
  <c r="J156" i="4"/>
  <c r="F156" i="4"/>
  <c r="J155" i="4"/>
  <c r="F155" i="4"/>
  <c r="J154" i="4"/>
  <c r="F154" i="4"/>
  <c r="J153" i="4"/>
  <c r="F153" i="4"/>
  <c r="J152" i="4"/>
  <c r="F152" i="4"/>
  <c r="J151" i="4"/>
  <c r="F151" i="4"/>
  <c r="J150" i="4"/>
  <c r="F150" i="4"/>
  <c r="J149" i="4"/>
  <c r="F149" i="4"/>
  <c r="J148" i="4"/>
  <c r="F148" i="4"/>
  <c r="J147" i="4"/>
  <c r="F147" i="4"/>
  <c r="J146" i="4"/>
  <c r="F146" i="4"/>
  <c r="L146" i="4" s="1"/>
  <c r="J145" i="4"/>
  <c r="F145" i="4"/>
  <c r="J144" i="4"/>
  <c r="F144" i="4"/>
  <c r="L144" i="4" s="1"/>
  <c r="J143" i="4"/>
  <c r="F143" i="4"/>
  <c r="J142" i="4"/>
  <c r="F142" i="4"/>
  <c r="L142" i="4" s="1"/>
  <c r="J141" i="4"/>
  <c r="F141" i="4"/>
  <c r="J140" i="4"/>
  <c r="F140" i="4"/>
  <c r="L140" i="4" s="1"/>
  <c r="J139" i="4"/>
  <c r="F139" i="4"/>
  <c r="J138" i="4"/>
  <c r="F138" i="4"/>
  <c r="L138" i="4" s="1"/>
  <c r="J137" i="4"/>
  <c r="F137" i="4"/>
  <c r="L137" i="4" s="1"/>
  <c r="J136" i="4"/>
  <c r="F136" i="4"/>
  <c r="L136" i="4" s="1"/>
  <c r="J135" i="4"/>
  <c r="F135" i="4"/>
  <c r="L135" i="4" s="1"/>
  <c r="J134" i="4"/>
  <c r="F134" i="4"/>
  <c r="L134" i="4" s="1"/>
  <c r="J133" i="4"/>
  <c r="F133" i="4"/>
  <c r="L133" i="4" s="1"/>
  <c r="J132" i="4"/>
  <c r="F132" i="4"/>
  <c r="L132" i="4" s="1"/>
  <c r="J131" i="4"/>
  <c r="F131" i="4"/>
  <c r="L131" i="4" s="1"/>
  <c r="J130" i="4"/>
  <c r="F130" i="4"/>
  <c r="L130" i="4" s="1"/>
  <c r="J129" i="4"/>
  <c r="F129" i="4"/>
  <c r="J128" i="4"/>
  <c r="F128" i="4"/>
  <c r="J127" i="4"/>
  <c r="F127" i="4"/>
  <c r="J126" i="4"/>
  <c r="F126" i="4"/>
  <c r="L126" i="4" s="1"/>
  <c r="J125" i="4"/>
  <c r="F125" i="4"/>
  <c r="J124" i="4"/>
  <c r="F124" i="4"/>
  <c r="J123" i="4"/>
  <c r="F123" i="4"/>
  <c r="J122" i="4"/>
  <c r="F122" i="4"/>
  <c r="L122" i="4" s="1"/>
  <c r="J121" i="4"/>
  <c r="F121" i="4"/>
  <c r="J120" i="4"/>
  <c r="F120" i="4"/>
  <c r="J119" i="4"/>
  <c r="F119" i="4"/>
  <c r="J118" i="4"/>
  <c r="F118" i="4"/>
  <c r="L118" i="4" s="1"/>
  <c r="J117" i="4"/>
  <c r="F117" i="4"/>
  <c r="J116" i="4"/>
  <c r="F116" i="4"/>
  <c r="J115" i="4"/>
  <c r="F115" i="4"/>
  <c r="J114" i="4"/>
  <c r="F114" i="4"/>
  <c r="L114" i="4" s="1"/>
  <c r="J113" i="4"/>
  <c r="F113" i="4"/>
  <c r="J112" i="4"/>
  <c r="F112" i="4"/>
  <c r="J111" i="4"/>
  <c r="F111" i="4"/>
  <c r="L111" i="4" s="1"/>
  <c r="J110" i="4"/>
  <c r="F110" i="4"/>
  <c r="L110" i="4" s="1"/>
  <c r="J109" i="4"/>
  <c r="F109" i="4"/>
  <c r="L109" i="4" s="1"/>
  <c r="J108" i="4"/>
  <c r="F108" i="4"/>
  <c r="J107" i="4"/>
  <c r="F107" i="4"/>
  <c r="J106" i="4"/>
  <c r="F106" i="4"/>
  <c r="L106" i="4" s="1"/>
  <c r="J105" i="4"/>
  <c r="F105" i="4"/>
  <c r="L105" i="4" s="1"/>
  <c r="J104" i="4"/>
  <c r="F104" i="4"/>
  <c r="J103" i="4"/>
  <c r="F103" i="4"/>
  <c r="L103" i="4" s="1"/>
  <c r="J102" i="4"/>
  <c r="F102" i="4"/>
  <c r="J101" i="4"/>
  <c r="F101" i="4"/>
  <c r="L101" i="4" s="1"/>
  <c r="J100" i="4"/>
  <c r="F100" i="4"/>
  <c r="J99" i="4"/>
  <c r="F99" i="4"/>
  <c r="J98" i="4"/>
  <c r="F98" i="4"/>
  <c r="J97" i="4"/>
  <c r="F97" i="4"/>
  <c r="L97" i="4" s="1"/>
  <c r="J96" i="4"/>
  <c r="F96" i="4"/>
  <c r="J95" i="4"/>
  <c r="F95" i="4"/>
  <c r="L95" i="4" s="1"/>
  <c r="J94" i="4"/>
  <c r="F94" i="4"/>
  <c r="L94" i="4" s="1"/>
  <c r="J93" i="4"/>
  <c r="F93" i="4"/>
  <c r="L93" i="4" s="1"/>
  <c r="J92" i="4"/>
  <c r="F92" i="4"/>
  <c r="J91" i="4"/>
  <c r="F91" i="4"/>
  <c r="J90" i="4"/>
  <c r="F90" i="4"/>
  <c r="L90" i="4" s="1"/>
  <c r="J89" i="4"/>
  <c r="F89" i="4"/>
  <c r="L89" i="4" s="1"/>
  <c r="J88" i="4"/>
  <c r="F88" i="4"/>
  <c r="L88" i="4" s="1"/>
  <c r="J87" i="4"/>
  <c r="F87" i="4"/>
  <c r="J86" i="4"/>
  <c r="F86" i="4"/>
  <c r="J85" i="4"/>
  <c r="F85" i="4"/>
  <c r="J84" i="4"/>
  <c r="F84" i="4"/>
  <c r="L84" i="4" s="1"/>
  <c r="J83" i="4"/>
  <c r="F83" i="4"/>
  <c r="J82" i="4"/>
  <c r="F82" i="4"/>
  <c r="J81" i="4"/>
  <c r="F81" i="4"/>
  <c r="L81" i="4" s="1"/>
  <c r="J80" i="4"/>
  <c r="F80" i="4"/>
  <c r="J79" i="4"/>
  <c r="F79" i="4"/>
  <c r="J78" i="4"/>
  <c r="F78" i="4"/>
  <c r="J77" i="4"/>
  <c r="F77" i="4"/>
  <c r="L77" i="4" s="1"/>
  <c r="J76" i="4"/>
  <c r="F76" i="4"/>
  <c r="J75" i="4"/>
  <c r="F75" i="4"/>
  <c r="J74" i="4"/>
  <c r="F74" i="4"/>
  <c r="J73" i="4"/>
  <c r="F73" i="4"/>
  <c r="L73" i="4" s="1"/>
  <c r="M73" i="4" s="1"/>
  <c r="J72" i="4"/>
  <c r="F72" i="4"/>
  <c r="J71" i="4"/>
  <c r="F71" i="4"/>
  <c r="J70" i="4"/>
  <c r="L70" i="4" s="1"/>
  <c r="F70" i="4"/>
  <c r="J69" i="4"/>
  <c r="F69" i="4"/>
  <c r="L69" i="4" s="1"/>
  <c r="M69" i="4" s="1"/>
  <c r="J68" i="4"/>
  <c r="F68" i="4"/>
  <c r="J67" i="4"/>
  <c r="F67" i="4"/>
  <c r="J66" i="4"/>
  <c r="F66" i="4"/>
  <c r="J65" i="4"/>
  <c r="F65" i="4"/>
  <c r="L65" i="4" s="1"/>
  <c r="M65" i="4" s="1"/>
  <c r="J64" i="4"/>
  <c r="F64" i="4"/>
  <c r="J63" i="4"/>
  <c r="F63" i="4"/>
  <c r="L62" i="4"/>
  <c r="J62" i="4"/>
  <c r="F62" i="4"/>
  <c r="J61" i="4"/>
  <c r="F61" i="4"/>
  <c r="L61" i="4" s="1"/>
  <c r="M61" i="4" s="1"/>
  <c r="J60" i="4"/>
  <c r="F60" i="4"/>
  <c r="L60" i="4" s="1"/>
  <c r="J59" i="4"/>
  <c r="F59" i="4"/>
  <c r="J58" i="4"/>
  <c r="F58" i="4"/>
  <c r="L58" i="4" s="1"/>
  <c r="J57" i="4"/>
  <c r="F57" i="4"/>
  <c r="L57" i="4" s="1"/>
  <c r="M57" i="4" s="1"/>
  <c r="J56" i="4"/>
  <c r="F56" i="4"/>
  <c r="L56" i="4" s="1"/>
  <c r="J55" i="4"/>
  <c r="F55" i="4"/>
  <c r="L55" i="4" s="1"/>
  <c r="M55" i="4" s="1"/>
  <c r="J54" i="4"/>
  <c r="F54" i="4"/>
  <c r="L54" i="4" s="1"/>
  <c r="J53" i="4"/>
  <c r="F53" i="4"/>
  <c r="L53" i="4" s="1"/>
  <c r="M53" i="4" s="1"/>
  <c r="J52" i="4"/>
  <c r="F52" i="4"/>
  <c r="L52" i="4" s="1"/>
  <c r="J51" i="4"/>
  <c r="F51" i="4"/>
  <c r="J50" i="4"/>
  <c r="F50" i="4"/>
  <c r="L50" i="4" s="1"/>
  <c r="J49" i="4"/>
  <c r="F49" i="4"/>
  <c r="L49" i="4" s="1"/>
  <c r="M49" i="4" s="1"/>
  <c r="J48" i="4"/>
  <c r="F48" i="4"/>
  <c r="J47" i="4"/>
  <c r="F47" i="4"/>
  <c r="J46" i="4"/>
  <c r="F46" i="4"/>
  <c r="L46" i="4" s="1"/>
  <c r="J45" i="4"/>
  <c r="F45" i="4"/>
  <c r="L45" i="4" s="1"/>
  <c r="M45" i="4" s="1"/>
  <c r="J44" i="4"/>
  <c r="F44" i="4"/>
  <c r="L44" i="4" s="1"/>
  <c r="J43" i="4"/>
  <c r="F43" i="4"/>
  <c r="J42" i="4"/>
  <c r="F42" i="4"/>
  <c r="L42" i="4" s="1"/>
  <c r="J41" i="4"/>
  <c r="F41" i="4"/>
  <c r="L41" i="4" s="1"/>
  <c r="M41" i="4" s="1"/>
  <c r="J40" i="4"/>
  <c r="F40" i="4"/>
  <c r="L40" i="4" s="1"/>
  <c r="J39" i="4"/>
  <c r="F39" i="4"/>
  <c r="L39" i="4" s="1"/>
  <c r="M39" i="4" s="1"/>
  <c r="J38" i="4"/>
  <c r="F38" i="4"/>
  <c r="L38" i="4" s="1"/>
  <c r="J37" i="4"/>
  <c r="F37" i="4"/>
  <c r="L37" i="4" s="1"/>
  <c r="M37" i="4" s="1"/>
  <c r="J36" i="4"/>
  <c r="F36" i="4"/>
  <c r="J35" i="4"/>
  <c r="F35" i="4"/>
  <c r="J34" i="4"/>
  <c r="F34" i="4"/>
  <c r="L34" i="4" s="1"/>
  <c r="J33" i="4"/>
  <c r="F33" i="4"/>
  <c r="L33" i="4" s="1"/>
  <c r="M33" i="4" s="1"/>
  <c r="J32" i="4"/>
  <c r="F32" i="4"/>
  <c r="J31" i="4"/>
  <c r="F31" i="4"/>
  <c r="J30" i="4"/>
  <c r="F30" i="4"/>
  <c r="L30" i="4" s="1"/>
  <c r="J29" i="4"/>
  <c r="F29" i="4"/>
  <c r="L29" i="4" s="1"/>
  <c r="M29" i="4" s="1"/>
  <c r="J28" i="4"/>
  <c r="F28" i="4"/>
  <c r="L28" i="4" s="1"/>
  <c r="J27" i="4"/>
  <c r="F27" i="4"/>
  <c r="J26" i="4"/>
  <c r="F26" i="4"/>
  <c r="L26" i="4" s="1"/>
  <c r="J25" i="4"/>
  <c r="F25" i="4"/>
  <c r="L25" i="4" s="1"/>
  <c r="M25" i="4" s="1"/>
  <c r="J24" i="4"/>
  <c r="F24" i="4"/>
  <c r="L24" i="4" s="1"/>
  <c r="J23" i="4"/>
  <c r="F23" i="4"/>
  <c r="L23" i="4" s="1"/>
  <c r="M23" i="4" s="1"/>
  <c r="J22" i="4"/>
  <c r="F22" i="4"/>
  <c r="L22" i="4" s="1"/>
  <c r="J21" i="4"/>
  <c r="F21" i="4"/>
  <c r="J20" i="4"/>
  <c r="F20" i="4"/>
  <c r="L20" i="4" s="1"/>
  <c r="J19" i="4"/>
  <c r="F19" i="4"/>
  <c r="J18" i="4"/>
  <c r="F18" i="4"/>
  <c r="L18" i="4" s="1"/>
  <c r="J17" i="4"/>
  <c r="F17" i="4"/>
  <c r="J16" i="4"/>
  <c r="F16" i="4"/>
  <c r="J15" i="4"/>
  <c r="F15" i="4"/>
  <c r="I14" i="4"/>
  <c r="H14" i="4"/>
  <c r="E14" i="4"/>
  <c r="E13" i="4" s="1"/>
  <c r="D14" i="4"/>
  <c r="D13" i="4" s="1"/>
  <c r="C14" i="4"/>
  <c r="C13" i="4" s="1"/>
  <c r="E10" i="4"/>
  <c r="D10" i="4"/>
  <c r="G13" i="5" l="1"/>
  <c r="F277" i="5"/>
  <c r="F14" i="5"/>
  <c r="H14" i="5"/>
  <c r="H13" i="5" s="1"/>
  <c r="I13" i="5" s="1"/>
  <c r="E13" i="5"/>
  <c r="F13" i="5" s="1"/>
  <c r="L32" i="4"/>
  <c r="M32" i="4" s="1"/>
  <c r="L68" i="4"/>
  <c r="L72" i="4"/>
  <c r="L76" i="4"/>
  <c r="M76" i="4" s="1"/>
  <c r="L219" i="4"/>
  <c r="L235" i="4"/>
  <c r="L260" i="4"/>
  <c r="M260" i="4" s="1"/>
  <c r="L268" i="4"/>
  <c r="M268" i="4" s="1"/>
  <c r="H13" i="4"/>
  <c r="L128" i="4"/>
  <c r="L74" i="4"/>
  <c r="L78" i="4"/>
  <c r="L258" i="4"/>
  <c r="M258" i="4" s="1"/>
  <c r="L178" i="4"/>
  <c r="L214" i="4"/>
  <c r="L71" i="4"/>
  <c r="M71" i="4" s="1"/>
  <c r="L79" i="4"/>
  <c r="L226" i="4"/>
  <c r="L230" i="4"/>
  <c r="L234" i="4"/>
  <c r="L238" i="4"/>
  <c r="L242" i="4"/>
  <c r="L248" i="4"/>
  <c r="M248" i="4" s="1"/>
  <c r="L176" i="4"/>
  <c r="M176" i="4" s="1"/>
  <c r="L17" i="4"/>
  <c r="M17" i="4" s="1"/>
  <c r="L21" i="4"/>
  <c r="M21" i="4" s="1"/>
  <c r="L36" i="4"/>
  <c r="L66" i="4"/>
  <c r="L96" i="4"/>
  <c r="L104" i="4"/>
  <c r="L108" i="4"/>
  <c r="M108" i="4" s="1"/>
  <c r="L112" i="4"/>
  <c r="M112" i="4" s="1"/>
  <c r="L147" i="4"/>
  <c r="M147" i="4" s="1"/>
  <c r="L151" i="4"/>
  <c r="L155" i="4"/>
  <c r="L159" i="4"/>
  <c r="L163" i="4"/>
  <c r="L167" i="4"/>
  <c r="L171" i="4"/>
  <c r="M171" i="4" s="1"/>
  <c r="L198" i="4"/>
  <c r="M198" i="4" s="1"/>
  <c r="L202" i="4"/>
  <c r="L206" i="4"/>
  <c r="L221" i="4"/>
  <c r="L225" i="4"/>
  <c r="L228" i="4"/>
  <c r="L240" i="4"/>
  <c r="L253" i="4"/>
  <c r="M253" i="4" s="1"/>
  <c r="L257" i="4"/>
  <c r="M257" i="4" s="1"/>
  <c r="L272" i="4"/>
  <c r="M272" i="4" s="1"/>
  <c r="L265" i="4"/>
  <c r="M265" i="4" s="1"/>
  <c r="L160" i="4"/>
  <c r="L164" i="4"/>
  <c r="L168" i="4"/>
  <c r="L172" i="4"/>
  <c r="L195" i="4"/>
  <c r="L199" i="4"/>
  <c r="L203" i="4"/>
  <c r="M203" i="4" s="1"/>
  <c r="L222" i="4"/>
  <c r="L237" i="4"/>
  <c r="L241" i="4"/>
  <c r="M241" i="4" s="1"/>
  <c r="L244" i="4"/>
  <c r="L254" i="4"/>
  <c r="M254" i="4" s="1"/>
  <c r="L262" i="4"/>
  <c r="M262" i="4" s="1"/>
  <c r="L87" i="4"/>
  <c r="M87" i="4" s="1"/>
  <c r="L80" i="4"/>
  <c r="L212" i="4"/>
  <c r="L256" i="4"/>
  <c r="M256" i="4" s="1"/>
  <c r="L92" i="4"/>
  <c r="L158" i="4"/>
  <c r="L190" i="4"/>
  <c r="L217" i="4"/>
  <c r="M217" i="4" s="1"/>
  <c r="L249" i="4"/>
  <c r="M249" i="4" s="1"/>
  <c r="J246" i="4"/>
  <c r="L264" i="4"/>
  <c r="M264" i="4" s="1"/>
  <c r="L48" i="4"/>
  <c r="M48" i="4" s="1"/>
  <c r="M20" i="4"/>
  <c r="M36" i="4"/>
  <c r="M52" i="4"/>
  <c r="M68" i="4"/>
  <c r="M216" i="4"/>
  <c r="M232" i="4"/>
  <c r="L64" i="4"/>
  <c r="M64" i="4" s="1"/>
  <c r="L252" i="4"/>
  <c r="M252" i="4" s="1"/>
  <c r="L27" i="4"/>
  <c r="M27" i="4" s="1"/>
  <c r="M30" i="4"/>
  <c r="L43" i="4"/>
  <c r="M43" i="4" s="1"/>
  <c r="M46" i="4"/>
  <c r="L59" i="4"/>
  <c r="M59" i="4" s="1"/>
  <c r="M62" i="4"/>
  <c r="L75" i="4"/>
  <c r="M75" i="4" s="1"/>
  <c r="L85" i="4"/>
  <c r="L98" i="4"/>
  <c r="L102" i="4"/>
  <c r="L115" i="4"/>
  <c r="M115" i="4" s="1"/>
  <c r="L119" i="4"/>
  <c r="M119" i="4" s="1"/>
  <c r="L148" i="4"/>
  <c r="M148" i="4" s="1"/>
  <c r="L152" i="4"/>
  <c r="L156" i="4"/>
  <c r="M159" i="4"/>
  <c r="M177" i="4"/>
  <c r="L181" i="4"/>
  <c r="L185" i="4"/>
  <c r="M185" i="4" s="1"/>
  <c r="L189" i="4"/>
  <c r="M189" i="4" s="1"/>
  <c r="L207" i="4"/>
  <c r="M207" i="4" s="1"/>
  <c r="L223" i="4"/>
  <c r="M223" i="4" s="1"/>
  <c r="L239" i="4"/>
  <c r="M239" i="4" s="1"/>
  <c r="L263" i="4"/>
  <c r="M263" i="4" s="1"/>
  <c r="M191" i="4"/>
  <c r="M24" i="4"/>
  <c r="M40" i="4"/>
  <c r="M56" i="4"/>
  <c r="M72" i="4"/>
  <c r="L16" i="4"/>
  <c r="M16" i="4" s="1"/>
  <c r="M26" i="4"/>
  <c r="M42" i="4"/>
  <c r="M58" i="4"/>
  <c r="M74" i="4"/>
  <c r="M225" i="4"/>
  <c r="I13" i="4"/>
  <c r="L15" i="4"/>
  <c r="M18" i="4"/>
  <c r="L31" i="4"/>
  <c r="M31" i="4" s="1"/>
  <c r="M34" i="4"/>
  <c r="L47" i="4"/>
  <c r="M47" i="4" s="1"/>
  <c r="M50" i="4"/>
  <c r="L63" i="4"/>
  <c r="M63" i="4" s="1"/>
  <c r="M66" i="4"/>
  <c r="L82" i="4"/>
  <c r="L86" i="4"/>
  <c r="L116" i="4"/>
  <c r="L120" i="4"/>
  <c r="L124" i="4"/>
  <c r="L149" i="4"/>
  <c r="M149" i="4" s="1"/>
  <c r="L153" i="4"/>
  <c r="M153" i="4" s="1"/>
  <c r="L157" i="4"/>
  <c r="M157" i="4" s="1"/>
  <c r="L175" i="4"/>
  <c r="M175" i="4" s="1"/>
  <c r="L182" i="4"/>
  <c r="L186" i="4"/>
  <c r="M186" i="4" s="1"/>
  <c r="L193" i="4"/>
  <c r="L211" i="4"/>
  <c r="M211" i="4" s="1"/>
  <c r="M214" i="4"/>
  <c r="L220" i="4"/>
  <c r="M220" i="4" s="1"/>
  <c r="L227" i="4"/>
  <c r="M227" i="4" s="1"/>
  <c r="M230" i="4"/>
  <c r="L236" i="4"/>
  <c r="M236" i="4" s="1"/>
  <c r="L243" i="4"/>
  <c r="M243" i="4" s="1"/>
  <c r="L251" i="4"/>
  <c r="M251" i="4" s="1"/>
  <c r="L267" i="4"/>
  <c r="M267" i="4" s="1"/>
  <c r="M173" i="4"/>
  <c r="M209" i="4"/>
  <c r="M28" i="4"/>
  <c r="M44" i="4"/>
  <c r="M60" i="4"/>
  <c r="M193" i="4"/>
  <c r="L19" i="4"/>
  <c r="M19" i="4" s="1"/>
  <c r="M22" i="4"/>
  <c r="L35" i="4"/>
  <c r="M35" i="4" s="1"/>
  <c r="M38" i="4"/>
  <c r="L51" i="4"/>
  <c r="M51" i="4" s="1"/>
  <c r="M54" i="4"/>
  <c r="L67" i="4"/>
  <c r="M67" i="4" s="1"/>
  <c r="M70" i="4"/>
  <c r="L100" i="4"/>
  <c r="M100" i="4" s="1"/>
  <c r="L117" i="4"/>
  <c r="M117" i="4" s="1"/>
  <c r="L121" i="4"/>
  <c r="M121" i="4" s="1"/>
  <c r="L150" i="4"/>
  <c r="L154" i="4"/>
  <c r="L161" i="4"/>
  <c r="M161" i="4" s="1"/>
  <c r="L179" i="4"/>
  <c r="M179" i="4" s="1"/>
  <c r="L183" i="4"/>
  <c r="M183" i="4" s="1"/>
  <c r="L187" i="4"/>
  <c r="M187" i="4" s="1"/>
  <c r="M205" i="4"/>
  <c r="L215" i="4"/>
  <c r="M215" i="4" s="1"/>
  <c r="M218" i="4"/>
  <c r="M221" i="4"/>
  <c r="L231" i="4"/>
  <c r="M231" i="4" s="1"/>
  <c r="M234" i="4"/>
  <c r="M237" i="4"/>
  <c r="L255" i="4"/>
  <c r="M255" i="4" s="1"/>
  <c r="L271" i="4"/>
  <c r="M271" i="4" s="1"/>
  <c r="I17" i="5"/>
  <c r="M15" i="4"/>
  <c r="M90" i="4"/>
  <c r="M106" i="4"/>
  <c r="M124" i="4"/>
  <c r="M140" i="4"/>
  <c r="M156" i="4"/>
  <c r="M172" i="4"/>
  <c r="M204" i="4"/>
  <c r="F14" i="4"/>
  <c r="M77" i="4"/>
  <c r="M85" i="4"/>
  <c r="M93" i="4"/>
  <c r="M101" i="4"/>
  <c r="M109" i="4"/>
  <c r="M118" i="4"/>
  <c r="M134" i="4"/>
  <c r="M137" i="4"/>
  <c r="M150" i="4"/>
  <c r="M166" i="4"/>
  <c r="M169" i="4"/>
  <c r="M182" i="4"/>
  <c r="M201" i="4"/>
  <c r="M233" i="4"/>
  <c r="M98" i="4"/>
  <c r="M188" i="4"/>
  <c r="M80" i="4"/>
  <c r="M88" i="4"/>
  <c r="M96" i="4"/>
  <c r="M104" i="4"/>
  <c r="L125" i="4"/>
  <c r="M125" i="4" s="1"/>
  <c r="M128" i="4"/>
  <c r="M131" i="4"/>
  <c r="L141" i="4"/>
  <c r="M141" i="4" s="1"/>
  <c r="M144" i="4"/>
  <c r="M160" i="4"/>
  <c r="M163" i="4"/>
  <c r="M192" i="4"/>
  <c r="M195" i="4"/>
  <c r="M208" i="4"/>
  <c r="M224" i="4"/>
  <c r="M240" i="4"/>
  <c r="M122" i="4"/>
  <c r="M138" i="4"/>
  <c r="M154" i="4"/>
  <c r="M170" i="4"/>
  <c r="M202" i="4"/>
  <c r="M82" i="4"/>
  <c r="J14" i="4"/>
  <c r="M78" i="4"/>
  <c r="L83" i="4"/>
  <c r="M86" i="4"/>
  <c r="L91" i="4"/>
  <c r="M91" i="4" s="1"/>
  <c r="M94" i="4"/>
  <c r="L99" i="4"/>
  <c r="M99" i="4" s="1"/>
  <c r="M102" i="4"/>
  <c r="L107" i="4"/>
  <c r="M107" i="4" s="1"/>
  <c r="M110" i="4"/>
  <c r="L113" i="4"/>
  <c r="M113" i="4" s="1"/>
  <c r="M116" i="4"/>
  <c r="L129" i="4"/>
  <c r="M129" i="4" s="1"/>
  <c r="M132" i="4"/>
  <c r="M135" i="4"/>
  <c r="L145" i="4"/>
  <c r="M145" i="4" s="1"/>
  <c r="M151" i="4"/>
  <c r="M164" i="4"/>
  <c r="M167" i="4"/>
  <c r="M180" i="4"/>
  <c r="M196" i="4"/>
  <c r="M199" i="4"/>
  <c r="M212" i="4"/>
  <c r="M228" i="4"/>
  <c r="M244" i="4"/>
  <c r="M81" i="4"/>
  <c r="M89" i="4"/>
  <c r="M97" i="4"/>
  <c r="M105" i="4"/>
  <c r="L123" i="4"/>
  <c r="M123" i="4" s="1"/>
  <c r="M126" i="4"/>
  <c r="L139" i="4"/>
  <c r="M139" i="4" s="1"/>
  <c r="M142" i="4"/>
  <c r="M158" i="4"/>
  <c r="M174" i="4"/>
  <c r="M190" i="4"/>
  <c r="M206" i="4"/>
  <c r="M222" i="4"/>
  <c r="M238" i="4"/>
  <c r="M84" i="4"/>
  <c r="M92" i="4"/>
  <c r="M120" i="4"/>
  <c r="M136" i="4"/>
  <c r="M152" i="4"/>
  <c r="M155" i="4"/>
  <c r="M168" i="4"/>
  <c r="M184" i="4"/>
  <c r="M200" i="4"/>
  <c r="M219" i="4"/>
  <c r="M235" i="4"/>
  <c r="M79" i="4"/>
  <c r="M95" i="4"/>
  <c r="M103" i="4"/>
  <c r="M111" i="4"/>
  <c r="M114" i="4"/>
  <c r="L127" i="4"/>
  <c r="M127" i="4" s="1"/>
  <c r="M130" i="4"/>
  <c r="M133" i="4"/>
  <c r="L143" i="4"/>
  <c r="M143" i="4" s="1"/>
  <c r="M146" i="4"/>
  <c r="M162" i="4"/>
  <c r="M165" i="4"/>
  <c r="M178" i="4"/>
  <c r="M181" i="4"/>
  <c r="M194" i="4"/>
  <c r="M197" i="4"/>
  <c r="M210" i="4"/>
  <c r="M213" i="4"/>
  <c r="M226" i="4"/>
  <c r="M229" i="4"/>
  <c r="M242" i="4"/>
  <c r="M245" i="4"/>
  <c r="L247" i="4"/>
  <c r="F246" i="4"/>
  <c r="I14" i="5" l="1"/>
  <c r="J13" i="4"/>
  <c r="L14" i="4"/>
  <c r="M83" i="4"/>
  <c r="L246" i="4"/>
  <c r="M247" i="4"/>
  <c r="M246" i="4" s="1"/>
  <c r="F13" i="4"/>
  <c r="M14" i="4"/>
  <c r="M13" i="4" s="1"/>
  <c r="L13" i="4" l="1"/>
  <c r="K49" i="3"/>
  <c r="G49" i="3"/>
  <c r="K48" i="3"/>
  <c r="G48" i="3"/>
  <c r="K47" i="3"/>
  <c r="G47" i="3"/>
  <c r="K46" i="3"/>
  <c r="G46" i="3"/>
  <c r="K45" i="3"/>
  <c r="G45" i="3"/>
  <c r="K44" i="3"/>
  <c r="G44" i="3"/>
  <c r="K43" i="3"/>
  <c r="G43" i="3"/>
  <c r="K42" i="3"/>
  <c r="G42" i="3"/>
  <c r="K41" i="3"/>
  <c r="G41" i="3"/>
  <c r="K40" i="3"/>
  <c r="G40" i="3"/>
  <c r="K39" i="3"/>
  <c r="G39" i="3"/>
  <c r="K38" i="3"/>
  <c r="G38" i="3"/>
  <c r="K37" i="3"/>
  <c r="G37" i="3"/>
  <c r="K36" i="3"/>
  <c r="G36" i="3"/>
  <c r="K35" i="3"/>
  <c r="G35" i="3"/>
  <c r="K34" i="3"/>
  <c r="G34" i="3"/>
  <c r="K33" i="3"/>
  <c r="G33" i="3"/>
  <c r="K32" i="3"/>
  <c r="G32" i="3"/>
  <c r="K31" i="3"/>
  <c r="G31" i="3"/>
  <c r="K30" i="3"/>
  <c r="G30" i="3"/>
  <c r="K29" i="3"/>
  <c r="G29" i="3"/>
  <c r="H28" i="3"/>
  <c r="K28" i="3" s="1"/>
  <c r="G28" i="3"/>
  <c r="K27" i="3"/>
  <c r="G27" i="3"/>
  <c r="K26" i="3"/>
  <c r="G26" i="3"/>
  <c r="K25" i="3"/>
  <c r="G25" i="3"/>
  <c r="K24" i="3"/>
  <c r="G24" i="3"/>
  <c r="K23" i="3"/>
  <c r="G23" i="3"/>
  <c r="K22" i="3"/>
  <c r="G22" i="3"/>
  <c r="K21" i="3"/>
  <c r="G21" i="3"/>
  <c r="K20" i="3"/>
  <c r="G20" i="3"/>
  <c r="K19" i="3"/>
  <c r="G19" i="3"/>
  <c r="K18" i="3"/>
  <c r="G18" i="3"/>
  <c r="K17" i="3"/>
  <c r="G17" i="3"/>
  <c r="K16" i="3"/>
  <c r="G16" i="3"/>
  <c r="J15" i="3"/>
  <c r="I15" i="3"/>
  <c r="F15" i="3"/>
  <c r="E15" i="3"/>
  <c r="L32" i="3" l="1"/>
  <c r="L40" i="3"/>
  <c r="L44" i="3"/>
  <c r="L48" i="3"/>
  <c r="L24" i="3"/>
  <c r="L23" i="3"/>
  <c r="L29" i="3"/>
  <c r="L49" i="3"/>
  <c r="L41" i="3"/>
  <c r="L27" i="3"/>
  <c r="L35" i="3"/>
  <c r="L39" i="3"/>
  <c r="L47" i="3"/>
  <c r="L22" i="3"/>
  <c r="L46" i="3"/>
  <c r="L19" i="3"/>
  <c r="L16" i="3"/>
  <c r="L36" i="3"/>
  <c r="L17" i="3"/>
  <c r="L26" i="3"/>
  <c r="L33" i="3"/>
  <c r="L30" i="3"/>
  <c r="L34" i="3"/>
  <c r="L37" i="3"/>
  <c r="G15" i="3"/>
  <c r="L20" i="3"/>
  <c r="L31" i="3"/>
  <c r="L38" i="3"/>
  <c r="L42" i="3"/>
  <c r="L45" i="3"/>
  <c r="L21" i="3"/>
  <c r="H15" i="3"/>
  <c r="L18" i="3"/>
  <c r="L25" i="3"/>
  <c r="L43" i="3"/>
  <c r="L28" i="3"/>
  <c r="K15" i="3"/>
  <c r="D15" i="3"/>
  <c r="V282" i="2"/>
  <c r="R282" i="2"/>
  <c r="O282" i="2"/>
  <c r="V281" i="2"/>
  <c r="R281" i="2"/>
  <c r="O281" i="2"/>
  <c r="V280" i="2"/>
  <c r="R280" i="2"/>
  <c r="O280" i="2"/>
  <c r="V279" i="2"/>
  <c r="R279" i="2"/>
  <c r="O279" i="2"/>
  <c r="V278" i="2"/>
  <c r="R278" i="2"/>
  <c r="O278" i="2"/>
  <c r="V277" i="2"/>
  <c r="R277" i="2"/>
  <c r="O277" i="2"/>
  <c r="V276" i="2"/>
  <c r="R276" i="2"/>
  <c r="O276" i="2"/>
  <c r="V275" i="2"/>
  <c r="R275" i="2"/>
  <c r="O275" i="2"/>
  <c r="V274" i="2"/>
  <c r="R274" i="2"/>
  <c r="O274" i="2"/>
  <c r="V273" i="2"/>
  <c r="R273" i="2"/>
  <c r="O273" i="2"/>
  <c r="V272" i="2"/>
  <c r="R272" i="2"/>
  <c r="O272" i="2"/>
  <c r="V271" i="2"/>
  <c r="R271" i="2"/>
  <c r="O271" i="2"/>
  <c r="V270" i="2"/>
  <c r="R270" i="2"/>
  <c r="O270" i="2"/>
  <c r="V269" i="2"/>
  <c r="R269" i="2"/>
  <c r="O269" i="2"/>
  <c r="V268" i="2"/>
  <c r="R268" i="2"/>
  <c r="O268" i="2"/>
  <c r="V267" i="2"/>
  <c r="R267" i="2"/>
  <c r="O267" i="2"/>
  <c r="V266" i="2"/>
  <c r="R266" i="2"/>
  <c r="O266" i="2"/>
  <c r="V265" i="2"/>
  <c r="R265" i="2"/>
  <c r="O265" i="2"/>
  <c r="V264" i="2"/>
  <c r="R264" i="2"/>
  <c r="O264" i="2"/>
  <c r="V263" i="2"/>
  <c r="R263" i="2"/>
  <c r="O263" i="2"/>
  <c r="V262" i="2"/>
  <c r="R262" i="2"/>
  <c r="O262" i="2"/>
  <c r="V261" i="2"/>
  <c r="R261" i="2"/>
  <c r="O261" i="2"/>
  <c r="V260" i="2"/>
  <c r="R260" i="2"/>
  <c r="O260" i="2"/>
  <c r="V259" i="2"/>
  <c r="R259" i="2"/>
  <c r="O259" i="2"/>
  <c r="V258" i="2"/>
  <c r="R258" i="2"/>
  <c r="O258" i="2"/>
  <c r="V257" i="2"/>
  <c r="R257" i="2"/>
  <c r="O257" i="2"/>
  <c r="V256" i="2"/>
  <c r="R256" i="2"/>
  <c r="O256" i="2"/>
  <c r="V255" i="2"/>
  <c r="R255" i="2"/>
  <c r="O255" i="2"/>
  <c r="V254" i="2"/>
  <c r="R254" i="2"/>
  <c r="O254" i="2"/>
  <c r="V253" i="2"/>
  <c r="R253" i="2"/>
  <c r="O253" i="2"/>
  <c r="V252" i="2"/>
  <c r="R252" i="2"/>
  <c r="O252" i="2"/>
  <c r="V251" i="2"/>
  <c r="R251" i="2"/>
  <c r="O251" i="2"/>
  <c r="V250" i="2"/>
  <c r="R250" i="2"/>
  <c r="O250" i="2"/>
  <c r="V249" i="2"/>
  <c r="R249" i="2"/>
  <c r="O249" i="2"/>
  <c r="V248" i="2"/>
  <c r="R248" i="2"/>
  <c r="O248" i="2"/>
  <c r="V247" i="2"/>
  <c r="R247" i="2"/>
  <c r="O247" i="2"/>
  <c r="V246" i="2"/>
  <c r="R246" i="2"/>
  <c r="O246" i="2"/>
  <c r="V245" i="2"/>
  <c r="R245" i="2"/>
  <c r="O245" i="2"/>
  <c r="V244" i="2"/>
  <c r="R244" i="2"/>
  <c r="O244" i="2"/>
  <c r="V243" i="2"/>
  <c r="R243" i="2"/>
  <c r="O243" i="2"/>
  <c r="V242" i="2"/>
  <c r="R242" i="2"/>
  <c r="O242" i="2"/>
  <c r="V241" i="2"/>
  <c r="R241" i="2"/>
  <c r="O241" i="2"/>
  <c r="V240" i="2"/>
  <c r="R240" i="2"/>
  <c r="O240" i="2"/>
  <c r="V239" i="2"/>
  <c r="R239" i="2"/>
  <c r="O239" i="2"/>
  <c r="V238" i="2"/>
  <c r="R238" i="2"/>
  <c r="O238" i="2"/>
  <c r="V237" i="2"/>
  <c r="R237" i="2"/>
  <c r="O237" i="2"/>
  <c r="V236" i="2"/>
  <c r="R236" i="2"/>
  <c r="O236" i="2"/>
  <c r="V235" i="2"/>
  <c r="R235" i="2"/>
  <c r="O235" i="2"/>
  <c r="V234" i="2"/>
  <c r="R234" i="2"/>
  <c r="O234" i="2"/>
  <c r="V233" i="2"/>
  <c r="R233" i="2"/>
  <c r="O233" i="2"/>
  <c r="V232" i="2"/>
  <c r="R232" i="2"/>
  <c r="O232" i="2"/>
  <c r="V231" i="2"/>
  <c r="R231" i="2"/>
  <c r="O231" i="2"/>
  <c r="V230" i="2"/>
  <c r="R230" i="2"/>
  <c r="O230" i="2"/>
  <c r="V229" i="2"/>
  <c r="R229" i="2"/>
  <c r="O229" i="2"/>
  <c r="V228" i="2"/>
  <c r="R228" i="2"/>
  <c r="O228" i="2"/>
  <c r="V227" i="2"/>
  <c r="R227" i="2"/>
  <c r="O227" i="2"/>
  <c r="V226" i="2"/>
  <c r="R226" i="2"/>
  <c r="O226" i="2"/>
  <c r="V225" i="2"/>
  <c r="R225" i="2"/>
  <c r="O225" i="2"/>
  <c r="V224" i="2"/>
  <c r="R224" i="2"/>
  <c r="O224" i="2"/>
  <c r="V223" i="2"/>
  <c r="R223" i="2"/>
  <c r="O223" i="2"/>
  <c r="V222" i="2"/>
  <c r="R222" i="2"/>
  <c r="O222" i="2"/>
  <c r="V221" i="2"/>
  <c r="R221" i="2"/>
  <c r="O221" i="2"/>
  <c r="V220" i="2"/>
  <c r="R220" i="2"/>
  <c r="O220" i="2"/>
  <c r="V219" i="2"/>
  <c r="R219" i="2"/>
  <c r="O219" i="2"/>
  <c r="V218" i="2"/>
  <c r="R218" i="2"/>
  <c r="O218" i="2"/>
  <c r="V217" i="2"/>
  <c r="R217" i="2"/>
  <c r="O217" i="2"/>
  <c r="V216" i="2"/>
  <c r="R216" i="2"/>
  <c r="O216" i="2"/>
  <c r="V215" i="2"/>
  <c r="R215" i="2"/>
  <c r="O215" i="2"/>
  <c r="V214" i="2"/>
  <c r="R214" i="2"/>
  <c r="O214" i="2"/>
  <c r="V213" i="2"/>
  <c r="R213" i="2"/>
  <c r="O213" i="2"/>
  <c r="V212" i="2"/>
  <c r="R212" i="2"/>
  <c r="O212" i="2"/>
  <c r="V211" i="2"/>
  <c r="R211" i="2"/>
  <c r="O211" i="2"/>
  <c r="V210" i="2"/>
  <c r="R210" i="2"/>
  <c r="O210" i="2"/>
  <c r="V209" i="2"/>
  <c r="R209" i="2"/>
  <c r="O209" i="2"/>
  <c r="V208" i="2"/>
  <c r="R208" i="2"/>
  <c r="O208" i="2"/>
  <c r="V207" i="2"/>
  <c r="R207" i="2"/>
  <c r="O207" i="2"/>
  <c r="V206" i="2"/>
  <c r="R206" i="2"/>
  <c r="O206" i="2"/>
  <c r="V205" i="2"/>
  <c r="R205" i="2"/>
  <c r="O205" i="2"/>
  <c r="V204" i="2"/>
  <c r="R204" i="2"/>
  <c r="O204" i="2"/>
  <c r="V203" i="2"/>
  <c r="R203" i="2"/>
  <c r="O203" i="2"/>
  <c r="V202" i="2"/>
  <c r="R202" i="2"/>
  <c r="O202" i="2"/>
  <c r="V201" i="2"/>
  <c r="R201" i="2"/>
  <c r="O201" i="2"/>
  <c r="V200" i="2"/>
  <c r="R200" i="2"/>
  <c r="O200" i="2"/>
  <c r="V199" i="2"/>
  <c r="R199" i="2"/>
  <c r="O199" i="2"/>
  <c r="V198" i="2"/>
  <c r="R198" i="2"/>
  <c r="O198" i="2"/>
  <c r="V197" i="2"/>
  <c r="R197" i="2"/>
  <c r="O197" i="2"/>
  <c r="V196" i="2"/>
  <c r="R196" i="2"/>
  <c r="O196" i="2"/>
  <c r="V195" i="2"/>
  <c r="R195" i="2"/>
  <c r="O195" i="2"/>
  <c r="V194" i="2"/>
  <c r="R194" i="2"/>
  <c r="O194" i="2"/>
  <c r="V193" i="2"/>
  <c r="R193" i="2"/>
  <c r="O193" i="2"/>
  <c r="V192" i="2"/>
  <c r="R192" i="2"/>
  <c r="O192" i="2"/>
  <c r="V191" i="2"/>
  <c r="R191" i="2"/>
  <c r="O191" i="2"/>
  <c r="V190" i="2"/>
  <c r="R190" i="2"/>
  <c r="O190" i="2"/>
  <c r="V189" i="2"/>
  <c r="R189" i="2"/>
  <c r="O189" i="2"/>
  <c r="V188" i="2"/>
  <c r="R188" i="2"/>
  <c r="O188" i="2"/>
  <c r="V187" i="2"/>
  <c r="R187" i="2"/>
  <c r="O187" i="2"/>
  <c r="V186" i="2"/>
  <c r="R186" i="2"/>
  <c r="O186" i="2"/>
  <c r="V185" i="2"/>
  <c r="R185" i="2"/>
  <c r="O185" i="2"/>
  <c r="V184" i="2"/>
  <c r="R184" i="2"/>
  <c r="O184" i="2"/>
  <c r="V183" i="2"/>
  <c r="R183" i="2"/>
  <c r="O183" i="2"/>
  <c r="V182" i="2"/>
  <c r="R182" i="2"/>
  <c r="O182" i="2"/>
  <c r="V181" i="2"/>
  <c r="R181" i="2"/>
  <c r="O181" i="2"/>
  <c r="V180" i="2"/>
  <c r="R180" i="2"/>
  <c r="O180" i="2"/>
  <c r="V179" i="2"/>
  <c r="R179" i="2"/>
  <c r="O179" i="2"/>
  <c r="V178" i="2"/>
  <c r="R178" i="2"/>
  <c r="O178" i="2"/>
  <c r="V177" i="2"/>
  <c r="R177" i="2"/>
  <c r="O177" i="2"/>
  <c r="V176" i="2"/>
  <c r="R176" i="2"/>
  <c r="O176" i="2"/>
  <c r="V175" i="2"/>
  <c r="R175" i="2"/>
  <c r="O175" i="2"/>
  <c r="V174" i="2"/>
  <c r="R174" i="2"/>
  <c r="O174" i="2"/>
  <c r="V173" i="2"/>
  <c r="R173" i="2"/>
  <c r="O173" i="2"/>
  <c r="V172" i="2"/>
  <c r="R172" i="2"/>
  <c r="O172" i="2"/>
  <c r="V171" i="2"/>
  <c r="R171" i="2"/>
  <c r="O171" i="2"/>
  <c r="V170" i="2"/>
  <c r="R170" i="2"/>
  <c r="O170" i="2"/>
  <c r="V169" i="2"/>
  <c r="R169" i="2"/>
  <c r="O169" i="2"/>
  <c r="V168" i="2"/>
  <c r="R168" i="2"/>
  <c r="O168" i="2"/>
  <c r="V167" i="2"/>
  <c r="R167" i="2"/>
  <c r="O167" i="2"/>
  <c r="V166" i="2"/>
  <c r="R166" i="2"/>
  <c r="O166" i="2"/>
  <c r="V165" i="2"/>
  <c r="R165" i="2"/>
  <c r="O165" i="2"/>
  <c r="V164" i="2"/>
  <c r="R164" i="2"/>
  <c r="O164" i="2"/>
  <c r="V163" i="2"/>
  <c r="R163" i="2"/>
  <c r="O163" i="2"/>
  <c r="V162" i="2"/>
  <c r="R162" i="2"/>
  <c r="O162" i="2"/>
  <c r="V161" i="2"/>
  <c r="R161" i="2"/>
  <c r="O161" i="2"/>
  <c r="V160" i="2"/>
  <c r="R160" i="2"/>
  <c r="O160" i="2"/>
  <c r="V159" i="2"/>
  <c r="R159" i="2"/>
  <c r="O159" i="2"/>
  <c r="V158" i="2"/>
  <c r="R158" i="2"/>
  <c r="O158" i="2"/>
  <c r="V157" i="2"/>
  <c r="R157" i="2"/>
  <c r="O157" i="2"/>
  <c r="V156" i="2"/>
  <c r="R156" i="2"/>
  <c r="O156" i="2"/>
  <c r="V155" i="2"/>
  <c r="R155" i="2"/>
  <c r="O155" i="2"/>
  <c r="V154" i="2"/>
  <c r="R154" i="2"/>
  <c r="O154" i="2"/>
  <c r="V153" i="2"/>
  <c r="R153" i="2"/>
  <c r="O153" i="2"/>
  <c r="V152" i="2"/>
  <c r="R152" i="2"/>
  <c r="O152" i="2"/>
  <c r="V151" i="2"/>
  <c r="R151" i="2"/>
  <c r="O151" i="2"/>
  <c r="V150" i="2"/>
  <c r="R150" i="2"/>
  <c r="O150" i="2"/>
  <c r="V149" i="2"/>
  <c r="R149" i="2"/>
  <c r="O149" i="2"/>
  <c r="V148" i="2"/>
  <c r="R148" i="2"/>
  <c r="O148" i="2"/>
  <c r="V147" i="2"/>
  <c r="R147" i="2"/>
  <c r="O147" i="2"/>
  <c r="V146" i="2"/>
  <c r="R146" i="2"/>
  <c r="O146" i="2"/>
  <c r="V145" i="2"/>
  <c r="R145" i="2"/>
  <c r="O145" i="2"/>
  <c r="V144" i="2"/>
  <c r="R144" i="2"/>
  <c r="O144" i="2"/>
  <c r="V143" i="2"/>
  <c r="R143" i="2"/>
  <c r="O143" i="2"/>
  <c r="V142" i="2"/>
  <c r="R142" i="2"/>
  <c r="O142" i="2"/>
  <c r="V141" i="2"/>
  <c r="R141" i="2"/>
  <c r="O141" i="2"/>
  <c r="V140" i="2"/>
  <c r="R140" i="2"/>
  <c r="O140" i="2"/>
  <c r="V139" i="2"/>
  <c r="R139" i="2"/>
  <c r="O139" i="2"/>
  <c r="V138" i="2"/>
  <c r="R138" i="2"/>
  <c r="O138" i="2"/>
  <c r="V137" i="2"/>
  <c r="R137" i="2"/>
  <c r="O137" i="2"/>
  <c r="V136" i="2"/>
  <c r="R136" i="2"/>
  <c r="O136" i="2"/>
  <c r="V135" i="2"/>
  <c r="R135" i="2"/>
  <c r="O135" i="2"/>
  <c r="V134" i="2"/>
  <c r="R134" i="2"/>
  <c r="O134" i="2"/>
  <c r="V133" i="2"/>
  <c r="R133" i="2"/>
  <c r="O133" i="2"/>
  <c r="V132" i="2"/>
  <c r="R132" i="2"/>
  <c r="O132" i="2"/>
  <c r="V131" i="2"/>
  <c r="R131" i="2"/>
  <c r="O131" i="2"/>
  <c r="V130" i="2"/>
  <c r="R130" i="2"/>
  <c r="O130" i="2"/>
  <c r="V129" i="2"/>
  <c r="R129" i="2"/>
  <c r="O129" i="2"/>
  <c r="V128" i="2"/>
  <c r="R128" i="2"/>
  <c r="O128" i="2"/>
  <c r="V127" i="2"/>
  <c r="R127" i="2"/>
  <c r="O127" i="2"/>
  <c r="V126" i="2"/>
  <c r="R126" i="2"/>
  <c r="O126" i="2"/>
  <c r="V125" i="2"/>
  <c r="R125" i="2"/>
  <c r="O125" i="2"/>
  <c r="V124" i="2"/>
  <c r="R124" i="2"/>
  <c r="O124" i="2"/>
  <c r="V123" i="2"/>
  <c r="R123" i="2"/>
  <c r="O123" i="2"/>
  <c r="V122" i="2"/>
  <c r="R122" i="2"/>
  <c r="O122" i="2"/>
  <c r="V121" i="2"/>
  <c r="R121" i="2"/>
  <c r="O121" i="2"/>
  <c r="V120" i="2"/>
  <c r="R120" i="2"/>
  <c r="O120" i="2"/>
  <c r="V119" i="2"/>
  <c r="R119" i="2"/>
  <c r="O119" i="2"/>
  <c r="V118" i="2"/>
  <c r="R118" i="2"/>
  <c r="O118" i="2"/>
  <c r="V117" i="2"/>
  <c r="R117" i="2"/>
  <c r="O117" i="2"/>
  <c r="V116" i="2"/>
  <c r="R116" i="2"/>
  <c r="O116" i="2"/>
  <c r="V115" i="2"/>
  <c r="R115" i="2"/>
  <c r="O115" i="2"/>
  <c r="V114" i="2"/>
  <c r="R114" i="2"/>
  <c r="O114" i="2"/>
  <c r="V113" i="2"/>
  <c r="R113" i="2"/>
  <c r="O113" i="2"/>
  <c r="V112" i="2"/>
  <c r="R112" i="2"/>
  <c r="O112" i="2"/>
  <c r="V111" i="2"/>
  <c r="R111" i="2"/>
  <c r="O111" i="2"/>
  <c r="V110" i="2"/>
  <c r="R110" i="2"/>
  <c r="O110" i="2"/>
  <c r="V109" i="2"/>
  <c r="R109" i="2"/>
  <c r="O109" i="2"/>
  <c r="V108" i="2"/>
  <c r="R108" i="2"/>
  <c r="O108" i="2"/>
  <c r="V107" i="2"/>
  <c r="R107" i="2"/>
  <c r="O107" i="2"/>
  <c r="V106" i="2"/>
  <c r="R106" i="2"/>
  <c r="O106" i="2"/>
  <c r="V105" i="2"/>
  <c r="R105" i="2"/>
  <c r="O105" i="2"/>
  <c r="V104" i="2"/>
  <c r="R104" i="2"/>
  <c r="O104" i="2"/>
  <c r="V103" i="2"/>
  <c r="R103" i="2"/>
  <c r="O103" i="2"/>
  <c r="V102" i="2"/>
  <c r="R102" i="2"/>
  <c r="O102" i="2"/>
  <c r="V101" i="2"/>
  <c r="R101" i="2"/>
  <c r="O101" i="2"/>
  <c r="V100" i="2"/>
  <c r="R100" i="2"/>
  <c r="O100" i="2"/>
  <c r="V99" i="2"/>
  <c r="R99" i="2"/>
  <c r="O99" i="2"/>
  <c r="V98" i="2"/>
  <c r="R98" i="2"/>
  <c r="O98" i="2"/>
  <c r="V97" i="2"/>
  <c r="R97" i="2"/>
  <c r="O97" i="2"/>
  <c r="V96" i="2"/>
  <c r="R96" i="2"/>
  <c r="O96" i="2"/>
  <c r="V95" i="2"/>
  <c r="R95" i="2"/>
  <c r="O95" i="2"/>
  <c r="V94" i="2"/>
  <c r="R94" i="2"/>
  <c r="O94" i="2"/>
  <c r="V93" i="2"/>
  <c r="R93" i="2"/>
  <c r="O93" i="2"/>
  <c r="V92" i="2"/>
  <c r="R92" i="2"/>
  <c r="O92" i="2"/>
  <c r="V91" i="2"/>
  <c r="R91" i="2"/>
  <c r="O91" i="2"/>
  <c r="V90" i="2"/>
  <c r="R90" i="2"/>
  <c r="O90" i="2"/>
  <c r="V89" i="2"/>
  <c r="R89" i="2"/>
  <c r="O89" i="2"/>
  <c r="V88" i="2"/>
  <c r="R88" i="2"/>
  <c r="O88" i="2"/>
  <c r="V87" i="2"/>
  <c r="R87" i="2"/>
  <c r="O87" i="2"/>
  <c r="V86" i="2"/>
  <c r="R86" i="2"/>
  <c r="O86" i="2"/>
  <c r="V85" i="2"/>
  <c r="R85" i="2"/>
  <c r="O85" i="2"/>
  <c r="V84" i="2"/>
  <c r="R84" i="2"/>
  <c r="O84" i="2"/>
  <c r="V83" i="2"/>
  <c r="R83" i="2"/>
  <c r="O83" i="2"/>
  <c r="V82" i="2"/>
  <c r="R82" i="2"/>
  <c r="O82" i="2"/>
  <c r="V81" i="2"/>
  <c r="R81" i="2"/>
  <c r="O81" i="2"/>
  <c r="V80" i="2"/>
  <c r="R80" i="2"/>
  <c r="O80" i="2"/>
  <c r="V79" i="2"/>
  <c r="R79" i="2"/>
  <c r="O79" i="2"/>
  <c r="V78" i="2"/>
  <c r="R78" i="2"/>
  <c r="O78" i="2"/>
  <c r="V77" i="2"/>
  <c r="R77" i="2"/>
  <c r="O77" i="2"/>
  <c r="V76" i="2"/>
  <c r="R76" i="2"/>
  <c r="O76" i="2"/>
  <c r="V75" i="2"/>
  <c r="R75" i="2"/>
  <c r="O75" i="2"/>
  <c r="V74" i="2"/>
  <c r="R74" i="2"/>
  <c r="O74" i="2"/>
  <c r="V73" i="2"/>
  <c r="R73" i="2"/>
  <c r="O73" i="2"/>
  <c r="V72" i="2"/>
  <c r="R72" i="2"/>
  <c r="O72" i="2"/>
  <c r="V71" i="2"/>
  <c r="R71" i="2"/>
  <c r="O71" i="2"/>
  <c r="V70" i="2"/>
  <c r="R70" i="2"/>
  <c r="O70" i="2"/>
  <c r="V69" i="2"/>
  <c r="R69" i="2"/>
  <c r="O69" i="2"/>
  <c r="V68" i="2"/>
  <c r="R68" i="2"/>
  <c r="O68" i="2"/>
  <c r="V67" i="2"/>
  <c r="R67" i="2"/>
  <c r="O67" i="2"/>
  <c r="V66" i="2"/>
  <c r="R66" i="2"/>
  <c r="O66" i="2"/>
  <c r="V65" i="2"/>
  <c r="R65" i="2"/>
  <c r="O65" i="2"/>
  <c r="V64" i="2"/>
  <c r="R64" i="2"/>
  <c r="O64" i="2"/>
  <c r="V63" i="2"/>
  <c r="R63" i="2"/>
  <c r="O63" i="2"/>
  <c r="V62" i="2"/>
  <c r="R62" i="2"/>
  <c r="O62" i="2"/>
  <c r="V61" i="2"/>
  <c r="R61" i="2"/>
  <c r="O61" i="2"/>
  <c r="V60" i="2"/>
  <c r="R60" i="2"/>
  <c r="O60" i="2"/>
  <c r="V59" i="2"/>
  <c r="R59" i="2"/>
  <c r="O59" i="2"/>
  <c r="V58" i="2"/>
  <c r="R58" i="2"/>
  <c r="O58" i="2"/>
  <c r="V57" i="2"/>
  <c r="R57" i="2"/>
  <c r="O57" i="2"/>
  <c r="V56" i="2"/>
  <c r="R56" i="2"/>
  <c r="O56" i="2"/>
  <c r="V55" i="2"/>
  <c r="R55" i="2"/>
  <c r="O55" i="2"/>
  <c r="V54" i="2"/>
  <c r="R54" i="2"/>
  <c r="O54" i="2"/>
  <c r="V53" i="2"/>
  <c r="R53" i="2"/>
  <c r="O53" i="2"/>
  <c r="V52" i="2"/>
  <c r="R52" i="2"/>
  <c r="O52" i="2"/>
  <c r="V51" i="2"/>
  <c r="R51" i="2"/>
  <c r="O51" i="2"/>
  <c r="V50" i="2"/>
  <c r="R50" i="2"/>
  <c r="O50" i="2"/>
  <c r="V49" i="2"/>
  <c r="R49" i="2"/>
  <c r="O49" i="2"/>
  <c r="V48" i="2"/>
  <c r="R48" i="2"/>
  <c r="O48" i="2"/>
  <c r="V47" i="2"/>
  <c r="R47" i="2"/>
  <c r="O47" i="2"/>
  <c r="V46" i="2"/>
  <c r="R46" i="2"/>
  <c r="O46" i="2"/>
  <c r="V45" i="2"/>
  <c r="R45" i="2"/>
  <c r="O45" i="2"/>
  <c r="V44" i="2"/>
  <c r="R44" i="2"/>
  <c r="O44" i="2"/>
  <c r="V43" i="2"/>
  <c r="R43" i="2"/>
  <c r="O43" i="2"/>
  <c r="V42" i="2"/>
  <c r="R42" i="2"/>
  <c r="O42" i="2"/>
  <c r="V41" i="2"/>
  <c r="R41" i="2"/>
  <c r="O41" i="2"/>
  <c r="V40" i="2"/>
  <c r="R40" i="2"/>
  <c r="O40" i="2"/>
  <c r="V39" i="2"/>
  <c r="R39" i="2"/>
  <c r="O39" i="2"/>
  <c r="V38" i="2"/>
  <c r="R38" i="2"/>
  <c r="O38" i="2"/>
  <c r="V37" i="2"/>
  <c r="R37" i="2"/>
  <c r="O37" i="2"/>
  <c r="V36" i="2"/>
  <c r="R36" i="2"/>
  <c r="O36" i="2"/>
  <c r="V35" i="2"/>
  <c r="R35" i="2"/>
  <c r="O35" i="2"/>
  <c r="V34" i="2"/>
  <c r="R34" i="2"/>
  <c r="O34" i="2"/>
  <c r="V33" i="2"/>
  <c r="R33" i="2"/>
  <c r="O33" i="2"/>
  <c r="V32" i="2"/>
  <c r="R32" i="2"/>
  <c r="O32" i="2"/>
  <c r="V31" i="2"/>
  <c r="R31" i="2"/>
  <c r="O31" i="2"/>
  <c r="V30" i="2"/>
  <c r="R30" i="2"/>
  <c r="O30" i="2"/>
  <c r="V29" i="2"/>
  <c r="R29" i="2"/>
  <c r="O29" i="2"/>
  <c r="V28" i="2"/>
  <c r="R28" i="2"/>
  <c r="O28" i="2"/>
  <c r="V27" i="2"/>
  <c r="R27" i="2"/>
  <c r="O27" i="2"/>
  <c r="V26" i="2"/>
  <c r="R26" i="2"/>
  <c r="O26" i="2"/>
  <c r="V25" i="2"/>
  <c r="R25" i="2"/>
  <c r="O25" i="2"/>
  <c r="V24" i="2"/>
  <c r="R24" i="2"/>
  <c r="O24" i="2"/>
  <c r="V23" i="2"/>
  <c r="R23" i="2"/>
  <c r="O23" i="2"/>
  <c r="V22" i="2"/>
  <c r="R22" i="2"/>
  <c r="O22" i="2"/>
  <c r="V21" i="2"/>
  <c r="R21" i="2"/>
  <c r="O21" i="2"/>
  <c r="V20" i="2"/>
  <c r="R20" i="2"/>
  <c r="O20" i="2"/>
  <c r="V19" i="2"/>
  <c r="R19" i="2"/>
  <c r="O19" i="2"/>
  <c r="V18" i="2"/>
  <c r="R18" i="2"/>
  <c r="O18" i="2"/>
  <c r="V17" i="2"/>
  <c r="R17" i="2"/>
  <c r="O17" i="2"/>
  <c r="U16" i="2"/>
  <c r="T16" i="2"/>
  <c r="Q16" i="2"/>
  <c r="P16" i="2"/>
  <c r="N16" i="2"/>
  <c r="M16" i="2"/>
  <c r="L16" i="2"/>
  <c r="K16" i="2"/>
  <c r="J16" i="2"/>
  <c r="H16" i="2"/>
  <c r="G16" i="2"/>
  <c r="F16" i="2"/>
  <c r="E16" i="2"/>
  <c r="D16" i="2"/>
  <c r="L15" i="3" l="1"/>
  <c r="O16" i="2"/>
  <c r="R16" i="2"/>
  <c r="V16" i="2"/>
  <c r="F17" i="1" l="1"/>
  <c r="G17" i="1"/>
  <c r="H17" i="1"/>
  <c r="I17" i="1"/>
  <c r="J18" i="1"/>
  <c r="K18" i="1" s="1"/>
  <c r="O18" i="1"/>
  <c r="J19" i="1"/>
  <c r="K19" i="1" s="1"/>
  <c r="O19" i="1"/>
  <c r="F20" i="1"/>
  <c r="G20" i="1"/>
  <c r="H20" i="1"/>
  <c r="I20" i="1"/>
  <c r="J21" i="1"/>
  <c r="K21" i="1" s="1"/>
  <c r="O21" i="1"/>
  <c r="J22" i="1"/>
  <c r="O22" i="1"/>
  <c r="F23" i="1"/>
  <c r="G23" i="1"/>
  <c r="H23" i="1"/>
  <c r="I23" i="1"/>
  <c r="J24" i="1"/>
  <c r="K24" i="1" s="1"/>
  <c r="O24" i="1"/>
  <c r="F25" i="1"/>
  <c r="G25" i="1"/>
  <c r="H25" i="1"/>
  <c r="I25" i="1"/>
  <c r="J26" i="1"/>
  <c r="J25" i="1" s="1"/>
  <c r="O26" i="1"/>
  <c r="F27" i="1"/>
  <c r="G27" i="1"/>
  <c r="H27" i="1"/>
  <c r="I27" i="1"/>
  <c r="J28" i="1"/>
  <c r="K28" i="1" s="1"/>
  <c r="O28" i="1"/>
  <c r="F29" i="1"/>
  <c r="G29" i="1"/>
  <c r="H29" i="1"/>
  <c r="I29" i="1"/>
  <c r="J30" i="1"/>
  <c r="O30" i="1"/>
  <c r="J31" i="1"/>
  <c r="K31" i="1" s="1"/>
  <c r="O31" i="1"/>
  <c r="J32" i="1"/>
  <c r="K32" i="1" s="1"/>
  <c r="O32" i="1"/>
  <c r="J33" i="1"/>
  <c r="K33" i="1" s="1"/>
  <c r="O33" i="1"/>
  <c r="F34" i="1"/>
  <c r="G34" i="1"/>
  <c r="H34" i="1"/>
  <c r="I34" i="1"/>
  <c r="J35" i="1"/>
  <c r="K35" i="1" s="1"/>
  <c r="O35" i="1"/>
  <c r="J36" i="1"/>
  <c r="K36" i="1" s="1"/>
  <c r="O36" i="1"/>
  <c r="J37" i="1"/>
  <c r="K37" i="1" s="1"/>
  <c r="O37" i="1"/>
  <c r="J38" i="1"/>
  <c r="K38" i="1" s="1"/>
  <c r="O38" i="1"/>
  <c r="J39" i="1"/>
  <c r="K39" i="1" s="1"/>
  <c r="O39" i="1"/>
  <c r="F40" i="1"/>
  <c r="G40" i="1"/>
  <c r="H40" i="1"/>
  <c r="I40" i="1"/>
  <c r="J41" i="1"/>
  <c r="K41" i="1" s="1"/>
  <c r="O41" i="1"/>
  <c r="J42" i="1"/>
  <c r="K42" i="1" s="1"/>
  <c r="O42" i="1"/>
  <c r="J43" i="1"/>
  <c r="K43" i="1" s="1"/>
  <c r="O43" i="1"/>
  <c r="J44" i="1"/>
  <c r="K44" i="1" s="1"/>
  <c r="O44" i="1"/>
  <c r="J45" i="1"/>
  <c r="K45" i="1" s="1"/>
  <c r="O45" i="1"/>
  <c r="J46" i="1"/>
  <c r="K46" i="1" s="1"/>
  <c r="O46" i="1"/>
  <c r="F47" i="1"/>
  <c r="G47" i="1"/>
  <c r="H47" i="1"/>
  <c r="I47" i="1"/>
  <c r="J48" i="1"/>
  <c r="K48" i="1" s="1"/>
  <c r="O48" i="1"/>
  <c r="J49" i="1"/>
  <c r="K49" i="1" s="1"/>
  <c r="O49" i="1"/>
  <c r="F50" i="1"/>
  <c r="G50" i="1"/>
  <c r="H50" i="1"/>
  <c r="I50" i="1"/>
  <c r="J51" i="1"/>
  <c r="O51" i="1"/>
  <c r="J52" i="1"/>
  <c r="K52" i="1" s="1"/>
  <c r="O52" i="1"/>
  <c r="J53" i="1"/>
  <c r="K53" i="1" s="1"/>
  <c r="O53" i="1"/>
  <c r="J54" i="1"/>
  <c r="K54" i="1" s="1"/>
  <c r="O54" i="1"/>
  <c r="J55" i="1"/>
  <c r="K55" i="1" s="1"/>
  <c r="O55" i="1"/>
  <c r="J56" i="1"/>
  <c r="K56" i="1" s="1"/>
  <c r="O56" i="1"/>
  <c r="J57" i="1"/>
  <c r="K57" i="1" s="1"/>
  <c r="O57" i="1"/>
  <c r="J58" i="1"/>
  <c r="K58" i="1" s="1"/>
  <c r="O58" i="1"/>
  <c r="J59" i="1"/>
  <c r="K59" i="1" s="1"/>
  <c r="O59" i="1"/>
  <c r="J60" i="1"/>
  <c r="K60" i="1" s="1"/>
  <c r="O60" i="1"/>
  <c r="F61" i="1"/>
  <c r="G61" i="1"/>
  <c r="H61" i="1"/>
  <c r="I61" i="1"/>
  <c r="J62" i="1"/>
  <c r="K62" i="1" s="1"/>
  <c r="O62" i="1"/>
  <c r="J63" i="1"/>
  <c r="K63" i="1" s="1"/>
  <c r="O63" i="1"/>
  <c r="J64" i="1"/>
  <c r="K64" i="1" s="1"/>
  <c r="O64" i="1"/>
  <c r="J65" i="1"/>
  <c r="K65" i="1" s="1"/>
  <c r="O65" i="1"/>
  <c r="J66" i="1"/>
  <c r="K66" i="1" s="1"/>
  <c r="O66" i="1"/>
  <c r="F67" i="1"/>
  <c r="G67" i="1"/>
  <c r="H67" i="1"/>
  <c r="I67" i="1"/>
  <c r="J68" i="1"/>
  <c r="J67" i="1" s="1"/>
  <c r="O68" i="1"/>
  <c r="F70" i="1"/>
  <c r="G70" i="1"/>
  <c r="H70" i="1"/>
  <c r="I70" i="1"/>
  <c r="J71" i="1"/>
  <c r="J70" i="1" s="1"/>
  <c r="O71" i="1"/>
  <c r="F72" i="1"/>
  <c r="G72" i="1"/>
  <c r="H72" i="1"/>
  <c r="I72" i="1"/>
  <c r="J73" i="1"/>
  <c r="J72" i="1" s="1"/>
  <c r="O73" i="1"/>
  <c r="F69" i="1" l="1"/>
  <c r="K72" i="1"/>
  <c r="F16" i="1"/>
  <c r="K73" i="1"/>
  <c r="G69" i="1"/>
  <c r="K25" i="1"/>
  <c r="K67" i="1"/>
  <c r="H15" i="1"/>
  <c r="G16" i="1"/>
  <c r="J40" i="1"/>
  <c r="K40" i="1" s="1"/>
  <c r="J20" i="1"/>
  <c r="K20" i="1" s="1"/>
  <c r="K68" i="1"/>
  <c r="J50" i="1"/>
  <c r="K50" i="1" s="1"/>
  <c r="K26" i="1"/>
  <c r="G15" i="1"/>
  <c r="J27" i="1"/>
  <c r="K27" i="1" s="1"/>
  <c r="J61" i="1"/>
  <c r="K61" i="1" s="1"/>
  <c r="J29" i="1"/>
  <c r="K29" i="1" s="1"/>
  <c r="J47" i="1"/>
  <c r="K47" i="1" s="1"/>
  <c r="I69" i="1"/>
  <c r="H69" i="1"/>
  <c r="I16" i="1"/>
  <c r="I15" i="1"/>
  <c r="K70" i="1"/>
  <c r="J69" i="1"/>
  <c r="K69" i="1" s="1"/>
  <c r="K71" i="1"/>
  <c r="K51" i="1"/>
  <c r="J17" i="1"/>
  <c r="H16" i="1"/>
  <c r="H14" i="1" s="1"/>
  <c r="F15" i="1"/>
  <c r="J23" i="1"/>
  <c r="K23" i="1" s="1"/>
  <c r="K30" i="1"/>
  <c r="J34" i="1"/>
  <c r="K34" i="1" s="1"/>
  <c r="G14" i="1" l="1"/>
  <c r="F14" i="1"/>
  <c r="I14" i="1"/>
  <c r="J16" i="1"/>
  <c r="J15" i="1"/>
  <c r="K15" i="1" s="1"/>
  <c r="K17" i="1"/>
  <c r="K16" i="1" l="1"/>
  <c r="J14" i="1"/>
  <c r="K14" i="1" s="1"/>
</calcChain>
</file>

<file path=xl/sharedStrings.xml><?xml version="1.0" encoding="utf-8"?>
<sst xmlns="http://schemas.openxmlformats.org/spreadsheetml/2006/main" count="2465" uniqueCount="936">
  <si>
    <t>Fuente: Comisión Federal de Electricidad</t>
  </si>
  <si>
    <t xml:space="preserve">2_/ El tipo de cambio utilizado fue de 20.3060 pesos por dólar correspondiente al cierre de septiembre de 2021. </t>
  </si>
  <si>
    <t>1_/ Se consideran los proyectos que tienen previstos recursos en el PEF 2021, así como aquéllos proyectos que no tienen Monto Estimado en el PEF 2021, pero continúan en etapa de Varias Cierre y Otras por lo que se incluye su seguimiento.</t>
  </si>
  <si>
    <t>Por Licitar sin cambio de alcance</t>
  </si>
  <si>
    <t>CE Sureste IV y V</t>
  </si>
  <si>
    <t>Aprobados en 2015</t>
  </si>
  <si>
    <t>LT LT en Corriente Directa Ixtepec Potencia-Yautepec Potencia</t>
  </si>
  <si>
    <t>Aprobados en 2013</t>
  </si>
  <si>
    <t>Inversión Condicionada</t>
  </si>
  <si>
    <t>Autorizado</t>
  </si>
  <si>
    <t>SLT   Transf y Transm Qro IslaCarmen NvoCasasGrands y Huasteca</t>
  </si>
  <si>
    <t>Aprobado en 2021</t>
  </si>
  <si>
    <t>Varias (Cierre y otras)</t>
  </si>
  <si>
    <t>SLT SLT 2120 Subestaciones y Líneas de Distribución</t>
  </si>
  <si>
    <t>Terminado Totalmente</t>
  </si>
  <si>
    <t>SE 2101 Compensación Capacitiva Baja - Occidental</t>
  </si>
  <si>
    <t>CC Guadalajara I</t>
  </si>
  <si>
    <t>Por Licitar con cambio de alcance</t>
  </si>
  <si>
    <t>CC San Luis Río Colorado I</t>
  </si>
  <si>
    <t>Aprobado en 2016</t>
  </si>
  <si>
    <t>SLT SLT 2020 Subestaciones, Líneas y Redes de Distribución</t>
  </si>
  <si>
    <t>SLT 2002 Subestaciones y Líneas de las Áreas Norte - Occidental</t>
  </si>
  <si>
    <t>LT Red de Transmisión Asociada a la CI Santa Rosalía II</t>
  </si>
  <si>
    <t>CE Sureste II y III</t>
  </si>
  <si>
    <t>LT Red de transmisión asociada a la CH Las Cruces</t>
  </si>
  <si>
    <t>CH Las Cruces</t>
  </si>
  <si>
    <t>CG Cerritos Colorados Fase I</t>
  </si>
  <si>
    <t>CG Los Azufres III Fase II</t>
  </si>
  <si>
    <t>CC Lerdo (Norte IV)</t>
  </si>
  <si>
    <t>CC San Luis Potosí</t>
  </si>
  <si>
    <t>Aprobado en 2015</t>
  </si>
  <si>
    <t>SLT 1920 Subestaciones y Líneas de Distribución</t>
  </si>
  <si>
    <t>CC Empalme II</t>
  </si>
  <si>
    <t>Aprobado en 2014</t>
  </si>
  <si>
    <t>Varias (Cierre  y otras)</t>
  </si>
  <si>
    <t>RM CCC TULA PAQUETES 1 Y 2</t>
  </si>
  <si>
    <t>SLT 1821 Divisiones de Distribución</t>
  </si>
  <si>
    <t>Construcción</t>
  </si>
  <si>
    <t>LT 1805 Línea de Transmisión Huasteca - Monterrey</t>
  </si>
  <si>
    <t>CC Valle de México II</t>
  </si>
  <si>
    <t xml:space="preserve">LT Red de Transmisión Asociada al CC Empalme I </t>
  </si>
  <si>
    <t>CC Empalme I</t>
  </si>
  <si>
    <t>Aprobado en 2013</t>
  </si>
  <si>
    <t>LT Red de transmisión asociada a la CH Chicoasén II</t>
  </si>
  <si>
    <t>CH Chicoasén II</t>
  </si>
  <si>
    <t xml:space="preserve">CG Los Humeros III </t>
  </si>
  <si>
    <t>LT Red de Transmisión Asociada al CC Noreste</t>
  </si>
  <si>
    <t>RM CT José López Portillo</t>
  </si>
  <si>
    <t>Aprobado en 2012</t>
  </si>
  <si>
    <t>CCI Guerrero Negro IV</t>
  </si>
  <si>
    <t>SLT 1603 Subestación Lago</t>
  </si>
  <si>
    <t>CC Centro</t>
  </si>
  <si>
    <t>Aprobado en 2011</t>
  </si>
  <si>
    <t>CCC Cogeneración Salamanca Fase I</t>
  </si>
  <si>
    <t>Aprobado en 2010</t>
  </si>
  <si>
    <t>SLT 1405 Subest y Líneas de Transmisión de las Áreas Sureste</t>
  </si>
  <si>
    <t>Aprobado en 2009</t>
  </si>
  <si>
    <t>Aprobado en 2008</t>
  </si>
  <si>
    <t>SE 1212 SUR - PENINSULAR</t>
  </si>
  <si>
    <t>Aprobado en 2007</t>
  </si>
  <si>
    <t>SE 1116 Transformación del Noreste</t>
  </si>
  <si>
    <t>Aprobados en 2006</t>
  </si>
  <si>
    <t>Inversión Directa</t>
  </si>
  <si>
    <t>Aprobados en Ejercicios Fiscales Anteriores</t>
  </si>
  <si>
    <t xml:space="preserve">Total </t>
  </si>
  <si>
    <t>(11)=(8+10)</t>
  </si>
  <si>
    <t>(10)</t>
  </si>
  <si>
    <t>(9)</t>
  </si>
  <si>
    <t>(8)</t>
  </si>
  <si>
    <t>(7=6/2)</t>
  </si>
  <si>
    <t>(6)=(3+5)</t>
  </si>
  <si>
    <t xml:space="preserve">(5)   </t>
  </si>
  <si>
    <t>(4)</t>
  </si>
  <si>
    <t>(3)</t>
  </si>
  <si>
    <t>(2)</t>
  </si>
  <si>
    <t>(1)</t>
  </si>
  <si>
    <t>Acumulada</t>
  </si>
  <si>
    <t>Realizada</t>
  </si>
  <si>
    <t xml:space="preserve">Estimada Anual </t>
  </si>
  <si>
    <t>%</t>
  </si>
  <si>
    <t>Avance Físico</t>
  </si>
  <si>
    <t>Acumulado 2020</t>
  </si>
  <si>
    <t>Avance Financiero</t>
  </si>
  <si>
    <t>Estado del proyecto</t>
  </si>
  <si>
    <t>Nombre del proyecto</t>
  </si>
  <si>
    <t xml:space="preserve">No </t>
  </si>
  <si>
    <t>Comisión Federal de Electricidad</t>
  </si>
  <si>
    <t>Con base en los artículos 107, fracción I, inciso d) de la Ley Federal de Presupuesto y Responsabilidad Hacendaria y 205 de su Reglamento</t>
  </si>
  <si>
    <t xml:space="preserve">AVANCE FINANCIERO Y FÍSICO DE PROYECTOS DE INFRAESTRUCTURA PRODUCTIVA DE LARGO PLAZO EN CONSTRUCCIÓN </t>
  </si>
  <si>
    <t>FLUJO NETO DE PROYECTOS DE INFRAESTRUCTURA PRODUCTIVA DE LARGO PLAZO DE INVERSIÓN DIRECTA EN OPERACIÓN   1_/</t>
  </si>
  <si>
    <t>Con base en los artículosl 107, fracción I, inciso d) de la Ley Federal de Presupuesto y Responsabilidad Hacendaria y 205 de su Reglamento</t>
  </si>
  <si>
    <t xml:space="preserve">Presupuesto   </t>
  </si>
  <si>
    <t>Ejercido</t>
  </si>
  <si>
    <t>Programado</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</si>
  <si>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</si>
  <si>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</si>
  <si>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</si>
  <si>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</si>
  <si>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</si>
  <si>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</si>
  <si>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</si>
  <si>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</si>
  <si>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</si>
  <si>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</si>
  <si>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</si>
  <si>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</si>
  <si>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</si>
  <si>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</si>
  <si>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</si>
  <si>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</si>
  <si>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</si>
  <si>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</si>
  <si>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</si>
  <si>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</si>
  <si>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</si>
  <si>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</si>
  <si>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</si>
  <si>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</si>
  <si>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</si>
  <si>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</si>
  <si>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</si>
  <si>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</si>
  <si>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</si>
  <si>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</si>
  <si>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</si>
  <si>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</si>
  <si>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</si>
  <si>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</si>
  <si>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</si>
  <si>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</si>
  <si>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</si>
  <si>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</si>
  <si>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</si>
  <si>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</si>
  <si>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</si>
  <si>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</si>
  <si>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</si>
  <si>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</si>
  <si>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</si>
  <si>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</si>
  <si>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</si>
  <si>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</si>
  <si>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</si>
  <si>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</si>
  <si>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</si>
  <si>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</si>
  <si>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</si>
  <si>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</si>
  <si>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</si>
  <si>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</si>
  <si>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</si>
  <si>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</si>
  <si>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</si>
  <si>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</si>
  <si>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</si>
  <si>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</si>
  <si>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</si>
  <si>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</si>
  <si>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</si>
  <si>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</si>
  <si>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</si>
  <si>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</si>
  <si>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</si>
  <si>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</si>
  <si>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</si>
  <si>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</si>
  <si>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</si>
  <si>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</si>
  <si>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</si>
  <si>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</si>
  <si>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</si>
  <si>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</si>
  <si>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</si>
  <si>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</si>
  <si>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</si>
  <si>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</si>
  <si>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</si>
  <si>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</si>
  <si>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</si>
  <si>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</si>
  <si>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</si>
  <si>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</si>
  <si>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</si>
  <si>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</si>
  <si>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</si>
  <si>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</si>
  <si>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</si>
  <si>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</si>
  <si>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</si>
  <si>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</si>
  <si>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</si>
  <si>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</si>
  <si>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</si>
  <si>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</si>
  <si>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</si>
  <si>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</si>
  <si>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</si>
  <si>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</si>
  <si>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</si>
  <si>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</si>
  <si>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</si>
  <si>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</si>
  <si>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</si>
  <si>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</si>
  <si>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</si>
  <si>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</si>
  <si>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</si>
  <si>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</si>
  <si>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</si>
  <si>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</si>
  <si>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</si>
  <si>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</si>
  <si>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</si>
  <si>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</si>
  <si>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</si>
  <si>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</si>
  <si>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</si>
  <si>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</si>
  <si>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</si>
  <si>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</si>
  <si>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</si>
  <si>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</si>
  <si>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</si>
  <si>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</si>
  <si>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</si>
  <si>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</si>
  <si>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</si>
  <si>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</si>
  <si>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</si>
  <si>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</si>
  <si>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</si>
  <si>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</si>
  <si>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</si>
  <si>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</si>
  <si>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</si>
  <si>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</si>
  <si>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</si>
  <si>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</si>
  <si>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</si>
  <si>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</si>
  <si>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</si>
  <si>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</si>
  <si>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</si>
  <si>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</si>
  <si>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</si>
  <si>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</si>
  <si>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</si>
  <si>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</si>
  <si>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</si>
  <si>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</si>
  <si>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</si>
  <si>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</si>
  <si>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</si>
  <si>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</si>
  <si>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</si>
  <si>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</si>
  <si>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</si>
  <si>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</si>
  <si>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</si>
  <si>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</si>
  <si>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</si>
  <si>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</si>
  <si>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</si>
  <si>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</si>
  <si>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</si>
  <si>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</si>
  <si>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</si>
  <si>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</si>
  <si>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</si>
  <si>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</si>
  <si>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</si>
  <si>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</si>
  <si>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</si>
  <si>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</si>
  <si>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</si>
  <si>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</si>
  <si>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</si>
  <si>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</si>
  <si>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</si>
  <si>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</si>
  <si>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</si>
  <si>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</si>
  <si>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</si>
  <si>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</si>
  <si>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</si>
  <si>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</si>
  <si>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</si>
  <si>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</si>
  <si>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</si>
  <si>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</si>
  <si>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</si>
  <si>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</si>
  <si>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</si>
  <si>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</si>
  <si>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</si>
  <si>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</si>
  <si>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</si>
  <si>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</si>
  <si>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</si>
  <si>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</si>
  <si>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</si>
  <si>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</si>
  <si>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</si>
  <si>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</si>
  <si>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</si>
  <si>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</si>
  <si>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</si>
  <si>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</si>
  <si>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</si>
  <si>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</si>
  <si>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</si>
  <si>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</si>
  <si>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</si>
  <si>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</si>
  <si>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</si>
  <si>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</si>
  <si>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</si>
  <si>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</si>
  <si>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</si>
  <si>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</si>
  <si>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</si>
  <si>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</si>
  <si>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</si>
  <si>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</si>
  <si>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</si>
  <si>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</si>
  <si>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</si>
  <si>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</si>
  <si>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</si>
  <si>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</si>
  <si>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</si>
  <si>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</si>
  <si>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</si>
  <si>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</si>
  <si>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</si>
  <si>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</si>
  <si>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</si>
  <si>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</si>
  <si>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</si>
  <si>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</si>
  <si>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</si>
  <si>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</si>
  <si>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</si>
  <si>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</si>
  <si>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</si>
  <si>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</si>
  <si>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</si>
  <si>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</si>
  <si>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</si>
  <si>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</si>
  <si>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</si>
  <si>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</si>
  <si>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</si>
  <si>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</si>
  <si>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</si>
  <si>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</si>
  <si>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</si>
  <si>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</si>
  <si>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</si>
  <si>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</si>
  <si>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</si>
  <si>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</si>
  <si>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</si>
  <si>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</si>
  <si>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</si>
  <si>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</si>
  <si>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</si>
  <si>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</si>
  <si>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</si>
  <si>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</si>
  <si>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</si>
  <si>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</si>
  <si>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</si>
  <si>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</si>
  <si>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</si>
  <si>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</si>
  <si>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</si>
  <si>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</si>
  <si>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</si>
  <si>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</si>
  <si>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</si>
  <si>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</si>
  <si>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</si>
  <si>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</si>
  <si>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</si>
  <si>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</si>
  <si>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</si>
  <si>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</si>
  <si>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</si>
  <si>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</si>
  <si>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</si>
  <si>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</si>
  <si>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</si>
  <si>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</si>
  <si>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</si>
  <si>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</si>
  <si>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</si>
  <si>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</si>
  <si>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</si>
  <si>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Las Cruces</t>
  </si>
  <si>
    <t xml:space="preserve"> Red de transmisión asociada a la CH Las Cruces</t>
  </si>
  <si>
    <t>Sureste II y III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</si>
  <si>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</si>
  <si>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</si>
  <si>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</si>
  <si>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</si>
  <si>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</si>
  <si>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</si>
  <si>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</si>
  <si>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 xml:space="preserve">NA: No aplica </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</si>
  <si>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</si>
  <si>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</si>
  <si>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</si>
  <si>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</si>
  <si>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</si>
  <si>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</si>
  <si>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</si>
  <si>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</si>
  <si>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</si>
  <si>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</si>
  <si>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</si>
  <si>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</si>
  <si>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</si>
  <si>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</si>
  <si>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</si>
  <si>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</si>
  <si>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</si>
  <si>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</si>
  <si>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</si>
  <si>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</si>
  <si>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</si>
  <si>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</si>
  <si>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</si>
  <si>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</si>
  <si>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</si>
  <si>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</si>
  <si>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</si>
  <si>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</si>
  <si>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</si>
  <si>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</si>
  <si>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</si>
  <si>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</si>
  <si>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</si>
  <si>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</si>
  <si>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</si>
  <si>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</si>
  <si>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</si>
  <si>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</si>
  <si>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</si>
  <si>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</si>
  <si>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</si>
  <si>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</si>
  <si>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</si>
  <si>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</si>
  <si>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</si>
  <si>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</si>
  <si>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</si>
  <si>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</si>
  <si>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</si>
  <si>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</si>
  <si>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</si>
  <si>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</si>
  <si>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</si>
  <si>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</si>
  <si>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( 8 )</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</si>
  <si>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</si>
  <si>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</si>
  <si>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</si>
  <si>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</si>
  <si>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</si>
  <si>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</si>
  <si>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</si>
  <si>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</si>
  <si>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TC. Marzo 2020</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</si>
  <si>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</si>
  <si>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</si>
  <si>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</si>
  <si>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</si>
  <si>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</si>
  <si>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</si>
  <si>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</si>
  <si>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</si>
  <si>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</si>
  <si>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</si>
  <si>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</si>
  <si>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</si>
  <si>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</si>
  <si>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</si>
  <si>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</si>
  <si>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</si>
  <si>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</si>
  <si>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</si>
  <si>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</si>
  <si>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</si>
  <si>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</si>
  <si>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</si>
  <si>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</si>
  <si>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</si>
  <si>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</si>
  <si>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</si>
  <si>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</si>
  <si>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</si>
  <si>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</si>
  <si>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</si>
  <si>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</si>
  <si>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</si>
  <si>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</si>
  <si>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</si>
  <si>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</si>
  <si>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</si>
  <si>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</si>
  <si>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</si>
  <si>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</si>
  <si>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</si>
  <si>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</si>
  <si>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</si>
  <si>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</si>
  <si>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</si>
  <si>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</si>
  <si>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</si>
  <si>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</si>
  <si>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</si>
  <si>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</si>
  <si>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</si>
  <si>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</si>
  <si>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</si>
  <si>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</si>
  <si>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</si>
  <si>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</si>
  <si>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</si>
  <si>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</si>
  <si>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</si>
  <si>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</si>
  <si>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</si>
  <si>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</si>
  <si>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</si>
  <si>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</si>
  <si>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</si>
  <si>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</si>
  <si>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</si>
  <si>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</si>
  <si>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</si>
  <si>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</si>
  <si>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</si>
  <si>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</si>
  <si>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</si>
  <si>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</si>
  <si>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</si>
  <si>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</si>
  <si>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</si>
  <si>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</si>
  <si>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</si>
  <si>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</si>
  <si>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</si>
  <si>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</si>
  <si>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</si>
  <si>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</si>
  <si>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</si>
  <si>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</si>
  <si>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</si>
  <si>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</si>
  <si>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</si>
  <si>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</si>
  <si>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</si>
  <si>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</si>
  <si>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</si>
  <si>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</si>
  <si>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</si>
  <si>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</si>
  <si>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</si>
  <si>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</si>
  <si>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</si>
  <si>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</si>
  <si>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</si>
  <si>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</si>
  <si>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</si>
  <si>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</si>
  <si>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</si>
  <si>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</si>
  <si>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</si>
  <si>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</si>
  <si>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</si>
  <si>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</si>
  <si>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</si>
  <si>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</si>
  <si>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</si>
  <si>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</si>
  <si>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</si>
  <si>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</si>
  <si>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</si>
  <si>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</si>
  <si>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</si>
  <si>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</si>
  <si>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</si>
  <si>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</si>
  <si>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</si>
  <si>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</si>
  <si>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</si>
  <si>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</si>
  <si>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</si>
  <si>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</si>
  <si>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</si>
  <si>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</si>
  <si>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</si>
  <si>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</si>
  <si>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</si>
  <si>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</si>
  <si>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</si>
  <si>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</si>
  <si>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</si>
  <si>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</si>
  <si>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</si>
  <si>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</si>
  <si>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</si>
  <si>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</si>
  <si>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</si>
  <si>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</si>
  <si>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</si>
  <si>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</si>
  <si>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</si>
  <si>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</si>
  <si>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</si>
  <si>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</si>
  <si>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</si>
  <si>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</si>
  <si>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</si>
  <si>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</si>
  <si>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</si>
  <si>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</si>
  <si>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</si>
  <si>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</si>
  <si>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</si>
  <si>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</si>
  <si>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</si>
  <si>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</si>
  <si>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</si>
  <si>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</si>
  <si>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</si>
  <si>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</si>
  <si>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</si>
  <si>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</si>
  <si>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</si>
  <si>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</si>
  <si>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</si>
  <si>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</si>
  <si>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</si>
  <si>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</si>
  <si>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</si>
  <si>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</si>
  <si>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</si>
  <si>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</si>
  <si>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</si>
  <si>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</si>
  <si>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</si>
  <si>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1202 Suministro de Energía a la Zona Manzanillo</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</si>
  <si>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</si>
  <si>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</si>
  <si>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</si>
  <si>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</si>
  <si>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</si>
  <si>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</si>
  <si>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</si>
  <si>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</si>
  <si>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</si>
  <si>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</si>
  <si>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</si>
  <si>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</si>
  <si>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</si>
  <si>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</si>
  <si>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</si>
  <si>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</si>
  <si>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</si>
  <si>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</si>
  <si>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</si>
  <si>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</si>
  <si>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</si>
  <si>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</si>
  <si>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</si>
  <si>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</si>
  <si>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</si>
  <si>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</si>
  <si>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</si>
  <si>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</si>
  <si>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</si>
  <si>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</si>
  <si>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</si>
  <si>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</si>
  <si>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</si>
  <si>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</si>
  <si>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</si>
  <si>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</si>
  <si>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</si>
  <si>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</si>
  <si>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</si>
  <si>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</si>
  <si>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</si>
  <si>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</si>
  <si>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</si>
  <si>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</si>
  <si>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</si>
  <si>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</si>
  <si>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</si>
  <si>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</si>
  <si>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</si>
  <si>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</si>
  <si>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</si>
  <si>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</si>
  <si>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</si>
  <si>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</si>
  <si>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</si>
  <si>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</si>
  <si>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</si>
  <si>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</si>
  <si>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</si>
  <si>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</si>
  <si>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</si>
  <si>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</si>
  <si>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</si>
  <si>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</si>
  <si>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</si>
  <si>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CCC CoGeneración Salamanca Fase I</t>
  </si>
  <si>
    <t>SE 1620 Distribución Valle de México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</si>
  <si>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</si>
  <si>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</si>
  <si>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</si>
  <si>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</si>
  <si>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</si>
  <si>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</si>
  <si>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</si>
  <si>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</si>
  <si>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</si>
  <si>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</si>
  <si>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</si>
  <si>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</si>
  <si>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</si>
  <si>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</si>
  <si>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2021</t>
  </si>
  <si>
    <t>Monto</t>
  </si>
  <si>
    <t>Proyectos adjudicados y/o en construcción</t>
  </si>
  <si>
    <t>Proyectos en operación</t>
  </si>
  <si>
    <t>SEPTIEMBRE</t>
  </si>
  <si>
    <t>( 3=2/1 )</t>
  </si>
  <si>
    <t>( 5=7+8 )</t>
  </si>
  <si>
    <t>( 6=5/2 )</t>
  </si>
  <si>
    <t>TC  sep 2021</t>
  </si>
  <si>
    <t>PEF 2020</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</si>
  <si>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</si>
  <si>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</si>
  <si>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</si>
  <si>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</si>
  <si>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</si>
  <si>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</si>
  <si>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</si>
  <si>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</si>
  <si>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</si>
  <si>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</si>
  <si>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</si>
  <si>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</si>
  <si>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</si>
  <si>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</si>
  <si>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</si>
  <si>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</si>
  <si>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</si>
  <si>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</si>
  <si>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</si>
  <si>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</si>
  <si>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</si>
  <si>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</si>
  <si>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</si>
  <si>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</si>
  <si>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</si>
  <si>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</si>
  <si>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</si>
  <si>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</si>
  <si>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</si>
  <si>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</si>
  <si>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</si>
  <si>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</si>
  <si>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</si>
  <si>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</si>
  <si>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</si>
  <si>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</si>
  <si>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</si>
  <si>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</si>
  <si>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</si>
  <si>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</si>
  <si>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</si>
  <si>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</si>
  <si>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</si>
  <si>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</si>
  <si>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</si>
  <si>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</si>
  <si>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</si>
  <si>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</si>
  <si>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</si>
  <si>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</si>
  <si>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</si>
  <si>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</si>
  <si>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</si>
  <si>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</si>
  <si>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</si>
  <si>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</si>
  <si>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</si>
  <si>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</si>
  <si>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</si>
  <si>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</si>
  <si>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</si>
  <si>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</si>
  <si>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</si>
  <si>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</si>
  <si>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</si>
  <si>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</si>
  <si>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</si>
  <si>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</si>
  <si>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</si>
  <si>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</si>
  <si>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</si>
  <si>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</si>
  <si>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</si>
  <si>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</si>
  <si>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</si>
  <si>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</si>
  <si>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</si>
  <si>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</si>
  <si>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</si>
  <si>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</si>
  <si>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</si>
  <si>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</si>
  <si>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</si>
  <si>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</si>
  <si>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</si>
  <si>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</si>
  <si>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</si>
  <si>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</si>
  <si>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</si>
  <si>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</si>
  <si>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</si>
  <si>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</si>
  <si>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</si>
  <si>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</si>
  <si>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</si>
  <si>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</si>
  <si>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</si>
  <si>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</si>
  <si>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</si>
  <si>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</si>
  <si>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</si>
  <si>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</si>
  <si>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</si>
  <si>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</si>
  <si>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</si>
  <si>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</si>
  <si>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</si>
  <si>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</si>
  <si>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</si>
  <si>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</si>
  <si>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</si>
  <si>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Red de transmisión asociada a la CH Las Cruces</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</si>
  <si>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</si>
  <si>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</si>
  <si>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</si>
  <si>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</si>
  <si>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</si>
  <si>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</si>
  <si>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</si>
  <si>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</si>
  <si>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</si>
  <si>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</si>
  <si>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CCI Baja California Sur VI</t>
  </si>
  <si>
    <t>Autorizados en 2021</t>
  </si>
  <si>
    <t>Transf y Transm Qro IslaCarmen NvoCasasGrands y Huasteca</t>
  </si>
  <si>
    <t>Incremento de Capacidad de Transm en Las Delicias-Querétaro</t>
  </si>
  <si>
    <t xml:space="preserve"> LT Corriente Alterna Submarina Playacar - Chankanaab II</t>
  </si>
  <si>
    <t>Suministro de energía Zona Veracruz (antes Olmeca Bco1)</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</si>
  <si>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</si>
  <si>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2021, corresponde al primer cierre parcial del proyecto.</t>
  </si>
  <si>
    <t>4_/ Es la fecha del último pago de amortizaciones de un proyecto</t>
  </si>
  <si>
    <t>Nota: La actualización a precios de 2003 se realiza utilizando un tipo de cambio de 10.20 pesos por dólar</t>
  </si>
  <si>
    <t>4_/  Es la fecha del último pago de amortizaciones de un proyecto</t>
  </si>
  <si>
    <t>3_/ La fecha de inicio de operación es la consignada en el Tomo VII del Presupuesto de Egresos de la Federación autorizado para el ejercicio fiscal 2021, corresponde al primer cierre parcial del proyecto.</t>
  </si>
  <si>
    <t>1_/  El año de autorización corresponde al ejercicio fiscal en que el proyecto se incluyó por primera vez en el Presupuesto de Egresos de la Federación en la modalidad de Pidiregas.</t>
  </si>
  <si>
    <t>Sureste IV y V</t>
  </si>
  <si>
    <t>Sureste I</t>
  </si>
  <si>
    <t>Norte III (Juárez)</t>
  </si>
  <si>
    <t>Baja California III</t>
  </si>
  <si>
    <t>Oaxaca II y CE Oaxaca III y CE Oaxaca IV</t>
  </si>
  <si>
    <t>Oaxaca I</t>
  </si>
  <si>
    <t>La Venta III</t>
  </si>
  <si>
    <t>Norte II</t>
  </si>
  <si>
    <t xml:space="preserve">Valladolid III   </t>
  </si>
  <si>
    <t>Tuxpan V</t>
  </si>
  <si>
    <t>Tuxpan III y IV</t>
  </si>
  <si>
    <t>Chihuahua III</t>
  </si>
  <si>
    <t>Gasoducto Cd. Pemex-Valladolid</t>
  </si>
  <si>
    <t>Mexicali</t>
  </si>
  <si>
    <t>Río Bravo II</t>
  </si>
  <si>
    <t>Naco-Nogales</t>
  </si>
  <si>
    <t>Monterrey III</t>
  </si>
  <si>
    <t>Hermosillo</t>
  </si>
  <si>
    <t>3_/ Los tipos de cambio promedio de fecha de liquidación utilizados fueron 19.8889 (enero), 20.2415 (febrero), 20.7895 (marzo), 20.0534 (abril), 19.9829 (mayo), 20.0366 (junio), 19.9715 (julio), 20.0529 (agosto) y 20.0078 (septiembre) pesos por dólar, publicados por el Banco de México (Banxico).</t>
  </si>
  <si>
    <t>p_/ Cifras preliminares. Las sumas de los parciales pueden no coincidir con los totales debido al redondeo.</t>
  </si>
  <si>
    <t>500&lt; = La variación es menor a 500 por ciento.</t>
  </si>
  <si>
    <t>&lt;-500 = La variación es menor a -500 por ciento.</t>
  </si>
  <si>
    <t>Informes sobre la Situación Económica,
las Finanzas Públicas y la Deuda Pública</t>
  </si>
  <si>
    <t>IV. PROYECTOS DE INFRAESTRUCTURA PRODUCTIVA DE LARGO PLAZO (PIDIREGAS)</t>
  </si>
  <si>
    <t>Tercer Trimestre de 2021</t>
  </si>
  <si>
    <r>
      <t xml:space="preserve">Costo Total Autorizado </t>
    </r>
    <r>
      <rPr>
        <vertAlign val="superscript"/>
        <sz val="9"/>
        <color rgb="FF000000"/>
        <rFont val="Montserrat"/>
      </rPr>
      <t>2_/</t>
    </r>
  </si>
  <si>
    <r>
      <t xml:space="preserve">Acumulado 2020 </t>
    </r>
    <r>
      <rPr>
        <vertAlign val="superscript"/>
        <sz val="9"/>
        <color rgb="FF000000"/>
        <rFont val="Montserrat"/>
      </rPr>
      <t>2_/</t>
    </r>
  </si>
  <si>
    <r>
      <t xml:space="preserve">Estimada </t>
    </r>
    <r>
      <rPr>
        <vertAlign val="superscript"/>
        <sz val="9"/>
        <color rgb="FF000000"/>
        <rFont val="Montserrat"/>
      </rPr>
      <t>2_/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</si>
  <si>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</si>
  <si>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</si>
  <si>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1202 Suministro de Energía a la Zona Manzanillo </t>
    </r>
    <r>
      <rPr>
        <vertAlign val="superscript"/>
        <sz val="9"/>
        <color theme="1"/>
        <rFont val="Montserrat"/>
      </rPr>
      <t>1_/</t>
    </r>
  </si>
  <si>
    <r>
      <t xml:space="preserve">SE 1320 DISTRIBUCION NOROESTE </t>
    </r>
    <r>
      <rPr>
        <vertAlign val="superscript"/>
        <sz val="9"/>
        <color theme="1"/>
        <rFont val="Montserrat"/>
      </rPr>
      <t>1_/</t>
    </r>
  </si>
  <si>
    <r>
      <t xml:space="preserve">SE 1621 Distribución Norte-Sur </t>
    </r>
    <r>
      <rPr>
        <vertAlign val="superscript"/>
        <sz val="9"/>
        <color theme="1"/>
        <rFont val="Montserrat"/>
      </rPr>
      <t>1_/</t>
    </r>
  </si>
  <si>
    <r>
      <t xml:space="preserve">SLT SLT 2121 Reducción de Pérdidas de Energía en Distribución </t>
    </r>
    <r>
      <rPr>
        <vertAlign val="superscript"/>
        <sz val="9"/>
        <color theme="1"/>
        <rFont val="Montserrat"/>
      </rPr>
      <t>1_/</t>
    </r>
  </si>
  <si>
    <t>(Millones de pesos a precios de 2021)</t>
  </si>
  <si>
    <t>(Millones de pesos a precios de 2021) P_/</t>
  </si>
  <si>
    <t>(Millones de pesos a precios de 2021) *</t>
  </si>
  <si>
    <t>(Millones de pesos a precios de 2021)  *</t>
  </si>
  <si>
    <t>&gt;500 = La variación es mayor a 500 por ciento.</t>
  </si>
  <si>
    <r>
      <t xml:space="preserve">COMPROMISOS DE PROYECTOS DE INFRAESTRUCTURA PRODUCTIVA DE LARGO PLAZO DE INVERSIÓN DIRECTA EN OPERACIÓN      </t>
    </r>
    <r>
      <rPr>
        <b/>
        <vertAlign val="superscript"/>
        <sz val="12"/>
        <color theme="0"/>
        <rFont val="Montserrat"/>
      </rPr>
      <t xml:space="preserve">p_/ </t>
    </r>
  </si>
  <si>
    <t>*  El tipo de cambio utilizado es de 20.3060 correspondiente al cierre de septiembre de 2021.</t>
  </si>
  <si>
    <t>1_/ Proyectos en operación que concluyeron sus obligaciones financieras como PIDIREGAS.</t>
  </si>
  <si>
    <t>*  El tipo de cambio utilizado es de 20.3060 pesos correspondiente al mes de septiembre de 2021.</t>
  </si>
  <si>
    <r>
      <t xml:space="preserve">Nombre del Proyecto </t>
    </r>
    <r>
      <rPr>
        <b/>
        <vertAlign val="superscript"/>
        <sz val="9"/>
        <rFont val="Montserrat"/>
      </rPr>
      <t>1_/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</si>
  <si>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</si>
  <si>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</si>
  <si>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t>2_/ El tipo de cambio utilizado para la presentación de la información en pesos es de 20.3060  el cual corresponde al cierre del tercer trimestre del 2021.</t>
  </si>
  <si>
    <r>
      <t xml:space="preserve">VALOR PRESENTE NETO POR PROYECTO DE INVERSIÓN FINANCIADA DIRECTA  </t>
    </r>
    <r>
      <rPr>
        <b/>
        <vertAlign val="superscript"/>
        <sz val="12"/>
        <color theme="0"/>
        <rFont val="Montserrat"/>
      </rPr>
      <t>P_/</t>
    </r>
  </si>
  <si>
    <r>
      <t xml:space="preserve">(Millones de pesos a precios de 2021)  </t>
    </r>
    <r>
      <rPr>
        <b/>
        <vertAlign val="superscript"/>
        <sz val="12"/>
        <color theme="0"/>
        <rFont val="Montserrat"/>
      </rPr>
      <t>2_/</t>
    </r>
  </si>
  <si>
    <t>Con base en los artículos 107 fracción I inciso d) de la Ley Federal de Presupuesto y Responsabilidad Hacendaria y 205 de su Reglamento</t>
  </si>
  <si>
    <r>
      <t xml:space="preserve">VALOR PRESENTE NETO POR PROYECTO DE INVERSIÓN FINANCIADA CONDICIONADA </t>
    </r>
    <r>
      <rPr>
        <b/>
        <vertAlign val="superscript"/>
        <sz val="12"/>
        <color theme="0"/>
        <rFont val="Montaserrat"/>
      </rPr>
      <t xml:space="preserve"> P_/</t>
    </r>
  </si>
  <si>
    <r>
      <t xml:space="preserve">(Millones de pesos a precios de 2021)  </t>
    </r>
    <r>
      <rPr>
        <b/>
        <vertAlign val="superscript"/>
        <sz val="12"/>
        <color theme="0"/>
        <rFont val="Montaserrat"/>
      </rPr>
      <t>2_/</t>
    </r>
  </si>
  <si>
    <t>Enero - septiembre</t>
  </si>
  <si>
    <r>
      <t>Autorizados en 1997</t>
    </r>
    <r>
      <rPr>
        <b/>
        <vertAlign val="superscript"/>
        <sz val="9"/>
        <rFont val="Montserrat"/>
      </rPr>
      <t xml:space="preserve"> </t>
    </r>
  </si>
  <si>
    <t>Enero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</si>
</sst>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0_-;\-* #,##0.0_-;_-* &quot;-&quot;?_-;_-@_-"/>
    <numFmt numFmtId="165" formatCode="_-* #,##0.00000_-;\-* #,##0.00000_-;_-* &quot;-&quot;?_-;_-@_-"/>
    <numFmt numFmtId="166" formatCode="#,##0.0_);[Red]\(#,##0.0\)"/>
    <numFmt numFmtId="167" formatCode="#,##0.0;[Red]#,##0.0"/>
    <numFmt numFmtId="168" formatCode="#,##0.0000000_);[Red]\(#,##0.0000000\)"/>
    <numFmt numFmtId="169" formatCode="#,##0.00000000000000_);[Red]\(#,##0.00000000000000\)"/>
    <numFmt numFmtId="170" formatCode="0.0"/>
    <numFmt numFmtId="171" formatCode="#,##0.0_ ;\-#,##0.0\ "/>
    <numFmt numFmtId="172" formatCode="#,##0.00_ ;\-#,##0.00\ "/>
    <numFmt numFmtId="173" formatCode="#,##0.0_ ;[Red]\-#,##0.0\ "/>
    <numFmt numFmtId="174" formatCode="_-* #,##0_-;\-* #,##0_-;_-* &quot;-&quot;??_-;_-@_-"/>
    <numFmt numFmtId="175" formatCode="_(* #,##0.00_);_(* \(#,##0.00\);_(* &quot;-&quot;??_);_(@_)"/>
    <numFmt numFmtId="176" formatCode="#,##0.0"/>
    <numFmt numFmtId="178" formatCode="_(* #,##0.0_);_(* \(#,##0.0\);_(* &quot;-&quot;??_);_(@_)"/>
    <numFmt numFmtId="179" formatCode="0.0000"/>
    <numFmt numFmtId="180" formatCode="_-* #,##0.0_-;\-* #,##0.0_-;_-* &quot;-&quot;??_-;_-@_-"/>
    <numFmt numFmtId="181" formatCode="#,##0.0_);\(#,##0.0\)"/>
    <numFmt numFmtId="182" formatCode="_(* #,##0.0_);_(* \(#,##0.0\);_(* &quot;-&quot;?_);_(@_)"/>
    <numFmt numFmtId="183" formatCode="0.000"/>
  </numFmts>
  <fonts count="59">
    <font>
      <sz val="11"/>
      <color theme="1"/>
      <name val="Calibri"/>
      <family val="2"/>
      <scheme val="minor"/>
    </font>
    <font>
      <sz val="10"/>
      <name val="Arial"/>
      <family val="2"/>
    </font>
    <font>
      <sz val="8"/>
      <name val="Arial"/>
      <family val="2"/>
    </font>
    <font>
      <sz val="7"/>
      <name val="Arial"/>
      <family val="2"/>
    </font>
    <font>
      <sz val="8"/>
      <color theme="1"/>
      <name val="Arial"/>
      <family val="2"/>
    </font>
    <font>
      <sz val="12"/>
      <color rgb="FF333333"/>
      <name val="Segoe UI"/>
      <family val="2"/>
    </font>
    <font>
      <b/>
      <sz val="10"/>
      <name val="Arial"/>
      <family val="2"/>
    </font>
    <font>
      <sz val="9"/>
      <color theme="0"/>
      <name val="Arial"/>
      <family val="2"/>
    </font>
    <font>
      <sz val="11"/>
      <color theme="1"/>
      <name val="Calibri"/>
      <family val="2"/>
      <scheme val="minor"/>
    </font>
    <font>
      <sz val="12"/>
      <name val="Arial"/>
      <family val="2"/>
    </font>
    <font>
      <sz val="9"/>
      <name val="Arial"/>
      <family val="2"/>
    </font>
    <font>
      <sz val="11"/>
      <name val="Arial"/>
      <family val="2"/>
    </font>
    <font>
      <b/>
      <sz val="9"/>
      <name val="Arial"/>
      <family val="2"/>
    </font>
    <font>
      <sz val="11"/>
      <color theme="1"/>
      <name val="Arial"/>
      <family val="2"/>
    </font>
    <font>
      <sz val="6"/>
      <name val="Arial"/>
      <family val="2"/>
    </font>
    <font>
      <b/>
      <sz val="11"/>
      <color theme="0"/>
      <name val="Arial"/>
      <family val="2"/>
    </font>
    <font>
      <b/>
      <sz val="10"/>
      <color theme="0"/>
      <name val="Montserrat"/>
    </font>
    <font>
      <sz val="12"/>
      <color theme="0"/>
      <name val="Arial"/>
      <family val="2"/>
    </font>
    <font>
      <sz val="11"/>
      <color theme="0" tint="-0.14999847407452621"/>
      <name val="Arial"/>
      <family val="2"/>
    </font>
    <font>
      <sz val="8"/>
      <color theme="0"/>
      <name val="Arial"/>
      <family val="2"/>
    </font>
    <font>
      <sz val="9"/>
      <color indexed="9"/>
      <name val="Arial"/>
      <family val="2"/>
    </font>
    <font>
      <sz val="11"/>
      <name val="Calibri"/>
      <family val="2"/>
    </font>
    <font>
      <sz val="11"/>
      <color rgb="FF000000"/>
      <name val="Calibri"/>
      <family val="2"/>
    </font>
    <font>
      <sz val="11"/>
      <color theme="0"/>
      <name val="Arial"/>
      <family val="2"/>
    </font>
    <font>
      <sz val="11"/>
      <color indexed="22"/>
      <name val="Arial"/>
      <family val="2"/>
    </font>
    <font>
      <sz val="9"/>
      <color theme="0" tint="-0.14999847407452621"/>
      <name val="Arial"/>
      <family val="2"/>
    </font>
    <font>
      <sz val="8"/>
      <color theme="0" tint="-0.14999847407452621"/>
      <name val="Arial"/>
      <family val="2"/>
    </font>
    <font>
      <sz val="12"/>
      <color theme="0" tint="-0.14999847407452621"/>
      <name val="Arial"/>
      <family val="2"/>
    </font>
    <font>
      <sz val="11"/>
      <color theme="0" tint="-4.9989318521683403E-2"/>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name val="Montserrat"/>
    </font>
    <font>
      <b/>
      <sz val="9"/>
      <color indexed="8"/>
      <name val="Montserrat"/>
    </font>
    <font>
      <sz val="10"/>
      <name val="Montserrat"/>
    </font>
    <font>
      <b/>
      <sz val="9"/>
      <color theme="0"/>
      <name val="Montserrat"/>
    </font>
    <font>
      <sz val="9"/>
      <color theme="0"/>
      <name val="Montserrat"/>
    </font>
    <font>
      <sz val="11"/>
      <color theme="1"/>
      <name val="Montserrat"/>
    </font>
    <font>
      <b/>
      <sz val="12"/>
      <color theme="0"/>
      <name val="Montserrat"/>
    </font>
    <font>
      <b/>
      <sz val="10"/>
      <name val="Montserrat"/>
    </font>
    <font>
      <sz val="12"/>
      <color theme="0"/>
      <name val="Montserrat"/>
    </font>
    <font>
      <sz val="8"/>
      <name val="Montserrat"/>
    </font>
    <font>
      <sz val="9"/>
      <name val="Montserrat"/>
    </font>
    <font>
      <sz val="9"/>
      <color indexed="8"/>
      <name val="Montserrat"/>
    </font>
    <font>
      <vertAlign val="superscript"/>
      <sz val="9"/>
      <color rgb="FF000000"/>
      <name val="Montserrat"/>
    </font>
    <font>
      <vertAlign val="superscript"/>
      <sz val="9"/>
      <name val="Montserrat"/>
    </font>
    <font>
      <b/>
      <sz val="9"/>
      <color theme="1"/>
      <name val="Montserrat"/>
    </font>
    <font>
      <sz val="9"/>
      <color theme="1"/>
      <name val="Montserrat"/>
    </font>
    <font>
      <vertAlign val="superscript"/>
      <sz val="9"/>
      <color theme="1"/>
      <name val="Montserrat"/>
    </font>
    <font>
      <b/>
      <vertAlign val="superscript"/>
      <sz val="9"/>
      <name val="Montserrat"/>
    </font>
    <font>
      <sz val="7"/>
      <name val="Montserrat"/>
    </font>
    <font>
      <b/>
      <sz val="11"/>
      <color theme="0"/>
      <name val="Montserrat"/>
    </font>
    <font>
      <b/>
      <sz val="12"/>
      <color indexed="23"/>
      <name val="Montserrat"/>
    </font>
    <font>
      <b/>
      <vertAlign val="superscript"/>
      <sz val="12"/>
      <color theme="0"/>
      <name val="Montserrat"/>
    </font>
    <font>
      <sz val="9"/>
      <color theme="0" tint="-0.14999847407452621"/>
      <name val="Montserrat"/>
    </font>
    <font>
      <sz val="9"/>
      <color indexed="9"/>
      <name val="Montserrat"/>
    </font>
    <font>
      <b/>
      <sz val="12"/>
      <color theme="0"/>
      <name val="Montaserrat"/>
    </font>
    <font>
      <b/>
      <vertAlign val="superscript"/>
      <sz val="12"/>
      <color theme="0"/>
      <name val="Monta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2">
    <xf numFmtId="0" fontId="0"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175" fontId="1" fillId="0" borderId="0" applyFont="0" applyFill="0" applyBorder="0" applyAlignment="0" applyProtection="0"/>
    <xf numFmtId="0" fontId="1" fillId="0" borderId="0"/>
    <xf numFmtId="170" fontId="1" fillId="0" borderId="0"/>
    <xf numFmtId="43" fontId="1"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cellStyleXfs>
  <cellXfs count="375">
    <xf numFmtId="0" fontId="0" fillId="0" borderId="0" xfId="0"/>
    <xf numFmtId="164" fontId="1" fillId="0" borderId="0" xfId="1" applyNumberFormat="1"/>
    <xf numFmtId="0" fontId="1" fillId="0" borderId="0" xfId="1"/>
    <xf numFmtId="0" fontId="1" fillId="0" borderId="0" xfId="1" applyAlignment="1">
      <alignment horizontal="center"/>
    </xf>
    <xf numFmtId="0" fontId="1" fillId="0" borderId="0" xfId="1" applyAlignment="1">
      <alignment horizontal="right"/>
    </xf>
    <xf numFmtId="0" fontId="3" fillId="0" borderId="0" xfId="1" applyFont="1"/>
    <xf numFmtId="0" fontId="4" fillId="0" borderId="0" xfId="0" applyFont="1" applyAlignment="1">
      <alignment horizontal="right"/>
    </xf>
    <xf numFmtId="167" fontId="0" fillId="0" borderId="0" xfId="0" applyNumberFormat="1"/>
    <xf numFmtId="0" fontId="2" fillId="0" borderId="0" xfId="0" applyFont="1" applyAlignment="1">
      <alignment horizontal="right"/>
    </xf>
    <xf numFmtId="0" fontId="2" fillId="0" borderId="0" xfId="1" applyFont="1"/>
    <xf numFmtId="0" fontId="2" fillId="0" borderId="0" xfId="0" applyFont="1" applyAlignment="1">
      <alignment horizontal="center"/>
    </xf>
    <xf numFmtId="0" fontId="2" fillId="0" borderId="0" xfId="1" applyFont="1" applyAlignment="1">
      <alignment horizontal="center"/>
    </xf>
    <xf numFmtId="49" fontId="1" fillId="0" borderId="0" xfId="1" applyNumberFormat="1"/>
    <xf numFmtId="49" fontId="1" fillId="0" borderId="0" xfId="1" applyNumberFormat="1" applyAlignment="1">
      <alignment vertical="center"/>
    </xf>
    <xf numFmtId="0" fontId="5" fillId="0" borderId="0" xfId="0" applyFont="1" applyAlignment="1">
      <alignment horizontal="right" vertical="center" indent="1"/>
    </xf>
    <xf numFmtId="0" fontId="6" fillId="0" borderId="0" xfId="1" applyFont="1"/>
    <xf numFmtId="0" fontId="2" fillId="0" borderId="0" xfId="1" applyFont="1" applyAlignment="1">
      <alignment horizontal="center" vertical="center"/>
    </xf>
    <xf numFmtId="43" fontId="9" fillId="0" borderId="0" xfId="2" applyFont="1" applyFill="1"/>
    <xf numFmtId="0" fontId="9" fillId="0" borderId="0" xfId="0" applyFont="1"/>
    <xf numFmtId="43" fontId="9" fillId="0" borderId="0" xfId="2" applyFont="1"/>
    <xf numFmtId="0" fontId="9" fillId="0" borderId="0" xfId="0" applyFont="1" applyAlignment="1">
      <alignment horizontal="center" vertical="center"/>
    </xf>
    <xf numFmtId="0" fontId="10" fillId="2" borderId="0" xfId="0" applyFont="1" applyFill="1"/>
    <xf numFmtId="43" fontId="6" fillId="0" borderId="0" xfId="2" applyFont="1" applyBorder="1" applyAlignment="1"/>
    <xf numFmtId="43" fontId="12" fillId="2" borderId="0" xfId="2" applyFont="1" applyFill="1"/>
    <xf numFmtId="0" fontId="11" fillId="0" borderId="0" xfId="1" applyFont="1" applyAlignment="1">
      <alignment vertical="center"/>
    </xf>
    <xf numFmtId="0" fontId="11" fillId="0" borderId="0" xfId="1" quotePrefix="1" applyFont="1" applyAlignment="1">
      <alignment vertical="center"/>
    </xf>
    <xf numFmtId="0" fontId="2" fillId="0" borderId="0" xfId="1" applyFont="1" applyAlignment="1">
      <alignment vertical="center"/>
    </xf>
    <xf numFmtId="0" fontId="9" fillId="0" borderId="0" xfId="1" applyFont="1" applyAlignment="1">
      <alignment vertical="center"/>
    </xf>
    <xf numFmtId="0" fontId="17" fillId="0" borderId="0" xfId="1" applyFont="1" applyAlignment="1">
      <alignment horizontal="center" vertical="center"/>
    </xf>
    <xf numFmtId="179" fontId="18" fillId="0" borderId="0" xfId="1" applyNumberFormat="1" applyFont="1" applyAlignment="1">
      <alignment vertical="center"/>
    </xf>
    <xf numFmtId="0" fontId="19" fillId="0" borderId="0" xfId="1" applyFont="1" applyAlignment="1">
      <alignment vertical="center"/>
    </xf>
    <xf numFmtId="176" fontId="1" fillId="0" borderId="0" xfId="1" applyNumberFormat="1" applyAlignment="1">
      <alignment vertical="center"/>
    </xf>
    <xf numFmtId="0" fontId="1" fillId="0" borderId="0" xfId="1" applyAlignment="1">
      <alignment vertical="center"/>
    </xf>
    <xf numFmtId="180" fontId="1" fillId="0" borderId="0" xfId="2" applyNumberFormat="1" applyFont="1" applyFill="1" applyAlignment="1">
      <alignment vertical="center"/>
    </xf>
    <xf numFmtId="176" fontId="10" fillId="0" borderId="0" xfId="1" applyNumberFormat="1" applyFont="1" applyAlignment="1">
      <alignment vertical="center"/>
    </xf>
    <xf numFmtId="0" fontId="10" fillId="0" borderId="0" xfId="1" applyFont="1" applyAlignment="1">
      <alignment vertical="center"/>
    </xf>
    <xf numFmtId="0" fontId="20" fillId="0" borderId="0" xfId="1" applyFont="1" applyAlignment="1">
      <alignment vertical="center"/>
    </xf>
    <xf numFmtId="180" fontId="21" fillId="0" borderId="0" xfId="8" applyNumberFormat="1" applyFont="1" applyFill="1" applyBorder="1" applyAlignment="1">
      <alignment vertical="center"/>
    </xf>
    <xf numFmtId="180" fontId="22" fillId="0" borderId="0" xfId="8" applyNumberFormat="1" applyFont="1" applyFill="1" applyBorder="1" applyAlignment="1">
      <alignment vertical="center"/>
    </xf>
    <xf numFmtId="43" fontId="2" fillId="0" borderId="0" xfId="2" applyFont="1" applyFill="1" applyBorder="1" applyAlignment="1">
      <alignment vertical="center"/>
    </xf>
    <xf numFmtId="180" fontId="1" fillId="0" borderId="0" xfId="1" applyNumberFormat="1" applyAlignment="1">
      <alignment vertical="center"/>
    </xf>
    <xf numFmtId="164" fontId="1" fillId="0" borderId="0" xfId="1" applyNumberFormat="1" applyAlignment="1">
      <alignment vertical="center"/>
    </xf>
    <xf numFmtId="0" fontId="14" fillId="0" borderId="0" xfId="1" applyFont="1" applyAlignment="1">
      <alignment vertical="center"/>
    </xf>
    <xf numFmtId="176" fontId="23" fillId="0" borderId="0" xfId="1" applyNumberFormat="1" applyFont="1" applyAlignment="1">
      <alignment vertical="center"/>
    </xf>
    <xf numFmtId="0" fontId="23" fillId="0" borderId="0" xfId="1" applyFont="1" applyAlignment="1">
      <alignment vertical="center"/>
    </xf>
    <xf numFmtId="0" fontId="18" fillId="0" borderId="0" xfId="1" applyFont="1" applyAlignment="1">
      <alignment vertical="center"/>
    </xf>
    <xf numFmtId="0" fontId="24" fillId="0" borderId="0" xfId="1" applyFont="1" applyAlignment="1">
      <alignment vertical="center"/>
    </xf>
    <xf numFmtId="0" fontId="17" fillId="0" borderId="0" xfId="1" applyFont="1" applyAlignment="1">
      <alignment vertical="center"/>
    </xf>
    <xf numFmtId="0" fontId="25" fillId="0" borderId="0" xfId="1" applyFont="1" applyAlignment="1">
      <alignment vertical="center"/>
    </xf>
    <xf numFmtId="17" fontId="18" fillId="0" borderId="0" xfId="1" applyNumberFormat="1" applyFont="1" applyAlignment="1">
      <alignment vertical="center"/>
    </xf>
    <xf numFmtId="0" fontId="18" fillId="0" borderId="0" xfId="1" applyFont="1" applyAlignment="1">
      <alignment horizontal="center" vertical="center"/>
    </xf>
    <xf numFmtId="174" fontId="23" fillId="0" borderId="0" xfId="2" applyNumberFormat="1" applyFont="1" applyFill="1" applyBorder="1" applyAlignment="1">
      <alignment vertical="center"/>
    </xf>
    <xf numFmtId="176" fontId="19" fillId="0" borderId="0" xfId="1" applyNumberFormat="1" applyFont="1" applyAlignment="1">
      <alignment vertical="center"/>
    </xf>
    <xf numFmtId="174" fontId="19" fillId="0" borderId="0" xfId="1" applyNumberFormat="1" applyFont="1" applyAlignment="1">
      <alignment vertical="center"/>
    </xf>
    <xf numFmtId="0" fontId="26" fillId="0" borderId="0" xfId="1" applyFont="1" applyAlignment="1">
      <alignment vertical="center"/>
    </xf>
    <xf numFmtId="0" fontId="10" fillId="0" borderId="0" xfId="1" applyFont="1" applyAlignment="1">
      <alignment horizontal="center" vertical="center"/>
    </xf>
    <xf numFmtId="0" fontId="27" fillId="0" borderId="0" xfId="1" applyFont="1" applyAlignment="1">
      <alignment vertical="center"/>
    </xf>
    <xf numFmtId="9" fontId="2" fillId="0" borderId="0" xfId="3" applyFont="1" applyFill="1" applyAlignment="1">
      <alignment vertical="center"/>
    </xf>
    <xf numFmtId="9" fontId="2" fillId="0" borderId="0" xfId="3" applyFont="1" applyAlignment="1">
      <alignment vertical="center"/>
    </xf>
    <xf numFmtId="179" fontId="11" fillId="0" borderId="0" xfId="1" applyNumberFormat="1" applyFont="1" applyAlignment="1">
      <alignment vertical="center"/>
    </xf>
    <xf numFmtId="0" fontId="15" fillId="0" borderId="0" xfId="1" applyFont="1" applyAlignment="1">
      <alignment horizontal="center" vertical="center"/>
    </xf>
    <xf numFmtId="0" fontId="6" fillId="0" borderId="0" xfId="1" applyFont="1" applyAlignment="1">
      <alignment horizontal="center" vertical="center"/>
    </xf>
    <xf numFmtId="0" fontId="1" fillId="0" borderId="0" xfId="1" applyAlignment="1">
      <alignment horizontal="center" vertical="center"/>
    </xf>
    <xf numFmtId="15" fontId="1" fillId="0" borderId="0" xfId="1" applyNumberFormat="1" applyAlignment="1">
      <alignment horizontal="center" vertical="center"/>
    </xf>
    <xf numFmtId="0" fontId="1" fillId="3" borderId="0" xfId="1" applyFill="1" applyAlignment="1">
      <alignment vertical="center"/>
    </xf>
    <xf numFmtId="1" fontId="1" fillId="0" borderId="0" xfId="1" applyNumberFormat="1" applyAlignment="1">
      <alignment horizontal="center" vertical="center"/>
    </xf>
    <xf numFmtId="0" fontId="6" fillId="0" borderId="0" xfId="1" applyFont="1" applyAlignment="1">
      <alignment vertical="center"/>
    </xf>
    <xf numFmtId="0" fontId="3" fillId="0" borderId="0" xfId="1" applyFont="1" applyAlignment="1">
      <alignment horizontal="justify" vertical="center" wrapText="1"/>
    </xf>
    <xf numFmtId="0" fontId="3" fillId="0" borderId="0" xfId="1" applyFont="1" applyAlignment="1">
      <alignment vertical="center"/>
    </xf>
    <xf numFmtId="176" fontId="3" fillId="0" borderId="0" xfId="1" applyNumberFormat="1" applyFont="1" applyAlignment="1">
      <alignment horizontal="right" vertical="center"/>
    </xf>
    <xf numFmtId="17" fontId="3" fillId="0" borderId="0" xfId="1" applyNumberFormat="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justify" vertical="center"/>
    </xf>
    <xf numFmtId="0" fontId="3" fillId="0" borderId="0" xfId="1" applyFont="1" applyAlignment="1">
      <alignment horizontal="left" vertical="center"/>
    </xf>
    <xf numFmtId="183" fontId="1" fillId="0" borderId="0" xfId="1" applyNumberFormat="1" applyAlignment="1">
      <alignment horizontal="right" vertical="center"/>
    </xf>
    <xf numFmtId="183" fontId="10" fillId="0" borderId="0" xfId="1" applyNumberFormat="1" applyFont="1" applyAlignment="1">
      <alignment horizontal="right" vertical="center"/>
    </xf>
    <xf numFmtId="166" fontId="1" fillId="0" borderId="0" xfId="1" applyNumberFormat="1" applyAlignment="1">
      <alignment vertical="center"/>
    </xf>
    <xf numFmtId="179" fontId="28" fillId="0" borderId="0" xfId="1" applyNumberFormat="1" applyFont="1" applyAlignment="1">
      <alignment vertical="center"/>
    </xf>
    <xf numFmtId="0" fontId="29" fillId="4" borderId="0" xfId="0" applyFont="1" applyFill="1" applyAlignment="1">
      <alignment horizontal="center" vertical="center" wrapText="1"/>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wrapText="1"/>
    </xf>
    <xf numFmtId="0" fontId="1" fillId="0" borderId="5" xfId="1" applyBorder="1"/>
    <xf numFmtId="0" fontId="32" fillId="0" borderId="6" xfId="0" applyFont="1" applyBorder="1" applyAlignment="1">
      <alignment horizontal="center"/>
    </xf>
    <xf numFmtId="0" fontId="32" fillId="0" borderId="0" xfId="0" applyFont="1" applyAlignment="1">
      <alignment horizontal="center"/>
    </xf>
    <xf numFmtId="49" fontId="35" fillId="0" borderId="0" xfId="1" applyNumberFormat="1" applyFont="1"/>
    <xf numFmtId="0" fontId="29" fillId="4" borderId="0" xfId="1" applyFont="1" applyFill="1" applyAlignment="1">
      <alignment horizontal="left" vertical="center"/>
    </xf>
    <xf numFmtId="0" fontId="29" fillId="4" borderId="0" xfId="1" applyFont="1" applyFill="1" applyAlignment="1">
      <alignment horizontal="left" vertical="top"/>
    </xf>
    <xf numFmtId="0" fontId="36" fillId="4" borderId="0" xfId="1" applyFont="1" applyFill="1" applyAlignment="1">
      <alignment horizontal="left"/>
    </xf>
    <xf numFmtId="0" fontId="37" fillId="4" borderId="0" xfId="1" applyFont="1" applyFill="1" applyAlignment="1">
      <alignment horizontal="left"/>
    </xf>
    <xf numFmtId="0" fontId="38" fillId="0" borderId="0" xfId="0" applyFont="1"/>
    <xf numFmtId="0" fontId="39" fillId="4" borderId="0" xfId="1" applyFont="1" applyFill="1" applyAlignment="1">
      <alignment horizontal="left" vertical="center"/>
    </xf>
    <xf numFmtId="0" fontId="39" fillId="4" borderId="0" xfId="1" applyFont="1" applyFill="1" applyAlignment="1">
      <alignment vertical="top"/>
    </xf>
    <xf numFmtId="0" fontId="16" fillId="4" borderId="0" xfId="1" applyFont="1" applyFill="1"/>
    <xf numFmtId="0" fontId="16" fillId="4" borderId="0" xfId="1" applyFont="1" applyFill="1" applyAlignment="1">
      <alignment horizontal="left" indent="1"/>
    </xf>
    <xf numFmtId="0" fontId="39" fillId="4" borderId="0" xfId="1" applyFont="1" applyFill="1" applyAlignment="1">
      <alignment horizontal="left" vertical="top"/>
    </xf>
    <xf numFmtId="0" fontId="39" fillId="4" borderId="0" xfId="0" applyFont="1" applyFill="1" applyAlignment="1">
      <alignment horizontal="left"/>
    </xf>
    <xf numFmtId="0" fontId="40" fillId="0" borderId="0" xfId="1" applyFont="1"/>
    <xf numFmtId="0" fontId="41" fillId="0" borderId="0" xfId="0" applyFont="1"/>
    <xf numFmtId="167" fontId="38" fillId="0" borderId="0" xfId="0" applyNumberFormat="1" applyFont="1"/>
    <xf numFmtId="0" fontId="43" fillId="0" borderId="0" xfId="1" applyFont="1" applyAlignment="1">
      <alignment horizontal="center" vertical="center"/>
    </xf>
    <xf numFmtId="0" fontId="44" fillId="0" borderId="0" xfId="1" applyFont="1" applyAlignment="1">
      <alignment horizontal="center" vertical="center"/>
    </xf>
    <xf numFmtId="0" fontId="44" fillId="0" borderId="0" xfId="1" applyFont="1" applyAlignment="1">
      <alignment horizontal="center" vertical="center" wrapText="1"/>
    </xf>
    <xf numFmtId="0" fontId="44" fillId="0" borderId="1" xfId="1" applyFont="1" applyBorder="1" applyAlignment="1">
      <alignment horizontal="center" vertical="center" wrapText="1"/>
    </xf>
    <xf numFmtId="0" fontId="44" fillId="0" borderId="1" xfId="1" applyFont="1" applyBorder="1" applyAlignment="1">
      <alignment horizontal="center" vertical="center"/>
    </xf>
    <xf numFmtId="0" fontId="43" fillId="0" borderId="2" xfId="1" applyFont="1" applyBorder="1" applyAlignment="1">
      <alignment horizontal="center" vertical="center"/>
    </xf>
    <xf numFmtId="0" fontId="44"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wrapText="1"/>
    </xf>
    <xf numFmtId="49" fontId="43" fillId="0" borderId="1" xfId="1" applyNumberFormat="1" applyFont="1" applyBorder="1" applyAlignment="1">
      <alignment horizontal="center"/>
    </xf>
    <xf numFmtId="49" fontId="44" fillId="0" borderId="1" xfId="1" applyNumberFormat="1" applyFont="1" applyBorder="1" applyAlignment="1">
      <alignment horizontal="center"/>
    </xf>
    <xf numFmtId="0" fontId="44" fillId="0" borderId="1" xfId="1" applyFont="1" applyBorder="1" applyAlignment="1">
      <alignment horizontal="center" vertical="center"/>
    </xf>
    <xf numFmtId="0" fontId="43" fillId="0" borderId="0" xfId="1" applyFont="1"/>
    <xf numFmtId="0" fontId="43" fillId="0" borderId="0" xfId="1" applyFont="1" applyAlignment="1">
      <alignment horizontal="left"/>
    </xf>
    <xf numFmtId="0" fontId="43" fillId="0" borderId="0" xfId="1" applyFont="1" applyAlignment="1">
      <alignment horizontal="left" wrapText="1"/>
    </xf>
    <xf numFmtId="0" fontId="43" fillId="0" borderId="0" xfId="1" applyFont="1" applyAlignment="1">
      <alignment wrapText="1"/>
    </xf>
    <xf numFmtId="164" fontId="43" fillId="0" borderId="0" xfId="1" applyNumberFormat="1" applyFont="1"/>
    <xf numFmtId="0" fontId="48" fillId="0" borderId="0" xfId="0" applyFont="1"/>
    <xf numFmtId="166" fontId="48" fillId="0" borderId="0" xfId="0" applyNumberFormat="1" applyFont="1"/>
    <xf numFmtId="0" fontId="33" fillId="0" borderId="0" xfId="1" applyFont="1" applyAlignment="1">
      <alignment horizontal="center" vertical="center"/>
    </xf>
    <xf numFmtId="0" fontId="34" fillId="0" borderId="0" xfId="1" applyFont="1" applyAlignment="1">
      <alignment horizontal="center" vertical="center"/>
    </xf>
    <xf numFmtId="0" fontId="34" fillId="0" borderId="0" xfId="1" applyFont="1" applyAlignment="1">
      <alignment horizontal="center" vertical="center" wrapText="1"/>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0" fontId="34" fillId="0" borderId="0" xfId="1" applyFont="1" applyAlignment="1">
      <alignment horizontal="center" vertical="center"/>
    </xf>
    <xf numFmtId="0" fontId="33" fillId="0" borderId="0" xfId="1" applyFont="1" applyAlignment="1">
      <alignment horizontal="center" vertical="center"/>
    </xf>
    <xf numFmtId="0" fontId="34" fillId="0" borderId="0" xfId="1" applyFont="1" applyAlignment="1">
      <alignment horizontal="center" vertical="center" wrapText="1"/>
    </xf>
    <xf numFmtId="0" fontId="34" fillId="0" borderId="1" xfId="1" applyFont="1" applyBorder="1" applyAlignment="1">
      <alignment horizontal="center" vertical="center"/>
    </xf>
    <xf numFmtId="0" fontId="47" fillId="0" borderId="0" xfId="0" applyFont="1"/>
    <xf numFmtId="165" fontId="33" fillId="0" borderId="0" xfId="1" applyNumberFormat="1" applyFont="1"/>
    <xf numFmtId="49" fontId="43" fillId="0" borderId="7" xfId="1" applyNumberFormat="1" applyFont="1" applyBorder="1" applyAlignment="1">
      <alignment horizontal="center"/>
    </xf>
    <xf numFmtId="49" fontId="44" fillId="0" borderId="7" xfId="1" applyNumberFormat="1" applyFont="1" applyBorder="1" applyAlignment="1">
      <alignment horizontal="center"/>
    </xf>
    <xf numFmtId="0" fontId="44" fillId="0" borderId="7" xfId="1" applyFont="1" applyBorder="1" applyAlignment="1">
      <alignment horizontal="center" vertical="center"/>
    </xf>
    <xf numFmtId="0" fontId="43" fillId="5" borderId="0" xfId="1" applyFont="1" applyFill="1" applyAlignment="1">
      <alignment horizontal="center" vertical="center"/>
    </xf>
    <xf numFmtId="0" fontId="43" fillId="5" borderId="0" xfId="1" applyFont="1" applyFill="1" applyAlignment="1">
      <alignment horizontal="center" wrapText="1"/>
    </xf>
    <xf numFmtId="166" fontId="43" fillId="5" borderId="0" xfId="1" applyNumberFormat="1" applyFont="1" applyFill="1" applyAlignment="1">
      <alignment horizontal="center"/>
    </xf>
    <xf numFmtId="166" fontId="43" fillId="5" borderId="0" xfId="1" applyNumberFormat="1" applyFont="1" applyFill="1" applyAlignment="1">
      <alignment horizontal="right" vertical="top"/>
    </xf>
    <xf numFmtId="166" fontId="48" fillId="5" borderId="0" xfId="0" applyNumberFormat="1" applyFont="1" applyFill="1" applyAlignment="1">
      <alignment horizontal="right" vertical="top"/>
    </xf>
    <xf numFmtId="0" fontId="43" fillId="5" borderId="0" xfId="1" applyFont="1" applyFill="1" applyAlignment="1">
      <alignment horizontal="center" vertical="top"/>
    </xf>
    <xf numFmtId="0" fontId="43" fillId="5" borderId="0" xfId="1" applyFont="1" applyFill="1" applyAlignment="1">
      <alignment horizontal="left" vertical="top"/>
    </xf>
    <xf numFmtId="0" fontId="43" fillId="5" borderId="0" xfId="0" applyFont="1" applyFill="1" applyAlignment="1">
      <alignment horizontal="left" vertical="top"/>
    </xf>
    <xf numFmtId="0" fontId="43" fillId="5" borderId="0" xfId="1" applyFont="1" applyFill="1" applyAlignment="1">
      <alignment horizontal="left" vertical="top" wrapText="1"/>
    </xf>
    <xf numFmtId="0" fontId="43" fillId="5" borderId="5" xfId="1" applyFont="1" applyFill="1" applyBorder="1" applyAlignment="1">
      <alignment horizontal="center" wrapText="1"/>
    </xf>
    <xf numFmtId="166" fontId="43" fillId="5" borderId="5" xfId="1" applyNumberFormat="1" applyFont="1" applyFill="1" applyBorder="1" applyAlignment="1">
      <alignment horizontal="right" vertical="top"/>
    </xf>
    <xf numFmtId="166" fontId="48" fillId="5" borderId="5" xfId="0" applyNumberFormat="1" applyFont="1" applyFill="1" applyBorder="1" applyAlignment="1">
      <alignment horizontal="right" vertical="top"/>
    </xf>
    <xf numFmtId="166" fontId="33" fillId="5" borderId="0" xfId="1" applyNumberFormat="1" applyFont="1" applyFill="1" applyAlignment="1">
      <alignment horizontal="right" vertical="top"/>
    </xf>
    <xf numFmtId="0" fontId="30" fillId="0" borderId="0" xfId="0" applyFont="1" applyAlignment="1">
      <alignment horizontal="left" vertical="center"/>
    </xf>
    <xf numFmtId="0" fontId="32" fillId="0" borderId="5" xfId="0" applyFont="1" applyBorder="1" applyAlignment="1">
      <alignment horizontal="left" wrapText="1"/>
    </xf>
    <xf numFmtId="0" fontId="39" fillId="4" borderId="0" xfId="1" applyFont="1" applyFill="1" applyAlignment="1">
      <alignment horizontal="left" vertical="center" wrapText="1"/>
    </xf>
    <xf numFmtId="0" fontId="39" fillId="4" borderId="0" xfId="1" applyFont="1" applyFill="1" applyAlignment="1">
      <alignment horizontal="left" vertical="center" wrapText="1"/>
    </xf>
    <xf numFmtId="17" fontId="39" fillId="4" borderId="0" xfId="1" applyNumberFormat="1" applyFont="1" applyFill="1" applyAlignment="1">
      <alignment horizontal="left" vertical="center" wrapText="1"/>
    </xf>
    <xf numFmtId="0" fontId="43" fillId="2" borderId="0" xfId="0" applyFont="1" applyFill="1"/>
    <xf numFmtId="0" fontId="43" fillId="2" borderId="0" xfId="0" applyFont="1" applyFill="1" applyAlignment="1">
      <alignment horizontal="centerContinuous"/>
    </xf>
    <xf numFmtId="0" fontId="43" fillId="2" borderId="0" xfId="0" applyFont="1" applyFill="1" applyAlignment="1">
      <alignment horizontal="center" vertical="center" wrapText="1"/>
    </xf>
    <xf numFmtId="0" fontId="43" fillId="2" borderId="0" xfId="0" applyFont="1" applyFill="1" applyAlignment="1">
      <alignment horizontal="center" vertical="center" wrapText="1"/>
    </xf>
    <xf numFmtId="170" fontId="43" fillId="2" borderId="3"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170" fontId="43" fillId="0" borderId="3" xfId="0" applyNumberFormat="1" applyFont="1" applyBorder="1" applyAlignment="1">
      <alignment horizontal="center" vertical="center" wrapText="1"/>
    </xf>
    <xf numFmtId="170" fontId="43" fillId="2" borderId="0" xfId="0" applyNumberFormat="1" applyFont="1" applyFill="1" applyAlignment="1">
      <alignment horizontal="center" vertical="center" wrapText="1"/>
    </xf>
    <xf numFmtId="170" fontId="43" fillId="0" borderId="0" xfId="0" applyNumberFormat="1" applyFont="1" applyAlignment="1">
      <alignment horizontal="center" vertical="center" wrapText="1"/>
    </xf>
    <xf numFmtId="49" fontId="43" fillId="2" borderId="4" xfId="0" applyNumberFormat="1" applyFont="1" applyFill="1" applyBorder="1" applyAlignment="1">
      <alignment horizontal="center"/>
    </xf>
    <xf numFmtId="49" fontId="43" fillId="2" borderId="0" xfId="0" applyNumberFormat="1" applyFont="1" applyFill="1" applyAlignment="1">
      <alignment horizontal="center"/>
    </xf>
    <xf numFmtId="49" fontId="43" fillId="0" borderId="4" xfId="0" applyNumberFormat="1" applyFont="1" applyBorder="1" applyAlignment="1">
      <alignment horizontal="center"/>
    </xf>
    <xf numFmtId="43" fontId="33" fillId="0" borderId="0" xfId="2" applyFont="1" applyBorder="1" applyAlignment="1"/>
    <xf numFmtId="171" fontId="47" fillId="0" borderId="0" xfId="2" applyNumberFormat="1" applyFont="1"/>
    <xf numFmtId="171" fontId="47" fillId="0" borderId="0" xfId="2" applyNumberFormat="1" applyFont="1" applyBorder="1"/>
    <xf numFmtId="172" fontId="47" fillId="0" borderId="0" xfId="2" applyNumberFormat="1" applyFont="1"/>
    <xf numFmtId="0" fontId="43" fillId="0" borderId="0" xfId="0" applyFont="1" applyAlignment="1">
      <alignment horizontal="left"/>
    </xf>
    <xf numFmtId="0" fontId="43" fillId="0" borderId="0" xfId="0" applyFont="1"/>
    <xf numFmtId="0" fontId="43" fillId="0" borderId="0" xfId="0" applyFont="1" applyAlignment="1">
      <alignment horizontal="left" vertical="center"/>
    </xf>
    <xf numFmtId="0" fontId="43" fillId="0" borderId="0" xfId="0" applyFont="1" applyAlignment="1">
      <alignment vertical="top"/>
    </xf>
    <xf numFmtId="0" fontId="43" fillId="0" borderId="0" xfId="0" applyFont="1" applyAlignment="1">
      <alignment vertical="center"/>
    </xf>
    <xf numFmtId="0" fontId="43" fillId="0" borderId="0" xfId="0" applyFont="1" applyAlignment="1">
      <alignment horizontal="center" vertical="top"/>
    </xf>
    <xf numFmtId="0" fontId="33" fillId="2" borderId="7" xfId="1" applyFont="1" applyFill="1" applyBorder="1" applyAlignment="1">
      <alignment horizontal="center" vertical="center"/>
    </xf>
    <xf numFmtId="0" fontId="33" fillId="2" borderId="7" xfId="1" quotePrefix="1" applyFont="1" applyFill="1" applyBorder="1" applyAlignment="1">
      <alignment horizontal="center"/>
    </xf>
    <xf numFmtId="0" fontId="33" fillId="2" borderId="7" xfId="1" applyFont="1" applyFill="1" applyBorder="1" applyAlignment="1">
      <alignment horizontal="center"/>
    </xf>
    <xf numFmtId="0" fontId="33" fillId="0" borderId="7" xfId="1" quotePrefix="1" applyFont="1" applyBorder="1" applyAlignment="1">
      <alignment horizontal="center"/>
    </xf>
    <xf numFmtId="49" fontId="51" fillId="2" borderId="0" xfId="1" applyNumberFormat="1" applyFont="1" applyFill="1" applyAlignment="1">
      <alignment horizontal="center"/>
    </xf>
    <xf numFmtId="49" fontId="42" fillId="2" borderId="0" xfId="1" applyNumberFormat="1" applyFont="1" applyFill="1" applyAlignment="1">
      <alignment horizontal="center"/>
    </xf>
    <xf numFmtId="49" fontId="51" fillId="0" borderId="0" xfId="1" applyNumberFormat="1" applyFont="1" applyAlignment="1">
      <alignment horizontal="center"/>
    </xf>
    <xf numFmtId="0" fontId="35" fillId="2" borderId="0" xfId="1" applyFont="1" applyFill="1"/>
    <xf numFmtId="0" fontId="1" fillId="2" borderId="0" xfId="1" applyFill="1"/>
    <xf numFmtId="171" fontId="48" fillId="0" borderId="0" xfId="2" applyNumberFormat="1" applyFont="1" applyFill="1" applyAlignment="1">
      <alignment wrapText="1"/>
    </xf>
    <xf numFmtId="171" fontId="48" fillId="0" borderId="0" xfId="2" applyNumberFormat="1" applyFont="1" applyFill="1" applyBorder="1" applyAlignment="1">
      <alignment wrapText="1"/>
    </xf>
    <xf numFmtId="0" fontId="48" fillId="0" borderId="0" xfId="0" applyFont="1" applyAlignment="1">
      <alignment wrapText="1"/>
    </xf>
    <xf numFmtId="0" fontId="13" fillId="0" borderId="0" xfId="0" applyFont="1" applyAlignment="1">
      <alignment wrapText="1"/>
    </xf>
    <xf numFmtId="0" fontId="1" fillId="0" borderId="0" xfId="11"/>
    <xf numFmtId="0" fontId="52" fillId="4" borderId="0" xfId="1" applyFont="1" applyFill="1" applyAlignment="1">
      <alignment vertical="center"/>
    </xf>
    <xf numFmtId="0" fontId="39" fillId="4" borderId="0" xfId="1" applyFont="1" applyFill="1" applyAlignment="1">
      <alignment vertical="center"/>
    </xf>
    <xf numFmtId="0" fontId="43" fillId="0" borderId="0" xfId="1" applyFont="1" applyAlignment="1">
      <alignment vertical="center"/>
    </xf>
    <xf numFmtId="0" fontId="33" fillId="0" borderId="1" xfId="1" applyFont="1" applyBorder="1" applyAlignment="1">
      <alignment horizontal="center" vertical="center"/>
    </xf>
    <xf numFmtId="0" fontId="33" fillId="0" borderId="0" xfId="1" applyFont="1" applyAlignment="1">
      <alignment horizontal="center" vertical="center" wrapText="1"/>
    </xf>
    <xf numFmtId="0" fontId="33" fillId="3" borderId="3" xfId="1" applyFont="1" applyFill="1" applyBorder="1" applyAlignment="1">
      <alignment horizontal="center" vertical="center" wrapText="1"/>
    </xf>
    <xf numFmtId="0" fontId="33" fillId="0" borderId="3" xfId="1" applyFont="1" applyBorder="1" applyAlignment="1">
      <alignment horizontal="center" vertical="center" wrapText="1"/>
    </xf>
    <xf numFmtId="0" fontId="33" fillId="0" borderId="3" xfId="1" applyFont="1" applyBorder="1" applyAlignment="1">
      <alignment horizontal="center" vertical="center"/>
    </xf>
    <xf numFmtId="0" fontId="33" fillId="3" borderId="0" xfId="1" applyFont="1" applyFill="1" applyAlignment="1">
      <alignment horizontal="center" vertical="center" wrapText="1"/>
    </xf>
    <xf numFmtId="176" fontId="43" fillId="0" borderId="0" xfId="1" applyNumberFormat="1" applyFont="1" applyAlignment="1">
      <alignment vertical="center"/>
    </xf>
    <xf numFmtId="166" fontId="43" fillId="0" borderId="0" xfId="1" applyNumberFormat="1" applyFont="1" applyAlignment="1">
      <alignment vertical="center"/>
    </xf>
    <xf numFmtId="175" fontId="43" fillId="0" borderId="0" xfId="4" applyFont="1" applyFill="1" applyAlignment="1">
      <alignment vertical="center"/>
    </xf>
    <xf numFmtId="178" fontId="43" fillId="0" borderId="0" xfId="4" applyNumberFormat="1" applyFont="1" applyFill="1" applyAlignment="1">
      <alignment vertical="center"/>
    </xf>
    <xf numFmtId="175" fontId="43" fillId="0" borderId="0" xfId="1" applyNumberFormat="1" applyFont="1" applyAlignment="1">
      <alignment vertical="center"/>
    </xf>
    <xf numFmtId="0" fontId="33" fillId="0" borderId="0" xfId="1" applyFont="1" applyAlignment="1">
      <alignment vertical="center"/>
    </xf>
    <xf numFmtId="0" fontId="33" fillId="0" borderId="0" xfId="1" quotePrefix="1" applyFont="1" applyAlignment="1">
      <alignment horizontal="center" vertical="center"/>
    </xf>
    <xf numFmtId="0" fontId="11" fillId="0" borderId="0" xfId="11" applyFont="1" applyAlignment="1">
      <alignment vertical="center"/>
    </xf>
    <xf numFmtId="0" fontId="43" fillId="0" borderId="7" xfId="11" applyFont="1" applyBorder="1" applyAlignment="1">
      <alignment vertical="center"/>
    </xf>
    <xf numFmtId="0" fontId="43" fillId="0" borderId="7" xfId="11" quotePrefix="1" applyFont="1" applyBorder="1" applyAlignment="1">
      <alignment horizontal="center" vertical="center"/>
    </xf>
    <xf numFmtId="0" fontId="43" fillId="0" borderId="7" xfId="11" applyFont="1" applyBorder="1" applyAlignment="1">
      <alignment horizontal="center" vertical="center"/>
    </xf>
    <xf numFmtId="0" fontId="11" fillId="0" borderId="7" xfId="11" applyFont="1" applyBorder="1" applyAlignment="1">
      <alignment vertical="center"/>
    </xf>
    <xf numFmtId="0" fontId="43" fillId="5" borderId="0" xfId="1" applyFont="1" applyFill="1" applyAlignment="1">
      <alignment vertical="center"/>
    </xf>
    <xf numFmtId="0" fontId="33" fillId="5" borderId="0" xfId="1" applyFont="1" applyFill="1" applyAlignment="1">
      <alignment horizontal="center" wrapText="1"/>
    </xf>
    <xf numFmtId="166" fontId="47" fillId="5" borderId="0" xfId="0" applyNumberFormat="1" applyFont="1" applyFill="1" applyAlignment="1">
      <alignment horizontal="right" vertical="top"/>
    </xf>
    <xf numFmtId="166" fontId="33" fillId="5" borderId="0" xfId="1" applyNumberFormat="1" applyFont="1" applyFill="1" applyAlignment="1">
      <alignment horizontal="center"/>
    </xf>
    <xf numFmtId="0" fontId="53" fillId="0" borderId="0" xfId="11" applyFont="1" applyAlignment="1">
      <alignment vertical="center"/>
    </xf>
    <xf numFmtId="0" fontId="32" fillId="0" borderId="6" xfId="0" applyFont="1" applyBorder="1" applyAlignment="1">
      <alignment horizontal="center"/>
    </xf>
    <xf numFmtId="0" fontId="39" fillId="4" borderId="0" xfId="1" applyFont="1" applyFill="1"/>
    <xf numFmtId="0" fontId="43" fillId="0" borderId="0" xfId="1" applyFont="1" applyAlignment="1">
      <alignment horizontal="left" vertical="center"/>
    </xf>
    <xf numFmtId="181" fontId="43" fillId="0" borderId="0" xfId="1" applyNumberFormat="1" applyFont="1" applyAlignment="1">
      <alignment vertical="center"/>
    </xf>
    <xf numFmtId="0" fontId="43" fillId="0" borderId="0" xfId="7" applyNumberFormat="1" applyFont="1" applyFill="1" applyBorder="1" applyAlignment="1">
      <alignment horizontal="left" vertical="center"/>
    </xf>
    <xf numFmtId="1" fontId="44" fillId="0" borderId="0" xfId="1" applyNumberFormat="1" applyFont="1" applyAlignment="1">
      <alignment horizontal="center" vertical="center"/>
    </xf>
    <xf numFmtId="0" fontId="44" fillId="0" borderId="0" xfId="1" applyFont="1" applyAlignment="1">
      <alignment vertical="center"/>
    </xf>
    <xf numFmtId="0" fontId="43" fillId="0" borderId="0" xfId="1" applyFont="1" applyAlignment="1">
      <alignment horizontal="justify" vertical="center"/>
    </xf>
    <xf numFmtId="180" fontId="43" fillId="0" borderId="0" xfId="2" applyNumberFormat="1" applyFont="1" applyFill="1" applyAlignment="1">
      <alignment vertical="center"/>
    </xf>
    <xf numFmtId="0" fontId="43" fillId="0" borderId="7" xfId="1" applyFont="1" applyBorder="1" applyAlignment="1">
      <alignment horizontal="center" vertical="center"/>
    </xf>
    <xf numFmtId="0" fontId="44" fillId="0" borderId="7" xfId="1" quotePrefix="1" applyFont="1" applyBorder="1" applyAlignment="1">
      <alignment horizontal="center" vertical="center"/>
    </xf>
    <xf numFmtId="176" fontId="35" fillId="0" borderId="0" xfId="1" applyNumberFormat="1" applyFont="1" applyAlignment="1">
      <alignment vertical="center"/>
    </xf>
    <xf numFmtId="0" fontId="31" fillId="0" borderId="0" xfId="11" applyFont="1" applyAlignment="1">
      <alignment vertical="center"/>
    </xf>
    <xf numFmtId="0" fontId="32" fillId="0" borderId="0" xfId="0" applyFont="1" applyAlignment="1">
      <alignment wrapText="1"/>
    </xf>
    <xf numFmtId="0" fontId="11" fillId="0" borderId="0" xfId="1" applyFont="1"/>
    <xf numFmtId="0" fontId="39" fillId="4" borderId="0" xfId="1" applyFont="1" applyFill="1" applyAlignment="1">
      <alignment horizontal="center" vertical="center"/>
    </xf>
    <xf numFmtId="9" fontId="39" fillId="4" borderId="0" xfId="3" applyFont="1" applyFill="1" applyAlignment="1">
      <alignment vertical="center"/>
    </xf>
    <xf numFmtId="0" fontId="39" fillId="4" borderId="0" xfId="1" applyFont="1" applyFill="1" applyAlignment="1">
      <alignment horizontal="center" vertical="center" wrapText="1"/>
    </xf>
    <xf numFmtId="9" fontId="39" fillId="4" borderId="0" xfId="3" applyFont="1" applyFill="1" applyAlignment="1">
      <alignment vertical="center" wrapText="1"/>
    </xf>
    <xf numFmtId="0" fontId="52" fillId="4" borderId="0" xfId="1" applyFont="1" applyFill="1" applyAlignment="1">
      <alignment vertical="center" wrapText="1"/>
    </xf>
    <xf numFmtId="0" fontId="44" fillId="0" borderId="7" xfId="1" applyFont="1" applyBorder="1" applyAlignment="1">
      <alignment horizontal="center" vertical="center" wrapText="1"/>
    </xf>
    <xf numFmtId="0" fontId="17" fillId="3" borderId="0" xfId="1" applyFont="1" applyFill="1" applyAlignment="1">
      <alignment vertical="center"/>
    </xf>
    <xf numFmtId="0" fontId="7" fillId="0" borderId="0" xfId="1" applyFont="1" applyAlignment="1">
      <alignment vertical="center"/>
    </xf>
    <xf numFmtId="179" fontId="37" fillId="3" borderId="0" xfId="1" applyNumberFormat="1" applyFont="1" applyFill="1" applyAlignment="1">
      <alignment horizontal="center" vertical="center"/>
    </xf>
    <xf numFmtId="176" fontId="37" fillId="0" borderId="0" xfId="1" applyNumberFormat="1" applyFont="1" applyAlignment="1">
      <alignment vertical="center"/>
    </xf>
    <xf numFmtId="0" fontId="55" fillId="0" borderId="0" xfId="1" applyFont="1" applyAlignment="1">
      <alignment vertical="center"/>
    </xf>
    <xf numFmtId="179" fontId="55" fillId="0" borderId="0" xfId="1" applyNumberFormat="1" applyFont="1" applyAlignment="1">
      <alignment vertical="center"/>
    </xf>
    <xf numFmtId="173" fontId="37" fillId="0" borderId="0" xfId="2" applyNumberFormat="1" applyFont="1" applyFill="1" applyAlignment="1">
      <alignment vertical="center"/>
    </xf>
    <xf numFmtId="9" fontId="43" fillId="0" borderId="0" xfId="3" applyFont="1" applyFill="1" applyAlignment="1">
      <alignment vertical="center"/>
    </xf>
    <xf numFmtId="164" fontId="43" fillId="0" borderId="0" xfId="1" applyNumberFormat="1" applyFont="1" applyAlignment="1">
      <alignment vertical="center"/>
    </xf>
    <xf numFmtId="43" fontId="43" fillId="0" borderId="0" xfId="1" applyNumberFormat="1" applyFont="1" applyAlignment="1">
      <alignment vertical="center"/>
    </xf>
    <xf numFmtId="0" fontId="43" fillId="5" borderId="5" xfId="1" applyFont="1" applyFill="1" applyBorder="1" applyAlignment="1">
      <alignment horizontal="center" vertical="center"/>
    </xf>
    <xf numFmtId="0" fontId="33" fillId="0" borderId="7" xfId="1" applyFont="1" applyBorder="1" applyAlignment="1">
      <alignment horizontal="center" vertical="center" wrapText="1"/>
    </xf>
    <xf numFmtId="0" fontId="33" fillId="0" borderId="7" xfId="1" applyFont="1" applyBorder="1" applyAlignment="1">
      <alignment horizontal="center" vertical="center"/>
    </xf>
    <xf numFmtId="0" fontId="33" fillId="2" borderId="0" xfId="0" applyFont="1" applyFill="1" applyAlignment="1">
      <alignment horizontal="center" vertical="center"/>
    </xf>
    <xf numFmtId="0" fontId="33" fillId="2" borderId="1" xfId="0" applyFont="1" applyFill="1" applyBorder="1" applyAlignment="1">
      <alignment horizontal="center"/>
    </xf>
    <xf numFmtId="0" fontId="33" fillId="2" borderId="0" xfId="0" applyFont="1" applyFill="1" applyAlignment="1">
      <alignment horizontal="center"/>
    </xf>
    <xf numFmtId="0" fontId="33" fillId="2" borderId="0" xfId="0" applyFont="1" applyFill="1"/>
    <xf numFmtId="0" fontId="33" fillId="2" borderId="0" xfId="0" applyFont="1" applyFill="1" applyAlignment="1">
      <alignment horizontal="center" vertical="center" wrapText="1"/>
    </xf>
    <xf numFmtId="0" fontId="33" fillId="2" borderId="3" xfId="0" applyFont="1" applyFill="1" applyBorder="1" applyAlignment="1">
      <alignment horizontal="center"/>
    </xf>
    <xf numFmtId="0" fontId="33" fillId="2" borderId="0" xfId="0" applyFont="1" applyFill="1" applyAlignment="1">
      <alignment horizontal="center" vertical="center" wrapText="1"/>
    </xf>
    <xf numFmtId="0" fontId="33" fillId="2" borderId="0" xfId="1" applyFont="1" applyFill="1" applyAlignment="1">
      <alignment horizontal="center"/>
    </xf>
    <xf numFmtId="0" fontId="33" fillId="2" borderId="0" xfId="0" applyFont="1" applyFill="1" applyBorder="1" applyAlignment="1">
      <alignment horizontal="center" vertical="center"/>
    </xf>
    <xf numFmtId="0" fontId="33" fillId="2" borderId="0" xfId="0" quotePrefix="1" applyFont="1" applyFill="1" applyBorder="1" applyAlignment="1">
      <alignment horizontal="center"/>
    </xf>
    <xf numFmtId="0" fontId="33" fillId="2" borderId="0" xfId="1" quotePrefix="1" applyFont="1" applyFill="1" applyBorder="1" applyAlignment="1">
      <alignment horizontal="center"/>
    </xf>
    <xf numFmtId="0" fontId="33" fillId="2" borderId="0" xfId="0" applyFont="1" applyFill="1" applyBorder="1" applyAlignment="1">
      <alignment horizontal="center"/>
    </xf>
    <xf numFmtId="0" fontId="33" fillId="0" borderId="0" xfId="0" quotePrefix="1" applyFont="1" applyBorder="1" applyAlignment="1">
      <alignment horizontal="center"/>
    </xf>
    <xf numFmtId="0" fontId="34" fillId="0" borderId="0" xfId="1" quotePrefix="1" applyFont="1" applyAlignment="1">
      <alignment horizontal="center" vertical="center"/>
    </xf>
    <xf numFmtId="43" fontId="34" fillId="0" borderId="0" xfId="2" applyFont="1" applyFill="1" applyBorder="1" applyAlignment="1">
      <alignment horizontal="center" vertical="center"/>
    </xf>
    <xf numFmtId="0" fontId="34" fillId="0" borderId="1" xfId="1" quotePrefix="1" applyFont="1" applyBorder="1" applyAlignment="1">
      <alignment horizontal="center" vertical="center"/>
    </xf>
    <xf numFmtId="0" fontId="34" fillId="0" borderId="1" xfId="1" applyFont="1" applyBorder="1" applyAlignment="1">
      <alignment horizontal="center" vertical="center" wrapText="1"/>
    </xf>
    <xf numFmtId="0" fontId="33" fillId="0" borderId="1" xfId="1" applyFont="1" applyBorder="1" applyAlignment="1">
      <alignment horizontal="center" vertical="center" wrapText="1"/>
    </xf>
    <xf numFmtId="0" fontId="33" fillId="0" borderId="0" xfId="1" applyFont="1" applyAlignment="1">
      <alignment horizontal="center" vertical="center" wrapText="1"/>
    </xf>
    <xf numFmtId="0" fontId="33" fillId="0" borderId="1" xfId="1" applyFont="1" applyBorder="1" applyAlignment="1">
      <alignment horizontal="center" vertical="center" wrapText="1"/>
    </xf>
    <xf numFmtId="0" fontId="33" fillId="0" borderId="1" xfId="1" applyFont="1" applyBorder="1" applyAlignment="1">
      <alignment horizontal="center" vertical="center"/>
    </xf>
    <xf numFmtId="15" fontId="43" fillId="0" borderId="0" xfId="1" applyNumberFormat="1" applyFont="1" applyAlignment="1">
      <alignment horizontal="center" vertical="center"/>
    </xf>
    <xf numFmtId="182" fontId="43" fillId="0" borderId="0" xfId="1" applyNumberFormat="1" applyFont="1" applyAlignment="1">
      <alignment horizontal="center" vertical="center"/>
    </xf>
    <xf numFmtId="0" fontId="43" fillId="3" borderId="0" xfId="1" applyFont="1" applyFill="1" applyAlignment="1">
      <alignment vertical="center"/>
    </xf>
    <xf numFmtId="0" fontId="43" fillId="0" borderId="0" xfId="1" applyFont="1" applyAlignment="1">
      <alignment horizontal="left" vertical="center"/>
    </xf>
    <xf numFmtId="0" fontId="43" fillId="0" borderId="0" xfId="1" applyFont="1" applyAlignment="1">
      <alignment horizontal="justify" vertical="center"/>
    </xf>
    <xf numFmtId="0" fontId="43" fillId="0" borderId="0" xfId="1" applyFont="1" applyAlignment="1">
      <alignment horizontal="justify" vertical="center" wrapText="1"/>
    </xf>
    <xf numFmtId="176" fontId="43" fillId="0" borderId="0" xfId="1" applyNumberFormat="1" applyFont="1" applyAlignment="1">
      <alignment horizontal="right" vertical="center"/>
    </xf>
    <xf numFmtId="17" fontId="43" fillId="0" borderId="0" xfId="1" applyNumberFormat="1" applyFont="1" applyAlignment="1">
      <alignment horizontal="center" vertical="center"/>
    </xf>
    <xf numFmtId="0" fontId="33" fillId="5" borderId="0" xfId="1" applyFont="1" applyFill="1" applyAlignment="1">
      <alignment horizontal="center" vertical="center"/>
    </xf>
    <xf numFmtId="180" fontId="43" fillId="5" borderId="0" xfId="7" applyNumberFormat="1" applyFont="1" applyFill="1" applyBorder="1" applyAlignment="1">
      <alignment horizontal="center" vertical="center" wrapText="1"/>
    </xf>
    <xf numFmtId="43" fontId="43" fillId="5" borderId="0" xfId="2" applyFont="1" applyFill="1" applyBorder="1" applyAlignment="1">
      <alignment horizontal="center" vertical="center" wrapText="1"/>
    </xf>
    <xf numFmtId="0" fontId="56" fillId="5" borderId="0" xfId="1" applyFont="1" applyFill="1" applyAlignment="1">
      <alignment horizontal="center" vertical="center"/>
    </xf>
    <xf numFmtId="180" fontId="33" fillId="5" borderId="0" xfId="7" applyNumberFormat="1" applyFont="1" applyFill="1" applyBorder="1" applyAlignment="1">
      <alignment horizontal="center" vertical="center"/>
    </xf>
    <xf numFmtId="15" fontId="43" fillId="5" borderId="0" xfId="1" applyNumberFormat="1" applyFont="1" applyFill="1" applyAlignment="1">
      <alignment horizontal="center" vertical="center"/>
    </xf>
    <xf numFmtId="182" fontId="43" fillId="5" borderId="0" xfId="1" applyNumberFormat="1" applyFont="1" applyFill="1" applyAlignment="1">
      <alignment horizontal="center" vertical="center"/>
    </xf>
    <xf numFmtId="0" fontId="33" fillId="5" borderId="0" xfId="1" applyFont="1" applyFill="1" applyAlignment="1">
      <alignment horizontal="left" vertical="top"/>
    </xf>
    <xf numFmtId="15" fontId="43" fillId="5" borderId="5" xfId="1" applyNumberFormat="1" applyFont="1" applyFill="1" applyBorder="1" applyAlignment="1">
      <alignment horizontal="center" vertical="center"/>
    </xf>
    <xf numFmtId="0" fontId="57" fillId="4" borderId="0" xfId="1" applyFont="1" applyFill="1" applyAlignment="1">
      <alignment vertical="center"/>
    </xf>
    <xf numFmtId="183" fontId="43" fillId="0" borderId="0" xfId="1" applyNumberFormat="1" applyFont="1" applyAlignment="1">
      <alignment horizontal="right" vertical="center"/>
    </xf>
    <xf numFmtId="180" fontId="43" fillId="0" borderId="0" xfId="7" applyNumberFormat="1" applyFont="1" applyBorder="1" applyAlignment="1">
      <alignment vertical="center"/>
    </xf>
    <xf numFmtId="15" fontId="43" fillId="3" borderId="0" xfId="1" applyNumberFormat="1" applyFont="1" applyFill="1" applyAlignment="1">
      <alignment horizontal="center" vertical="center"/>
    </xf>
    <xf numFmtId="0" fontId="48" fillId="0" borderId="0" xfId="9" applyFont="1" applyAlignment="1">
      <alignment horizontal="center" vertical="center"/>
    </xf>
    <xf numFmtId="0" fontId="43" fillId="0" borderId="0" xfId="1" quotePrefix="1" applyFont="1" applyAlignment="1">
      <alignment vertical="center"/>
    </xf>
    <xf numFmtId="182" fontId="43" fillId="0" borderId="0" xfId="1" applyNumberFormat="1" applyFont="1" applyAlignment="1">
      <alignment vertical="center"/>
    </xf>
    <xf numFmtId="0" fontId="43" fillId="0" borderId="0" xfId="1" applyFont="1" applyAlignment="1">
      <alignment horizontal="justify" vertical="center" wrapText="1"/>
    </xf>
    <xf numFmtId="180" fontId="43" fillId="5" borderId="0" xfId="7" applyNumberFormat="1" applyFont="1" applyFill="1" applyBorder="1" applyAlignment="1">
      <alignment horizontal="center" vertical="center"/>
    </xf>
    <xf numFmtId="0" fontId="48" fillId="5" borderId="0" xfId="10" applyFont="1" applyFill="1" applyAlignment="1">
      <alignment horizontal="center" vertical="center"/>
    </xf>
    <xf numFmtId="0" fontId="48" fillId="5" borderId="5" xfId="10" applyFont="1" applyFill="1" applyBorder="1" applyAlignment="1">
      <alignment horizontal="center" vertical="center"/>
    </xf>
    <xf numFmtId="0" fontId="33" fillId="5" borderId="0" xfId="1" applyFont="1" applyFill="1" applyAlignment="1">
      <alignment horizontal="center" vertical="top"/>
    </xf>
    <xf numFmtId="0" fontId="33" fillId="5" borderId="0" xfId="1" applyFont="1" applyFill="1" applyAlignment="1">
      <alignment horizontal="left" vertical="top"/>
    </xf>
    <xf numFmtId="0" fontId="48" fillId="5" borderId="0" xfId="0" applyFont="1" applyFill="1" applyAlignment="1">
      <alignment horizontal="left" vertical="top" wrapText="1"/>
    </xf>
    <xf numFmtId="0" fontId="48" fillId="5" borderId="5" xfId="0" applyFont="1" applyFill="1" applyBorder="1" applyAlignment="1">
      <alignment horizontal="left" vertical="top"/>
    </xf>
    <xf numFmtId="0" fontId="37" fillId="5" borderId="0" xfId="1" applyFont="1" applyFill="1" applyAlignment="1">
      <alignment vertical="top"/>
    </xf>
    <xf numFmtId="0" fontId="56" fillId="5" borderId="0" xfId="1" applyFont="1" applyFill="1" applyAlignment="1">
      <alignment vertical="top"/>
    </xf>
    <xf numFmtId="0" fontId="33" fillId="5" borderId="0" xfId="1" applyFont="1" applyFill="1" applyAlignment="1">
      <alignment horizontal="left" vertical="top" wrapText="1"/>
    </xf>
    <xf numFmtId="0" fontId="43" fillId="5" borderId="5" xfId="1" applyFont="1" applyFill="1" applyBorder="1" applyAlignment="1">
      <alignment horizontal="center" vertical="top"/>
    </xf>
    <xf numFmtId="0" fontId="43" fillId="5" borderId="5" xfId="1" applyFont="1" applyFill="1" applyBorder="1" applyAlignment="1">
      <alignment horizontal="left" vertical="top"/>
    </xf>
    <xf numFmtId="176" fontId="33" fillId="5" borderId="0" xfId="1" applyNumberFormat="1" applyFont="1" applyFill="1" applyAlignment="1">
      <alignment horizontal="right" vertical="top" wrapText="1"/>
    </xf>
    <xf numFmtId="176" fontId="33" fillId="5" borderId="0" xfId="1" applyNumberFormat="1" applyFont="1" applyFill="1" applyAlignment="1">
      <alignment horizontal="right" vertical="top"/>
    </xf>
    <xf numFmtId="170" fontId="33" fillId="5" borderId="0" xfId="1" applyNumberFormat="1" applyFont="1" applyFill="1" applyAlignment="1">
      <alignment horizontal="right" vertical="top"/>
    </xf>
    <xf numFmtId="0" fontId="43" fillId="5" borderId="0" xfId="1" quotePrefix="1" applyFont="1" applyFill="1" applyAlignment="1">
      <alignment horizontal="left" vertical="top"/>
    </xf>
    <xf numFmtId="173" fontId="34" fillId="5" borderId="3" xfId="1" applyNumberFormat="1" applyFont="1" applyFill="1" applyBorder="1" applyAlignment="1">
      <alignment horizontal="right" vertical="top"/>
    </xf>
    <xf numFmtId="173" fontId="34" fillId="5" borderId="3" xfId="1" applyNumberFormat="1" applyFont="1" applyFill="1" applyBorder="1" applyAlignment="1">
      <alignment horizontal="right" vertical="top" wrapText="1"/>
    </xf>
    <xf numFmtId="176" fontId="34" fillId="5" borderId="3" xfId="1" applyNumberFormat="1" applyFont="1" applyFill="1" applyBorder="1" applyAlignment="1">
      <alignment horizontal="right" vertical="top" wrapText="1"/>
    </xf>
    <xf numFmtId="173" fontId="34" fillId="5" borderId="0" xfId="1" applyNumberFormat="1" applyFont="1" applyFill="1" applyAlignment="1">
      <alignment horizontal="right" vertical="top"/>
    </xf>
    <xf numFmtId="173" fontId="34" fillId="5" borderId="0" xfId="1" applyNumberFormat="1" applyFont="1" applyFill="1" applyAlignment="1">
      <alignment horizontal="right" vertical="top" wrapText="1"/>
    </xf>
    <xf numFmtId="0" fontId="34" fillId="5" borderId="0" xfId="1" applyFont="1" applyFill="1" applyAlignment="1">
      <alignment horizontal="right" vertical="top" wrapText="1"/>
    </xf>
    <xf numFmtId="173" fontId="43" fillId="5" borderId="0" xfId="1" applyNumberFormat="1" applyFont="1" applyFill="1" applyAlignment="1">
      <alignment horizontal="right" vertical="top"/>
    </xf>
    <xf numFmtId="171" fontId="44" fillId="5" borderId="0" xfId="1" applyNumberFormat="1" applyFont="1" applyFill="1" applyAlignment="1">
      <alignment horizontal="right" vertical="top"/>
    </xf>
    <xf numFmtId="181" fontId="43" fillId="5" borderId="0" xfId="1" applyNumberFormat="1" applyFont="1" applyFill="1" applyAlignment="1">
      <alignment horizontal="right" vertical="top"/>
    </xf>
    <xf numFmtId="173" fontId="44" fillId="5" borderId="0" xfId="1" applyNumberFormat="1" applyFont="1" applyFill="1" applyAlignment="1">
      <alignment horizontal="right" vertical="top"/>
    </xf>
    <xf numFmtId="176" fontId="43" fillId="5" borderId="0" xfId="1" applyNumberFormat="1" applyFont="1" applyFill="1" applyAlignment="1">
      <alignment horizontal="right" vertical="top" wrapText="1"/>
    </xf>
    <xf numFmtId="0" fontId="43" fillId="5" borderId="0" xfId="1" applyFont="1" applyFill="1" applyAlignment="1">
      <alignment horizontal="right" vertical="top" wrapText="1"/>
    </xf>
    <xf numFmtId="173" fontId="44" fillId="5" borderId="0" xfId="1" applyNumberFormat="1" applyFont="1" applyFill="1" applyAlignment="1">
      <alignment horizontal="right" vertical="top" wrapText="1"/>
    </xf>
    <xf numFmtId="166" fontId="34" fillId="5" borderId="0" xfId="1" applyNumberFormat="1" applyFont="1" applyFill="1" applyAlignment="1">
      <alignment horizontal="right" vertical="top"/>
    </xf>
    <xf numFmtId="0" fontId="44" fillId="5" borderId="0" xfId="1" applyFont="1" applyFill="1" applyAlignment="1">
      <alignment horizontal="right" vertical="top" wrapText="1"/>
    </xf>
    <xf numFmtId="0" fontId="44" fillId="5" borderId="0" xfId="1" applyFont="1" applyFill="1" applyAlignment="1">
      <alignment horizontal="right" vertical="top"/>
    </xf>
    <xf numFmtId="173" fontId="43" fillId="5" borderId="5" xfId="1" applyNumberFormat="1" applyFont="1" applyFill="1" applyBorder="1" applyAlignment="1">
      <alignment horizontal="right" vertical="top"/>
    </xf>
    <xf numFmtId="181" fontId="43" fillId="5" borderId="5" xfId="1" applyNumberFormat="1" applyFont="1" applyFill="1" applyBorder="1" applyAlignment="1">
      <alignment horizontal="right" vertical="top"/>
    </xf>
    <xf numFmtId="0" fontId="44" fillId="5" borderId="5" xfId="1" applyFont="1" applyFill="1" applyBorder="1" applyAlignment="1">
      <alignment horizontal="right" vertical="top"/>
    </xf>
    <xf numFmtId="0" fontId="34" fillId="5" borderId="3" xfId="1" applyFont="1" applyFill="1" applyBorder="1" applyAlignment="1">
      <alignment horizontal="left" vertical="top"/>
    </xf>
    <xf numFmtId="0" fontId="34" fillId="5" borderId="0" xfId="1" applyFont="1" applyFill="1" applyAlignment="1">
      <alignment horizontal="left" vertical="top"/>
    </xf>
    <xf numFmtId="0" fontId="43" fillId="5" borderId="0" xfId="3" applyNumberFormat="1" applyFont="1" applyFill="1" applyBorder="1" applyAlignment="1">
      <alignment horizontal="left" vertical="top" wrapText="1"/>
    </xf>
    <xf numFmtId="0" fontId="44" fillId="5" borderId="0" xfId="1" applyFont="1" applyFill="1" applyAlignment="1">
      <alignment horizontal="left" vertical="top"/>
    </xf>
    <xf numFmtId="166" fontId="44" fillId="5" borderId="0" xfId="1" applyNumberFormat="1" applyFont="1" applyFill="1" applyAlignment="1">
      <alignment horizontal="left" vertical="top"/>
    </xf>
    <xf numFmtId="9" fontId="43" fillId="5" borderId="0" xfId="3" applyFont="1" applyFill="1" applyBorder="1" applyAlignment="1">
      <alignment horizontal="left" vertical="top" wrapText="1"/>
    </xf>
    <xf numFmtId="0" fontId="43" fillId="5" borderId="5" xfId="1" applyFont="1" applyFill="1" applyBorder="1" applyAlignment="1">
      <alignment horizontal="left" vertical="top" wrapText="1"/>
    </xf>
    <xf numFmtId="9" fontId="43" fillId="5" borderId="5" xfId="3" applyFont="1" applyFill="1" applyBorder="1" applyAlignment="1">
      <alignment horizontal="left" vertical="top" wrapText="1"/>
    </xf>
    <xf numFmtId="0" fontId="36" fillId="5" borderId="3" xfId="1" applyFont="1" applyFill="1" applyBorder="1" applyAlignment="1">
      <alignment horizontal="left" vertical="top"/>
    </xf>
    <xf numFmtId="0" fontId="33" fillId="5" borderId="3" xfId="1" applyFont="1" applyFill="1" applyBorder="1" applyAlignment="1">
      <alignment horizontal="left" vertical="top"/>
    </xf>
    <xf numFmtId="0" fontId="36" fillId="5" borderId="0" xfId="1" applyFont="1" applyFill="1" applyAlignment="1">
      <alignment horizontal="left" vertical="top"/>
    </xf>
    <xf numFmtId="0" fontId="33" fillId="5" borderId="0" xfId="1" applyFont="1" applyFill="1" applyAlignment="1">
      <alignment horizontal="left" vertical="top" wrapText="1"/>
    </xf>
    <xf numFmtId="1" fontId="43" fillId="5" borderId="0" xfId="1" applyNumberFormat="1" applyFont="1" applyFill="1" applyAlignment="1">
      <alignment horizontal="left" vertical="top"/>
    </xf>
    <xf numFmtId="0" fontId="44" fillId="5" borderId="0" xfId="1" applyFont="1" applyFill="1" applyAlignment="1">
      <alignment horizontal="left" vertical="top" wrapText="1"/>
    </xf>
    <xf numFmtId="0" fontId="44" fillId="5" borderId="0" xfId="3" applyNumberFormat="1" applyFont="1" applyFill="1" applyBorder="1" applyAlignment="1">
      <alignment horizontal="left" vertical="top"/>
    </xf>
    <xf numFmtId="0" fontId="43" fillId="5" borderId="0" xfId="7" applyNumberFormat="1" applyFont="1" applyFill="1" applyBorder="1" applyAlignment="1">
      <alignment horizontal="left" vertical="top" wrapText="1"/>
    </xf>
    <xf numFmtId="0" fontId="43" fillId="5" borderId="0" xfId="7" applyNumberFormat="1" applyFont="1" applyFill="1" applyBorder="1" applyAlignment="1">
      <alignment horizontal="left" vertical="top"/>
    </xf>
    <xf numFmtId="1" fontId="44" fillId="5" borderId="0" xfId="1" applyNumberFormat="1" applyFont="1" applyFill="1" applyAlignment="1">
      <alignment horizontal="left" vertical="top"/>
    </xf>
    <xf numFmtId="1" fontId="43" fillId="5" borderId="5" xfId="1" applyNumberFormat="1" applyFont="1" applyFill="1" applyBorder="1" applyAlignment="1">
      <alignment horizontal="left" vertical="top"/>
    </xf>
    <xf numFmtId="0" fontId="43" fillId="5" borderId="5" xfId="7" applyNumberFormat="1" applyFont="1" applyFill="1" applyBorder="1" applyAlignment="1">
      <alignment horizontal="left" vertical="top"/>
    </xf>
    <xf numFmtId="176" fontId="33" fillId="5" borderId="3" xfId="1" applyNumberFormat="1" applyFont="1" applyFill="1" applyBorder="1" applyAlignment="1">
      <alignment horizontal="right" vertical="top"/>
    </xf>
    <xf numFmtId="176" fontId="43" fillId="5" borderId="0" xfId="1" applyNumberFormat="1" applyFont="1" applyFill="1" applyAlignment="1">
      <alignment horizontal="right" vertical="top"/>
    </xf>
    <xf numFmtId="176" fontId="43" fillId="5" borderId="5" xfId="1" applyNumberFormat="1" applyFont="1" applyFill="1" applyBorder="1" applyAlignment="1">
      <alignment horizontal="right" vertical="top"/>
    </xf>
    <xf numFmtId="176" fontId="43" fillId="5" borderId="0" xfId="6" applyNumberFormat="1" applyFont="1" applyFill="1" applyAlignment="1">
      <alignment horizontal="right" vertical="top"/>
    </xf>
    <xf numFmtId="176" fontId="43" fillId="5" borderId="0" xfId="4" applyNumberFormat="1" applyFont="1" applyFill="1" applyBorder="1" applyAlignment="1">
      <alignment horizontal="right" vertical="top"/>
    </xf>
    <xf numFmtId="176" fontId="43" fillId="5" borderId="5" xfId="6" applyNumberFormat="1" applyFont="1" applyFill="1" applyBorder="1" applyAlignment="1">
      <alignment horizontal="right" vertical="top"/>
    </xf>
    <xf numFmtId="176" fontId="43" fillId="5" borderId="5" xfId="4" applyNumberFormat="1" applyFont="1" applyFill="1" applyBorder="1" applyAlignment="1">
      <alignment horizontal="right" vertical="top"/>
    </xf>
    <xf numFmtId="0" fontId="43" fillId="5" borderId="3" xfId="1" applyFont="1" applyFill="1" applyBorder="1" applyAlignment="1">
      <alignment horizontal="left" vertical="top"/>
    </xf>
    <xf numFmtId="0" fontId="43" fillId="5" borderId="0" xfId="5" applyFont="1" applyFill="1" applyAlignment="1">
      <alignment horizontal="left" vertical="top"/>
    </xf>
    <xf numFmtId="0" fontId="43" fillId="5" borderId="5" xfId="5" applyFont="1" applyFill="1" applyBorder="1" applyAlignment="1">
      <alignment horizontal="left" vertical="top"/>
    </xf>
    <xf numFmtId="43" fontId="33" fillId="5" borderId="0" xfId="2" applyFont="1" applyFill="1" applyBorder="1" applyAlignment="1">
      <alignment horizontal="left" vertical="top"/>
    </xf>
    <xf numFmtId="0" fontId="48" fillId="5" borderId="5" xfId="0" applyFont="1" applyFill="1" applyBorder="1" applyAlignment="1">
      <alignment horizontal="left" vertical="top" wrapText="1"/>
    </xf>
    <xf numFmtId="171" fontId="47" fillId="5" borderId="0" xfId="2" applyNumberFormat="1" applyFont="1" applyFill="1" applyAlignment="1">
      <alignment horizontal="right" vertical="top"/>
    </xf>
    <xf numFmtId="171" fontId="47" fillId="5" borderId="0" xfId="2" applyNumberFormat="1" applyFont="1" applyFill="1" applyBorder="1" applyAlignment="1">
      <alignment horizontal="right" vertical="top"/>
    </xf>
    <xf numFmtId="173" fontId="43" fillId="5" borderId="0" xfId="2" applyNumberFormat="1" applyFont="1" applyFill="1" applyBorder="1" applyAlignment="1">
      <alignment horizontal="right" vertical="top"/>
    </xf>
    <xf numFmtId="171" fontId="48" fillId="5" borderId="0" xfId="2" applyNumberFormat="1" applyFont="1" applyFill="1" applyAlignment="1">
      <alignment horizontal="right" vertical="top" wrapText="1"/>
    </xf>
    <xf numFmtId="171" fontId="48" fillId="5" borderId="0" xfId="2" applyNumberFormat="1" applyFont="1" applyFill="1" applyBorder="1" applyAlignment="1">
      <alignment horizontal="right" vertical="top" wrapText="1"/>
    </xf>
    <xf numFmtId="173" fontId="43" fillId="5" borderId="0" xfId="2" applyNumberFormat="1" applyFont="1" applyFill="1" applyBorder="1" applyAlignment="1">
      <alignment horizontal="right" vertical="top" wrapText="1"/>
    </xf>
    <xf numFmtId="171" fontId="48" fillId="5" borderId="5" xfId="2" applyNumberFormat="1" applyFont="1" applyFill="1" applyBorder="1" applyAlignment="1">
      <alignment horizontal="right" vertical="top" wrapText="1"/>
    </xf>
    <xf numFmtId="173" fontId="43" fillId="5" borderId="5" xfId="2" applyNumberFormat="1" applyFont="1" applyFill="1" applyBorder="1" applyAlignment="1">
      <alignment horizontal="right" vertical="top" wrapText="1"/>
    </xf>
    <xf numFmtId="0" fontId="48" fillId="5" borderId="0" xfId="0" applyFont="1" applyFill="1" applyAlignment="1">
      <alignment horizontal="left" vertical="top" indent="1"/>
    </xf>
    <xf numFmtId="169" fontId="43" fillId="5" borderId="0" xfId="1" applyNumberFormat="1" applyFont="1" applyFill="1" applyAlignment="1">
      <alignment horizontal="left" vertical="top" indent="1"/>
    </xf>
    <xf numFmtId="0" fontId="43" fillId="5" borderId="5" xfId="0" applyFont="1" applyFill="1" applyBorder="1" applyAlignment="1">
      <alignment horizontal="left" vertical="top"/>
    </xf>
    <xf numFmtId="0" fontId="48" fillId="5" borderId="5" xfId="0" applyFont="1" applyFill="1" applyBorder="1" applyAlignment="1">
      <alignment horizontal="left" vertical="top" indent="1"/>
    </xf>
    <xf numFmtId="166" fontId="43" fillId="5" borderId="0" xfId="0" applyNumberFormat="1" applyFont="1" applyFill="1" applyAlignment="1">
      <alignment horizontal="right" vertical="top"/>
    </xf>
    <xf numFmtId="168" fontId="43" fillId="5" borderId="0" xfId="1" applyNumberFormat="1" applyFont="1" applyFill="1" applyAlignment="1">
      <alignment horizontal="right" vertical="top"/>
    </xf>
    <xf numFmtId="166" fontId="43" fillId="5" borderId="5" xfId="0" applyNumberFormat="1" applyFont="1" applyFill="1" applyBorder="1" applyAlignment="1">
      <alignment horizontal="right" vertical="top"/>
    </xf>
  </cellXfs>
  <cellStyles count="12">
    <cellStyle name="=C:\WINNT\SYSTEM32\COMMAND.COM" xfId="6" xr:uid="{E07BA50D-9557-4270-A9E1-6883C7A95B17}"/>
    <cellStyle name="Millares" xfId="2" builtinId="3"/>
    <cellStyle name="Millares 2" xfId="4" xr:uid="{FD96847B-89F7-430C-BEDB-6449B0EB6E55}"/>
    <cellStyle name="Millares 2 2 2" xfId="7" xr:uid="{DE244F6E-EE4D-45D2-9926-1B90B523EDED}"/>
    <cellStyle name="Millares 2 2 3" xfId="8" xr:uid="{4E90D522-5A57-4821-AE1B-2C5FCA41C4A4}"/>
    <cellStyle name="Normal" xfId="0" builtinId="0"/>
    <cellStyle name="Normal 14" xfId="10" xr:uid="{3049644F-822E-46A9-B787-0C26E54B0327}"/>
    <cellStyle name="Normal 2" xfId="1" xr:uid="{5A081F65-6DA2-462B-8C83-D9EF77FF9243}"/>
    <cellStyle name="Normal 2 2" xfId="5" xr:uid="{3A648704-10EE-46E1-9A56-CFF05B2E09D9}"/>
    <cellStyle name="Normal 26" xfId="9" xr:uid="{060B44F3-720C-4997-A4A9-6B0AFDD7CA39}"/>
    <cellStyle name="Normal 4" xfId="11" xr:uid="{1E09CCEE-15C9-47A0-84CD-3D96734E5DC7}"/>
    <cellStyle name="Porcentaje" xfId="3" builtinId="5"/>
  </cellStyles>
  <dxfs count="8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E5C41F0E-0581-45B6-A05C-22D15E8C9F50}"/>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C95C91B0-2311-492D-B8D2-F1CBA2E45DAA}"/>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430E032-E8D4-415E-8FEC-7F713A774DA9}"/>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A133B753-C6C8-4677-A68A-4F79B9129FEC}"/>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E2C4BDF9-895A-402B-AD09-B80C3C2D4892}"/>
            </a:ext>
          </a:extLst>
        </xdr:cNvPr>
        <xdr:cNvSpPr txBox="1">
          <a:spLocks noChangeArrowheads="1"/>
        </xdr:cNvSpPr>
      </xdr:nvSpPr>
      <xdr:spPr bwMode="auto">
        <a:xfrm>
          <a:off x="10915650"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B74A0457-B5CD-4771-859A-66834A6051EC}"/>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54889840-4A91-422A-AE39-38E161EA3BAE}"/>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79C62027-ABDB-441B-BC51-362D3B7CCE79}"/>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822F4E3D-516C-46ED-AD46-A91C8735CC36}"/>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549A97EA-1959-44E5-8B56-0CB7C40B5960}"/>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4BDBFBDD-D5CF-4667-85E3-C6ECF28EC51A}"/>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8A71EA8A-4477-4901-803A-25815C16747A}"/>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4EE12005-B883-4980-A9E4-39E35C30592F}"/>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13CBC3F-6C27-4D45-8328-AC0354434E1F}"/>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86D9AF47-42E3-4160-9440-3F4455B3D6AF}"/>
            </a:ext>
          </a:extLst>
        </xdr:cNvPr>
        <xdr:cNvSpPr txBox="1">
          <a:spLocks noChangeArrowheads="1"/>
        </xdr:cNvSpPr>
      </xdr:nvSpPr>
      <xdr:spPr bwMode="auto">
        <a:xfrm>
          <a:off x="10915650"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E84C401D-F2BB-4700-B3A2-AC1C4AC068AC}"/>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BE2ED6AA-2F8D-415F-9993-7EBC650BE60A}"/>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1328BFD6-77E3-407D-AA7B-680DBBE0D275}"/>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B6E069A6-2F6B-4329-B21B-AA8409EE4035}"/>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34236FA4-9BCE-4986-AE11-332C8BE5A270}"/>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46AE2080-8645-4341-86B4-1C234C8AC349}"/>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9F44A452-0C14-4271-9E4A-6BF83119E937}"/>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7478D9D9-EFAB-472D-AC8E-90280BCBDC1B}"/>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BB63896-0BEE-4311-B9B0-0D8629B5F8B9}"/>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F8C7D6D5-8E4C-44F1-A8E8-5F7832470C34}"/>
            </a:ext>
          </a:extLst>
        </xdr:cNvPr>
        <xdr:cNvSpPr txBox="1">
          <a:spLocks noChangeArrowheads="1"/>
        </xdr:cNvSpPr>
      </xdr:nvSpPr>
      <xdr:spPr bwMode="auto">
        <a:xfrm>
          <a:off x="10915650"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C0868B47-0F99-4BB0-8492-4E34706F9294}"/>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EF262874-C64D-4792-A412-61B31528F18C}"/>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22664B3D-6CD4-4DB8-A551-D9D5C582B3ED}"/>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91CE34C4-5AF8-4D70-BB2A-9DE177C58519}"/>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9F5ED4C3-ED58-4131-96E5-2D0B9C0C6D23}"/>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44A3C1E4-EECE-4801-B9E7-6B6B264C1DAF}"/>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4F5CC963-69DF-490B-9733-64826CEC8AF4}"/>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34546670-8158-4A51-BF3F-345B74FE350F}"/>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B8F244C8-417A-4976-8CD3-540B53C366F0}"/>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8F5E1074-4E77-4343-8D80-C3BC3BC0544A}"/>
            </a:ext>
          </a:extLst>
        </xdr:cNvPr>
        <xdr:cNvSpPr txBox="1">
          <a:spLocks noChangeArrowheads="1"/>
        </xdr:cNvSpPr>
      </xdr:nvSpPr>
      <xdr:spPr bwMode="auto">
        <a:xfrm>
          <a:off x="10915650"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CAEAAC06-CDC7-426D-B69D-4C5539B489CE}"/>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1CF4AE1F-9B0A-4CF8-8A1A-5C00F48A55A3}"/>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37DF9A89-E689-46C8-AFA0-D9F80364A0E6}"/>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9CE84725-89C2-4557-B0CC-C2B7F4380AF4}"/>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70275430-7A17-400E-BE0A-8CA11A444240}"/>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37C5EF55-CEF2-44C2-9777-A4C25B21F491}"/>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2E8048E0-119C-4FD3-A5E2-0C46DDD88E65}"/>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B57C58AF-8AA9-4338-95FF-A983ACD5C4EB}"/>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620238FA-6A0E-4D51-BA04-9BE5DD2E277E}"/>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3460D0E-72E1-4D73-855E-80AEAD3C5C55}"/>
            </a:ext>
          </a:extLst>
        </xdr:cNvPr>
        <xdr:cNvSpPr txBox="1">
          <a:spLocks noChangeArrowheads="1"/>
        </xdr:cNvSpPr>
      </xdr:nvSpPr>
      <xdr:spPr bwMode="auto">
        <a:xfrm>
          <a:off x="10915650"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FF018A16-D47A-40BE-A2FE-CEADBAB0F6FE}"/>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E6F62E0B-5747-4AAC-B26F-F922A1A51524}"/>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882A412D-4021-4E99-BDB1-249FB0851368}"/>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18B932BA-DD4A-40CB-9595-FF3486532705}"/>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742F438F-9662-438B-B1FC-2F98AAD5A4A9}"/>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758D6492-18C3-4E2B-B049-B8667546CC83}"/>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BA57C72C-966D-41D2-8A95-D714BFEE3FBE}"/>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8FFDF7A6-7E7E-4030-A545-AC80A47E10D1}"/>
            </a:ext>
          </a:extLst>
        </xdr:cNvPr>
        <xdr:cNvSpPr txBox="1">
          <a:spLocks noChangeArrowheads="1"/>
        </xdr:cNvSpPr>
      </xdr:nvSpPr>
      <xdr:spPr bwMode="auto">
        <a:xfrm>
          <a:off x="10001250"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74CBA254-D761-4DC8-AC8A-3CE307ECDA40}"/>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4861E14-E160-4030-BF17-263E9AB1F375}"/>
            </a:ext>
          </a:extLst>
        </xdr:cNvPr>
        <xdr:cNvSpPr txBox="1">
          <a:spLocks noChangeArrowheads="1"/>
        </xdr:cNvSpPr>
      </xdr:nvSpPr>
      <xdr:spPr bwMode="auto">
        <a:xfrm>
          <a:off x="10915650"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451F73BD-2935-474B-A047-2EB07CBE9B39}"/>
            </a:ext>
          </a:extLst>
        </xdr:cNvPr>
        <xdr:cNvSpPr txBox="1">
          <a:spLocks noChangeArrowheads="1"/>
        </xdr:cNvSpPr>
      </xdr:nvSpPr>
      <xdr:spPr bwMode="auto">
        <a:xfrm>
          <a:off x="10498455"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7F9399F3-3361-4B16-9188-96C96B7B540A}"/>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39AB9214-4A8C-4A84-8473-4F30175EC9A8}"/>
            </a:ext>
          </a:extLst>
        </xdr:cNvPr>
        <xdr:cNvSpPr txBox="1">
          <a:spLocks noChangeArrowheads="1"/>
        </xdr:cNvSpPr>
      </xdr:nvSpPr>
      <xdr:spPr bwMode="auto">
        <a:xfrm>
          <a:off x="9593580"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50BBDA24-A2E2-431D-9D55-C6C7156D3BFA}"/>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BA2DAB3F-859F-4EB0-BA3C-914A31AFCB8B}"/>
            </a:ext>
          </a:extLst>
        </xdr:cNvPr>
        <xdr:cNvSpPr txBox="1">
          <a:spLocks noChangeArrowheads="1"/>
        </xdr:cNvSpPr>
      </xdr:nvSpPr>
      <xdr:spPr bwMode="auto">
        <a:xfrm>
          <a:off x="8677275"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AINA\PIDIREGAS%202021\642\9.%20SEPTIEMBRE\FNID%20SEPTIEMBRE%20EJERCI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6%20y%207%20VPN_3ER_TRIM_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FNIC_3er%20TRIM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20y%205%20COMP_3er_%20TRIM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 val="JUNIO"/>
      <sheetName val="JULIO"/>
      <sheetName val="AGOSTO"/>
      <sheetName val="SEPTIEMBRE"/>
      <sheetName val="OCTUBRE"/>
      <sheetName val="NOVIEMBRE"/>
      <sheetName val="DICIEMBRE"/>
      <sheetName val="ACUMULADO"/>
    </sheetNames>
    <sheetDataSet>
      <sheetData sheetId="0">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54.740578289595298</v>
          </cell>
        </row>
        <row r="75">
          <cell r="Q75">
            <v>4.0290660000000003</v>
          </cell>
          <cell r="T75">
            <v>6.978027</v>
          </cell>
        </row>
        <row r="76">
          <cell r="Q76">
            <v>0</v>
          </cell>
          <cell r="T76">
            <v>0</v>
          </cell>
        </row>
        <row r="77">
          <cell r="Q77">
            <v>0</v>
          </cell>
          <cell r="T77">
            <v>0</v>
          </cell>
        </row>
        <row r="78">
          <cell r="Q78">
            <v>0</v>
          </cell>
          <cell r="T78">
            <v>0</v>
          </cell>
        </row>
        <row r="79">
          <cell r="Q79">
            <v>0</v>
          </cell>
          <cell r="T79">
            <v>0</v>
          </cell>
        </row>
        <row r="80">
          <cell r="Q80">
            <v>6.1365482299999998</v>
          </cell>
          <cell r="T80">
            <v>7.1825596694383744</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9.3811878333333336</v>
          </cell>
          <cell r="T109">
            <v>9.7358832313236494</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3.0781238433333336</v>
          </cell>
          <cell r="T127">
            <v>3.2653057392773297</v>
          </cell>
        </row>
        <row r="128">
          <cell r="Q128">
            <v>41.809294343333335</v>
          </cell>
          <cell r="T128">
            <v>42.894125750323219</v>
          </cell>
        </row>
        <row r="129">
          <cell r="Q129">
            <v>0</v>
          </cell>
          <cell r="T129">
            <v>0</v>
          </cell>
        </row>
        <row r="130">
          <cell r="Q130">
            <v>0</v>
          </cell>
          <cell r="T130">
            <v>0</v>
          </cell>
        </row>
        <row r="131">
          <cell r="Q131">
            <v>0</v>
          </cell>
          <cell r="T131">
            <v>0</v>
          </cell>
        </row>
        <row r="132">
          <cell r="Q132">
            <v>1.9758651466666668</v>
          </cell>
          <cell r="T132">
            <v>0.68409821947595639</v>
          </cell>
        </row>
        <row r="133">
          <cell r="Q133">
            <v>0</v>
          </cell>
          <cell r="T133">
            <v>0</v>
          </cell>
        </row>
        <row r="134">
          <cell r="Q134">
            <v>0</v>
          </cell>
          <cell r="T134">
            <v>0</v>
          </cell>
        </row>
        <row r="135">
          <cell r="Q135">
            <v>0</v>
          </cell>
          <cell r="T135">
            <v>0</v>
          </cell>
        </row>
        <row r="136">
          <cell r="Q136">
            <v>0</v>
          </cell>
          <cell r="T136">
            <v>0</v>
          </cell>
        </row>
        <row r="137">
          <cell r="Q137">
            <v>14.316361243333334</v>
          </cell>
          <cell r="T137">
            <v>8.1355284100000009</v>
          </cell>
        </row>
        <row r="138">
          <cell r="Q138">
            <v>0</v>
          </cell>
          <cell r="T138">
            <v>0</v>
          </cell>
        </row>
        <row r="139">
          <cell r="Q139">
            <v>0</v>
          </cell>
          <cell r="T139">
            <v>0</v>
          </cell>
        </row>
        <row r="140">
          <cell r="Q140">
            <v>0</v>
          </cell>
          <cell r="T140">
            <v>0</v>
          </cell>
        </row>
        <row r="141">
          <cell r="Q141">
            <v>11.095716190000001</v>
          </cell>
          <cell r="T141">
            <v>29.985458810000001</v>
          </cell>
        </row>
        <row r="142">
          <cell r="Q142">
            <v>2.5972226133333329</v>
          </cell>
          <cell r="T142">
            <v>2.5579865417762195</v>
          </cell>
        </row>
        <row r="143">
          <cell r="Q143">
            <v>3.3549017566666666</v>
          </cell>
          <cell r="T143">
            <v>1.2795823284509997</v>
          </cell>
        </row>
        <row r="144">
          <cell r="Q144">
            <v>8.8949200000000006E-3</v>
          </cell>
          <cell r="T144">
            <v>8.8949200000000006E-3</v>
          </cell>
        </row>
        <row r="145">
          <cell r="Q145">
            <v>0.16978121000000002</v>
          </cell>
          <cell r="T145">
            <v>0.16978121000000002</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3.7695446593217943</v>
          </cell>
        </row>
        <row r="153">
          <cell r="Q153">
            <v>0</v>
          </cell>
          <cell r="T153">
            <v>0</v>
          </cell>
        </row>
        <row r="154">
          <cell r="Q154">
            <v>5.5896826866666673</v>
          </cell>
          <cell r="T154">
            <v>6.4737133835339185</v>
          </cell>
        </row>
        <row r="155">
          <cell r="Q155">
            <v>41.934394833333336</v>
          </cell>
          <cell r="T155">
            <v>50.683810191900001</v>
          </cell>
        </row>
        <row r="156">
          <cell r="Q156">
            <v>0</v>
          </cell>
          <cell r="T156">
            <v>0</v>
          </cell>
        </row>
        <row r="157">
          <cell r="Q157">
            <v>4.4665209766666667</v>
          </cell>
          <cell r="T157">
            <v>2.4210129310504622</v>
          </cell>
        </row>
        <row r="158">
          <cell r="Q158">
            <v>61.527327653333337</v>
          </cell>
          <cell r="T158">
            <v>116.41015582</v>
          </cell>
        </row>
        <row r="159">
          <cell r="Q159">
            <v>1.1845044166666667</v>
          </cell>
          <cell r="T159">
            <v>0.82178710529778731</v>
          </cell>
        </row>
        <row r="160">
          <cell r="Q160">
            <v>2.2270903333333331E-2</v>
          </cell>
          <cell r="T160">
            <v>8.1833565807030356E-2</v>
          </cell>
        </row>
        <row r="161">
          <cell r="Q161">
            <v>0</v>
          </cell>
          <cell r="T161">
            <v>0</v>
          </cell>
        </row>
        <row r="162">
          <cell r="Q162">
            <v>0</v>
          </cell>
          <cell r="T162">
            <v>0</v>
          </cell>
        </row>
        <row r="163">
          <cell r="Q163">
            <v>0</v>
          </cell>
          <cell r="T163">
            <v>0</v>
          </cell>
        </row>
        <row r="164">
          <cell r="Q164">
            <v>4.2622888066666667</v>
          </cell>
          <cell r="T164">
            <v>6.3611540138997151</v>
          </cell>
        </row>
        <row r="165">
          <cell r="Q165">
            <v>41.277782043333339</v>
          </cell>
          <cell r="T165">
            <v>47.617234377198116</v>
          </cell>
        </row>
        <row r="166">
          <cell r="Q166">
            <v>1.2161754833333334</v>
          </cell>
          <cell r="T166">
            <v>0.95778155049445524</v>
          </cell>
        </row>
        <row r="167">
          <cell r="Q167">
            <v>3.7343851533333332</v>
          </cell>
          <cell r="T167">
            <v>2.0175755249746623</v>
          </cell>
        </row>
        <row r="168">
          <cell r="Q168">
            <v>0.69596641666666659</v>
          </cell>
          <cell r="T168">
            <v>0.37076752928396556</v>
          </cell>
        </row>
        <row r="169">
          <cell r="Q169">
            <v>7.0072711366666667</v>
          </cell>
          <cell r="T169">
            <v>1.5893309855786395</v>
          </cell>
        </row>
        <row r="170">
          <cell r="Q170">
            <v>0</v>
          </cell>
          <cell r="T170">
            <v>0</v>
          </cell>
        </row>
        <row r="171">
          <cell r="Q171">
            <v>2.2053732866666667</v>
          </cell>
          <cell r="T171">
            <v>0.88271096352797795</v>
          </cell>
        </row>
        <row r="172">
          <cell r="Q172">
            <v>3.5687357033333336</v>
          </cell>
          <cell r="T172">
            <v>2.6442148715201528</v>
          </cell>
        </row>
        <row r="173">
          <cell r="Q173">
            <v>0.37015758999999998</v>
          </cell>
          <cell r="T173">
            <v>0.40221761056325511</v>
          </cell>
        </row>
        <row r="174">
          <cell r="Q174">
            <v>2.012087053333333</v>
          </cell>
          <cell r="T174">
            <v>1.715643821040709</v>
          </cell>
        </row>
        <row r="175">
          <cell r="Q175">
            <v>1.1397541066666665</v>
          </cell>
          <cell r="T175">
            <v>1.2264097389532682</v>
          </cell>
        </row>
        <row r="176">
          <cell r="Q176">
            <v>3.1636501366666665</v>
          </cell>
          <cell r="T176">
            <v>2.918117501857163</v>
          </cell>
        </row>
        <row r="177">
          <cell r="Q177">
            <v>4.6753625099999994</v>
          </cell>
          <cell r="T177">
            <v>4.330143753507488</v>
          </cell>
        </row>
        <row r="178">
          <cell r="Q178">
            <v>11.42329629</v>
          </cell>
          <cell r="T178">
            <v>3.8899500997213696</v>
          </cell>
        </row>
        <row r="179">
          <cell r="Q179">
            <v>1.8500958333333333</v>
          </cell>
          <cell r="T179">
            <v>1.8995660181791383</v>
          </cell>
        </row>
        <row r="180">
          <cell r="Q180">
            <v>4.2175194200000004</v>
          </cell>
          <cell r="T180">
            <v>6.2199488215719798</v>
          </cell>
        </row>
        <row r="181">
          <cell r="Q181">
            <v>3.2526920800000001</v>
          </cell>
          <cell r="T181">
            <v>4.8063676850000006</v>
          </cell>
        </row>
        <row r="182">
          <cell r="Q182">
            <v>0</v>
          </cell>
          <cell r="T182">
            <v>0</v>
          </cell>
        </row>
        <row r="183">
          <cell r="Q183">
            <v>3.64947913</v>
          </cell>
          <cell r="T183">
            <v>3.6469217364923314</v>
          </cell>
        </row>
        <row r="184">
          <cell r="Q184">
            <v>1.1383218333333334</v>
          </cell>
          <cell r="T184">
            <v>1.0891185551209688</v>
          </cell>
        </row>
        <row r="185">
          <cell r="Q185">
            <v>8.6908634733333336</v>
          </cell>
          <cell r="T185">
            <v>3.2387820149604769</v>
          </cell>
        </row>
        <row r="186">
          <cell r="Q186">
            <v>13.399388583333334</v>
          </cell>
          <cell r="T186">
            <v>15.830421276787757</v>
          </cell>
        </row>
        <row r="187">
          <cell r="Q187">
            <v>2.4946361800000001</v>
          </cell>
          <cell r="T187">
            <v>2.576921649777248</v>
          </cell>
        </row>
        <row r="188">
          <cell r="Q188">
            <v>0.38246583333333334</v>
          </cell>
          <cell r="T188">
            <v>0</v>
          </cell>
        </row>
        <row r="189">
          <cell r="Q189">
            <v>2.1277708733333336</v>
          </cell>
          <cell r="T189">
            <v>2.3691401134047276</v>
          </cell>
        </row>
        <row r="190">
          <cell r="Q190">
            <v>24.472228396666669</v>
          </cell>
          <cell r="T190">
            <v>10.813208700291735</v>
          </cell>
        </row>
        <row r="191">
          <cell r="Q191">
            <v>7.521343073333334</v>
          </cell>
          <cell r="T191">
            <v>7.5793897920330027</v>
          </cell>
        </row>
        <row r="192">
          <cell r="Q192">
            <v>0</v>
          </cell>
          <cell r="T192">
            <v>0</v>
          </cell>
        </row>
        <row r="193">
          <cell r="Q193">
            <v>0.87408198000000004</v>
          </cell>
          <cell r="T193">
            <v>0.87408198000000004</v>
          </cell>
        </row>
        <row r="194">
          <cell r="Q194">
            <v>7.6876426533333326</v>
          </cell>
          <cell r="T194">
            <v>3.8907142610358506E-2</v>
          </cell>
        </row>
        <row r="195">
          <cell r="Q195">
            <v>0.55755824666666665</v>
          </cell>
          <cell r="T195">
            <v>0.5754384037535154</v>
          </cell>
        </row>
        <row r="196">
          <cell r="Q196">
            <v>623.53060007333329</v>
          </cell>
          <cell r="T196">
            <v>454.37407117000004</v>
          </cell>
        </row>
        <row r="197">
          <cell r="Q197">
            <v>0</v>
          </cell>
          <cell r="T197">
            <v>0</v>
          </cell>
        </row>
        <row r="198">
          <cell r="Q198">
            <v>0.77986813999999982</v>
          </cell>
          <cell r="T198">
            <v>0.78156949846806767</v>
          </cell>
        </row>
        <row r="199">
          <cell r="Q199">
            <v>3.6367289999999999</v>
          </cell>
          <cell r="T199">
            <v>6.6949885</v>
          </cell>
        </row>
        <row r="200">
          <cell r="Q200">
            <v>3.1675931666666663</v>
          </cell>
          <cell r="T200">
            <v>4.1239593347999994</v>
          </cell>
        </row>
        <row r="201">
          <cell r="Q201">
            <v>0.24451558333333334</v>
          </cell>
          <cell r="T201">
            <v>0.24135401477019361</v>
          </cell>
        </row>
        <row r="202">
          <cell r="Q202">
            <v>5.6642885999999999</v>
          </cell>
          <cell r="T202">
            <v>9.5057512000000024</v>
          </cell>
        </row>
        <row r="203">
          <cell r="Q203">
            <v>1.7535399266666667</v>
          </cell>
          <cell r="T203">
            <v>2.2815341314510063</v>
          </cell>
        </row>
        <row r="204">
          <cell r="Q204">
            <v>0.87596045333333339</v>
          </cell>
          <cell r="T204">
            <v>0.8990654506142981</v>
          </cell>
        </row>
        <row r="205">
          <cell r="Q205">
            <v>0.84856901333333334</v>
          </cell>
          <cell r="T205">
            <v>3.6620898205211705</v>
          </cell>
        </row>
        <row r="206">
          <cell r="Q206">
            <v>28.581454376666667</v>
          </cell>
          <cell r="T206">
            <v>25.79774016</v>
          </cell>
        </row>
        <row r="207">
          <cell r="Q207">
            <v>26.267738416666667</v>
          </cell>
          <cell r="T207">
            <v>23.4840242</v>
          </cell>
        </row>
        <row r="208">
          <cell r="Q208">
            <v>0.10427583333333333</v>
          </cell>
          <cell r="T208">
            <v>0.11549440398779713</v>
          </cell>
        </row>
        <row r="209">
          <cell r="Q209">
            <v>2.3123501666666666</v>
          </cell>
          <cell r="T209">
            <v>2.4696987254730178</v>
          </cell>
        </row>
        <row r="210">
          <cell r="Q210">
            <v>7.1376251333333336</v>
          </cell>
          <cell r="T210">
            <v>1.1268111254735398</v>
          </cell>
        </row>
        <row r="211">
          <cell r="Q211">
            <v>6.9604356933333333</v>
          </cell>
          <cell r="T211">
            <v>2.8320451632081012</v>
          </cell>
        </row>
        <row r="212">
          <cell r="Q212">
            <v>2.6227538133333335</v>
          </cell>
          <cell r="T212">
            <v>2.1943864148905545</v>
          </cell>
        </row>
        <row r="213">
          <cell r="Q213">
            <v>2.0062380366666668</v>
          </cell>
          <cell r="T213">
            <v>2.1683831554762403</v>
          </cell>
        </row>
        <row r="214">
          <cell r="Q214">
            <v>4.5521427299999999</v>
          </cell>
          <cell r="T214">
            <v>4.8617683796646229</v>
          </cell>
        </row>
        <row r="215">
          <cell r="Q215">
            <v>3.299514769</v>
          </cell>
          <cell r="T215">
            <v>0.48520085000000002</v>
          </cell>
        </row>
        <row r="216">
          <cell r="Q216">
            <v>4.4618958333333332</v>
          </cell>
          <cell r="T216">
            <v>4.5969950742263386</v>
          </cell>
        </row>
        <row r="217">
          <cell r="Q217">
            <v>8.8675924033333331</v>
          </cell>
          <cell r="T217">
            <v>1.1442418828135525</v>
          </cell>
        </row>
        <row r="218">
          <cell r="Q218">
            <v>0</v>
          </cell>
          <cell r="T218">
            <v>0</v>
          </cell>
        </row>
        <row r="219">
          <cell r="Q219">
            <v>2.299296986666667</v>
          </cell>
          <cell r="T219">
            <v>2.3682061339572336</v>
          </cell>
        </row>
        <row r="220">
          <cell r="Q220">
            <v>0</v>
          </cell>
          <cell r="T220">
            <v>0</v>
          </cell>
        </row>
        <row r="221">
          <cell r="Q221">
            <v>1.8152074633333333</v>
          </cell>
          <cell r="T221">
            <v>1.9762594427947691</v>
          </cell>
        </row>
        <row r="222">
          <cell r="Q222">
            <v>1.4172438566666667</v>
          </cell>
          <cell r="T222">
            <v>1.3533710876855241</v>
          </cell>
        </row>
        <row r="223">
          <cell r="Q223">
            <v>328.84630588666664</v>
          </cell>
          <cell r="T223">
            <v>294.42952790999999</v>
          </cell>
        </row>
        <row r="224">
          <cell r="Q224">
            <v>1.9476242633333332</v>
          </cell>
          <cell r="T224">
            <v>1.9482049866472424</v>
          </cell>
        </row>
        <row r="225">
          <cell r="Q225">
            <v>6.9397663099999995</v>
          </cell>
          <cell r="T225">
            <v>117.94334230999999</v>
          </cell>
        </row>
        <row r="226">
          <cell r="Q226">
            <v>2.4072444166666664</v>
          </cell>
          <cell r="T226">
            <v>1.2819927500461188</v>
          </cell>
        </row>
        <row r="227">
          <cell r="Q227">
            <v>19.43670805</v>
          </cell>
          <cell r="T227">
            <v>0.79398505685263021</v>
          </cell>
        </row>
        <row r="228">
          <cell r="Q228">
            <v>6.5490750000000002</v>
          </cell>
          <cell r="T228">
            <v>0</v>
          </cell>
        </row>
        <row r="229">
          <cell r="Q229">
            <v>2.4989832899999995</v>
          </cell>
          <cell r="T229">
            <v>0.18745630185711692</v>
          </cell>
        </row>
        <row r="230">
          <cell r="Q230">
            <v>17.751264607933333</v>
          </cell>
          <cell r="T230">
            <v>3.4529641682520382</v>
          </cell>
        </row>
        <row r="231">
          <cell r="Q231">
            <v>40.271831673333331</v>
          </cell>
          <cell r="T231">
            <v>9.1083350104511318</v>
          </cell>
        </row>
        <row r="232">
          <cell r="Q232">
            <v>60.990371636666673</v>
          </cell>
          <cell r="T232">
            <v>6.3555834999999998</v>
          </cell>
        </row>
        <row r="233">
          <cell r="Q233">
            <v>3.4285978114000009</v>
          </cell>
          <cell r="T233">
            <v>0</v>
          </cell>
        </row>
        <row r="234">
          <cell r="Q234">
            <v>8.8021966506000009</v>
          </cell>
          <cell r="T234">
            <v>3.0694864911308444</v>
          </cell>
        </row>
        <row r="235">
          <cell r="Q235">
            <v>3.5004115433333332</v>
          </cell>
          <cell r="T235">
            <v>2.5966244397969405</v>
          </cell>
        </row>
        <row r="236">
          <cell r="Q236">
            <v>9.1645166666666666E-2</v>
          </cell>
          <cell r="T236">
            <v>1.498173231503497</v>
          </cell>
        </row>
        <row r="237">
          <cell r="Q237">
            <v>0.10782183333333333</v>
          </cell>
          <cell r="T237">
            <v>0.12437858890993538</v>
          </cell>
        </row>
        <row r="238">
          <cell r="Q238">
            <v>2.5336188333333336</v>
          </cell>
          <cell r="T238">
            <v>3.2985736652000002</v>
          </cell>
        </row>
        <row r="239">
          <cell r="Q239">
            <v>26.267738416666667</v>
          </cell>
          <cell r="T239">
            <v>23.4840242</v>
          </cell>
        </row>
        <row r="240">
          <cell r="Q240">
            <v>1.82028279</v>
          </cell>
          <cell r="T240">
            <v>1.0000916888590232</v>
          </cell>
        </row>
        <row r="241">
          <cell r="Q241">
            <v>0</v>
          </cell>
          <cell r="T241">
            <v>0</v>
          </cell>
        </row>
        <row r="242">
          <cell r="Q242">
            <v>0</v>
          </cell>
          <cell r="T242">
            <v>0</v>
          </cell>
        </row>
        <row r="243">
          <cell r="Q243">
            <v>2.6143019999999999</v>
          </cell>
          <cell r="T243">
            <v>0</v>
          </cell>
        </row>
        <row r="244">
          <cell r="Q244">
            <v>63.512744809999994</v>
          </cell>
          <cell r="T244">
            <v>7.1118321327088054</v>
          </cell>
        </row>
        <row r="245">
          <cell r="Q245">
            <v>24.732005160000007</v>
          </cell>
          <cell r="T245">
            <v>3.6915251897742247</v>
          </cell>
        </row>
        <row r="246">
          <cell r="Q246">
            <v>12.229792960000001</v>
          </cell>
          <cell r="T246">
            <v>0.72358181471833627</v>
          </cell>
        </row>
        <row r="247">
          <cell r="Q247">
            <v>140.30990190313332</v>
          </cell>
          <cell r="T247">
            <v>131.40975399999999</v>
          </cell>
        </row>
        <row r="248">
          <cell r="Q248">
            <v>3.1589184433333335</v>
          </cell>
          <cell r="T248">
            <v>2.7433804336974417</v>
          </cell>
        </row>
        <row r="249">
          <cell r="Q249">
            <v>449.40787741666668</v>
          </cell>
          <cell r="T249">
            <v>0</v>
          </cell>
        </row>
        <row r="250">
          <cell r="Q250">
            <v>1.4395571666666667</v>
          </cell>
          <cell r="T250">
            <v>1.3964161860616888</v>
          </cell>
        </row>
        <row r="251">
          <cell r="Q251">
            <v>3.2199084166666667</v>
          </cell>
          <cell r="T251">
            <v>0</v>
          </cell>
        </row>
        <row r="252">
          <cell r="Q252">
            <v>5.3806781299999997</v>
          </cell>
          <cell r="T252">
            <v>1.4342853587439219</v>
          </cell>
        </row>
        <row r="253">
          <cell r="Q253">
            <v>5.46006649</v>
          </cell>
          <cell r="T253">
            <v>5.3494461408945062</v>
          </cell>
        </row>
        <row r="254">
          <cell r="Q254">
            <v>4.1571131633333334</v>
          </cell>
          <cell r="T254">
            <v>3.5723708585453706</v>
          </cell>
        </row>
        <row r="255">
          <cell r="Q255">
            <v>4.6853999999999996</v>
          </cell>
          <cell r="T255">
            <v>4.5342606756907768</v>
          </cell>
        </row>
        <row r="256">
          <cell r="Q256">
            <v>11.811467903333334</v>
          </cell>
          <cell r="T256">
            <v>3.4436099570271557</v>
          </cell>
        </row>
        <row r="257">
          <cell r="Q257">
            <v>11.468775175166666</v>
          </cell>
          <cell r="T257">
            <v>1.1631600000000001E-3</v>
          </cell>
        </row>
        <row r="258">
          <cell r="Q258">
            <v>179.26665035989996</v>
          </cell>
          <cell r="T258">
            <v>0</v>
          </cell>
        </row>
        <row r="259">
          <cell r="Q259">
            <v>0</v>
          </cell>
          <cell r="T259">
            <v>0</v>
          </cell>
        </row>
        <row r="260">
          <cell r="Q260">
            <v>459.81121425666669</v>
          </cell>
          <cell r="T260">
            <v>0</v>
          </cell>
        </row>
        <row r="261">
          <cell r="Q261">
            <v>9.6983173133333338</v>
          </cell>
          <cell r="T261">
            <v>10.5817035196969</v>
          </cell>
        </row>
        <row r="262">
          <cell r="Q262">
            <v>1.7384508333333333</v>
          </cell>
          <cell r="T262">
            <v>2.7620340940298376</v>
          </cell>
        </row>
        <row r="263">
          <cell r="Q263">
            <v>8.2167840000000005</v>
          </cell>
          <cell r="T263">
            <v>9.3735927795836496</v>
          </cell>
        </row>
        <row r="264">
          <cell r="Q264">
            <v>3.4361999999999999</v>
          </cell>
          <cell r="T264">
            <v>4.3704372788828607</v>
          </cell>
        </row>
        <row r="265">
          <cell r="Q265">
            <v>3.1022928333333333</v>
          </cell>
          <cell r="T265">
            <v>2.9782911446700444</v>
          </cell>
        </row>
        <row r="266">
          <cell r="Q266">
            <v>2.7813154899999999</v>
          </cell>
          <cell r="T266">
            <v>2.7796410061899661</v>
          </cell>
        </row>
        <row r="267">
          <cell r="Q267">
            <v>7.3395392533333323</v>
          </cell>
          <cell r="T267">
            <v>2.5033068921824664</v>
          </cell>
        </row>
        <row r="268">
          <cell r="Q268">
            <v>8.663484583333334</v>
          </cell>
          <cell r="T268">
            <v>9.8275743928625712</v>
          </cell>
        </row>
        <row r="269">
          <cell r="Q269">
            <v>0</v>
          </cell>
          <cell r="T269">
            <v>6.3555834999999998</v>
          </cell>
        </row>
        <row r="270">
          <cell r="Q270">
            <v>15.400299996666666</v>
          </cell>
          <cell r="T270">
            <v>3.903662078388126E-2</v>
          </cell>
        </row>
        <row r="271">
          <cell r="Q271">
            <v>0</v>
          </cell>
          <cell r="T271">
            <v>0</v>
          </cell>
        </row>
        <row r="272">
          <cell r="Q272">
            <v>0</v>
          </cell>
          <cell r="T272">
            <v>0</v>
          </cell>
        </row>
        <row r="273">
          <cell r="Q273">
            <v>0</v>
          </cell>
          <cell r="T273">
            <v>0</v>
          </cell>
        </row>
        <row r="274">
          <cell r="Q274">
            <v>2.3200901799999998</v>
          </cell>
          <cell r="T274">
            <v>10.550219356878729</v>
          </cell>
        </row>
        <row r="275">
          <cell r="Q275">
            <v>3.1190858954333329</v>
          </cell>
          <cell r="T275">
            <v>1.3963058398986778</v>
          </cell>
        </row>
        <row r="276">
          <cell r="Q276">
            <v>7.8444166666666662E-3</v>
          </cell>
          <cell r="T276">
            <v>1.1170446719189422</v>
          </cell>
        </row>
        <row r="277">
          <cell r="Q277">
            <v>19.043747821833335</v>
          </cell>
          <cell r="T277">
            <v>19.807591754109989</v>
          </cell>
        </row>
        <row r="278">
          <cell r="Q278">
            <v>6.5592654440969991</v>
          </cell>
          <cell r="T278">
            <v>0</v>
          </cell>
        </row>
        <row r="279">
          <cell r="Q279">
            <v>1.0828061666666668</v>
          </cell>
          <cell r="T279">
            <v>0.7995766429924418</v>
          </cell>
        </row>
        <row r="280">
          <cell r="Q280">
            <v>1.4847534166666667</v>
          </cell>
          <cell r="T280">
            <v>1.8172600258233775</v>
          </cell>
        </row>
      </sheetData>
      <sheetData sheetId="1">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53.257597710404703</v>
          </cell>
        </row>
        <row r="75">
          <cell r="Q75">
            <v>4.0290660000000003</v>
          </cell>
          <cell r="T75">
            <v>3.014154</v>
          </cell>
        </row>
        <row r="76">
          <cell r="Q76">
            <v>0</v>
          </cell>
          <cell r="T76">
            <v>0</v>
          </cell>
        </row>
        <row r="77">
          <cell r="Q77">
            <v>0</v>
          </cell>
          <cell r="T77">
            <v>0</v>
          </cell>
        </row>
        <row r="78">
          <cell r="Q78">
            <v>0</v>
          </cell>
          <cell r="T78">
            <v>0</v>
          </cell>
        </row>
        <row r="79">
          <cell r="Q79">
            <v>0</v>
          </cell>
          <cell r="T79">
            <v>0</v>
          </cell>
        </row>
        <row r="80">
          <cell r="Q80">
            <v>6.1475591399999994</v>
          </cell>
          <cell r="T80">
            <v>3.9611648591435342</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9.3811878333333336</v>
          </cell>
          <cell r="T109">
            <v>5.0011541162135362</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3.0815517333333333</v>
          </cell>
          <cell r="T127">
            <v>1.9394301439814718</v>
          </cell>
        </row>
        <row r="128">
          <cell r="Q128">
            <v>2.5358238333333336</v>
          </cell>
          <cell r="T128">
            <v>0.5868567596767833</v>
          </cell>
        </row>
        <row r="129">
          <cell r="Q129">
            <v>0</v>
          </cell>
          <cell r="T129">
            <v>0</v>
          </cell>
        </row>
        <row r="130">
          <cell r="Q130">
            <v>0</v>
          </cell>
          <cell r="T130">
            <v>0</v>
          </cell>
        </row>
        <row r="131">
          <cell r="Q131">
            <v>0</v>
          </cell>
          <cell r="T131">
            <v>0</v>
          </cell>
        </row>
        <row r="132">
          <cell r="Q132">
            <v>1.9760053866666669</v>
          </cell>
          <cell r="T132">
            <v>0.41258929825850932</v>
          </cell>
        </row>
        <row r="133">
          <cell r="Q133">
            <v>0</v>
          </cell>
          <cell r="T133">
            <v>0</v>
          </cell>
        </row>
        <row r="134">
          <cell r="Q134">
            <v>0</v>
          </cell>
          <cell r="T134">
            <v>0</v>
          </cell>
        </row>
        <row r="135">
          <cell r="Q135">
            <v>0</v>
          </cell>
          <cell r="T135">
            <v>0</v>
          </cell>
        </row>
        <row r="136">
          <cell r="Q136">
            <v>0</v>
          </cell>
          <cell r="T136">
            <v>0</v>
          </cell>
        </row>
        <row r="137">
          <cell r="Q137">
            <v>15.254073873333335</v>
          </cell>
          <cell r="T137">
            <v>4.5477530399999999</v>
          </cell>
        </row>
        <row r="138">
          <cell r="Q138">
            <v>0</v>
          </cell>
          <cell r="T138">
            <v>0</v>
          </cell>
        </row>
        <row r="139">
          <cell r="Q139">
            <v>0</v>
          </cell>
          <cell r="T139">
            <v>0</v>
          </cell>
        </row>
        <row r="140">
          <cell r="Q140">
            <v>0</v>
          </cell>
          <cell r="T140">
            <v>0</v>
          </cell>
        </row>
        <row r="141">
          <cell r="Q141">
            <v>11.09601604</v>
          </cell>
          <cell r="T141">
            <v>1.1094040000000001E-2</v>
          </cell>
        </row>
        <row r="142">
          <cell r="Q142">
            <v>0.53236983333333332</v>
          </cell>
          <cell r="T142">
            <v>0.26032814067831572</v>
          </cell>
        </row>
        <row r="143">
          <cell r="Q143">
            <v>3.3561180866666662</v>
          </cell>
          <cell r="T143">
            <v>0.7241965933522172</v>
          </cell>
        </row>
        <row r="144">
          <cell r="Q144">
            <v>9.1420100000000008E-3</v>
          </cell>
          <cell r="T144">
            <v>9.1420100000000008E-3</v>
          </cell>
        </row>
        <row r="145">
          <cell r="Q145">
            <v>0.17449736999999998</v>
          </cell>
          <cell r="T145">
            <v>0.17449736999999998</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1.8866966904051043</v>
          </cell>
        </row>
        <row r="153">
          <cell r="Q153">
            <v>0</v>
          </cell>
          <cell r="T153">
            <v>0</v>
          </cell>
        </row>
        <row r="154">
          <cell r="Q154">
            <v>5.5910911966666674</v>
          </cell>
          <cell r="T154">
            <v>3.1915759771394381</v>
          </cell>
        </row>
        <row r="155">
          <cell r="Q155">
            <v>41.934394833333336</v>
          </cell>
          <cell r="T155">
            <v>24.286847808099999</v>
          </cell>
        </row>
        <row r="156">
          <cell r="Q156">
            <v>0</v>
          </cell>
          <cell r="T156">
            <v>0</v>
          </cell>
        </row>
        <row r="157">
          <cell r="Q157">
            <v>4.4886780866666669</v>
          </cell>
          <cell r="T157">
            <v>1.7979036995451376</v>
          </cell>
        </row>
        <row r="158">
          <cell r="Q158">
            <v>61.564413773333335</v>
          </cell>
          <cell r="T158">
            <v>115.44477794000001</v>
          </cell>
        </row>
        <row r="159">
          <cell r="Q159">
            <v>1.1845044166666667</v>
          </cell>
          <cell r="T159">
            <v>0.55685416498510187</v>
          </cell>
        </row>
        <row r="160">
          <cell r="Q160">
            <v>2.2347693333333331E-2</v>
          </cell>
          <cell r="T160">
            <v>5.6419510739107108E-2</v>
          </cell>
        </row>
        <row r="161">
          <cell r="Q161">
            <v>135.20805437000001</v>
          </cell>
          <cell r="T161">
            <v>127.73479416999999</v>
          </cell>
        </row>
        <row r="162">
          <cell r="Q162">
            <v>0</v>
          </cell>
          <cell r="T162">
            <v>0</v>
          </cell>
        </row>
        <row r="163">
          <cell r="Q163">
            <v>0</v>
          </cell>
          <cell r="T163">
            <v>0</v>
          </cell>
        </row>
        <row r="164">
          <cell r="Q164">
            <v>3.6930114166666663</v>
          </cell>
          <cell r="T164">
            <v>2.8309747845074757</v>
          </cell>
        </row>
        <row r="165">
          <cell r="Q165">
            <v>3.9769690833333335</v>
          </cell>
          <cell r="T165">
            <v>5.4728296609025433</v>
          </cell>
        </row>
        <row r="166">
          <cell r="Q166">
            <v>1.2203320933333333</v>
          </cell>
          <cell r="T166">
            <v>0.56079665452698724</v>
          </cell>
        </row>
        <row r="167">
          <cell r="Q167">
            <v>3.7371792133333335</v>
          </cell>
          <cell r="T167">
            <v>1.1005155251447161</v>
          </cell>
        </row>
        <row r="168">
          <cell r="Q168">
            <v>0.69596641666666659</v>
          </cell>
          <cell r="T168">
            <v>0.18416091900403139</v>
          </cell>
        </row>
        <row r="169">
          <cell r="Q169">
            <v>6.3464722366666653</v>
          </cell>
          <cell r="T169">
            <v>7.6875541255156117</v>
          </cell>
        </row>
        <row r="170">
          <cell r="Q170">
            <v>0</v>
          </cell>
          <cell r="T170">
            <v>0</v>
          </cell>
        </row>
        <row r="171">
          <cell r="Q171">
            <v>2.2068969866666666</v>
          </cell>
          <cell r="T171">
            <v>0.55026805563628545</v>
          </cell>
        </row>
        <row r="172">
          <cell r="Q172">
            <v>3.5773113933333334</v>
          </cell>
          <cell r="T172">
            <v>1.7901761710690729</v>
          </cell>
        </row>
        <row r="173">
          <cell r="Q173">
            <v>0.37233023999999998</v>
          </cell>
          <cell r="T173">
            <v>0.24403958200714104</v>
          </cell>
        </row>
        <row r="174">
          <cell r="Q174">
            <v>2.013077763333333</v>
          </cell>
          <cell r="T174">
            <v>0.89554819396705032</v>
          </cell>
        </row>
        <row r="175">
          <cell r="Q175">
            <v>1.1406199766666667</v>
          </cell>
          <cell r="T175">
            <v>0.61625054277203439</v>
          </cell>
        </row>
        <row r="176">
          <cell r="Q176">
            <v>3.1675816066666664</v>
          </cell>
          <cell r="T176">
            <v>1.6946988984882594</v>
          </cell>
        </row>
        <row r="177">
          <cell r="Q177">
            <v>4.7100836899999994</v>
          </cell>
          <cell r="T177">
            <v>3.0259288777196565</v>
          </cell>
        </row>
        <row r="178">
          <cell r="Q178">
            <v>15.556398380000005</v>
          </cell>
          <cell r="T178">
            <v>21.897580705243591</v>
          </cell>
        </row>
        <row r="179">
          <cell r="Q179">
            <v>1.8500958333333333</v>
          </cell>
          <cell r="T179">
            <v>1.1465649260774715</v>
          </cell>
        </row>
        <row r="180">
          <cell r="Q180">
            <v>4.2201989900000001</v>
          </cell>
          <cell r="T180">
            <v>3.262395806301964</v>
          </cell>
        </row>
        <row r="181">
          <cell r="Q181">
            <v>3.2573393900000003</v>
          </cell>
          <cell r="T181">
            <v>2.5199537849999998</v>
          </cell>
        </row>
        <row r="182">
          <cell r="Q182">
            <v>0</v>
          </cell>
          <cell r="T182">
            <v>0</v>
          </cell>
        </row>
        <row r="183">
          <cell r="Q183">
            <v>3.6513810599999998</v>
          </cell>
          <cell r="T183">
            <v>1.8194603024628158</v>
          </cell>
        </row>
        <row r="184">
          <cell r="Q184">
            <v>1.1383218333333334</v>
          </cell>
          <cell r="T184">
            <v>0.53234337799320908</v>
          </cell>
        </row>
        <row r="185">
          <cell r="Q185">
            <v>13.236247113333334</v>
          </cell>
          <cell r="T185">
            <v>6.3045472312868771</v>
          </cell>
        </row>
        <row r="186">
          <cell r="Q186">
            <v>13.406279773333333</v>
          </cell>
          <cell r="T186">
            <v>8.1188128060065576</v>
          </cell>
        </row>
        <row r="187">
          <cell r="Q187">
            <v>8.7061341999999993</v>
          </cell>
          <cell r="T187">
            <v>7.8387340439370714</v>
          </cell>
        </row>
        <row r="188">
          <cell r="Q188">
            <v>0.38246583333333334</v>
          </cell>
          <cell r="T188">
            <v>0</v>
          </cell>
        </row>
        <row r="189">
          <cell r="Q189">
            <v>2.1305279933333336</v>
          </cell>
          <cell r="T189">
            <v>1.3823596964044538</v>
          </cell>
        </row>
        <row r="190">
          <cell r="Q190">
            <v>6.3334338466666669</v>
          </cell>
          <cell r="T190">
            <v>10.576502204652213</v>
          </cell>
        </row>
        <row r="191">
          <cell r="Q191">
            <v>2.1165769233333336</v>
          </cell>
          <cell r="T191">
            <v>1.149381965390831</v>
          </cell>
        </row>
        <row r="192">
          <cell r="Q192">
            <v>0</v>
          </cell>
          <cell r="T192">
            <v>0</v>
          </cell>
        </row>
        <row r="193">
          <cell r="Q193">
            <v>0.89836203999999997</v>
          </cell>
          <cell r="T193">
            <v>0.89836203999999997</v>
          </cell>
        </row>
        <row r="194">
          <cell r="Q194">
            <v>7.6882366733333329</v>
          </cell>
          <cell r="T194">
            <v>26.446684088218007</v>
          </cell>
        </row>
        <row r="195">
          <cell r="Q195">
            <v>0.57106032666666662</v>
          </cell>
          <cell r="T195">
            <v>0.54325636665585308</v>
          </cell>
        </row>
        <row r="196">
          <cell r="Q196">
            <v>625.94859163333331</v>
          </cell>
          <cell r="T196">
            <v>166.28693737</v>
          </cell>
        </row>
        <row r="197">
          <cell r="Q197">
            <v>0</v>
          </cell>
          <cell r="T197">
            <v>0</v>
          </cell>
        </row>
        <row r="198">
          <cell r="Q198">
            <v>3.6801E-2</v>
          </cell>
          <cell r="T198">
            <v>2.3558545699274319E-2</v>
          </cell>
        </row>
        <row r="199">
          <cell r="Q199">
            <v>3.6367289999999999</v>
          </cell>
          <cell r="T199">
            <v>5.2499054999999997</v>
          </cell>
        </row>
        <row r="200">
          <cell r="Q200">
            <v>3.1675931666666663</v>
          </cell>
          <cell r="T200">
            <v>2.4485466652000003</v>
          </cell>
        </row>
        <row r="201">
          <cell r="Q201">
            <v>0.24451558333333334</v>
          </cell>
          <cell r="T201">
            <v>0.15299820057086949</v>
          </cell>
        </row>
        <row r="202">
          <cell r="Q202">
            <v>5.6941947000000006</v>
          </cell>
          <cell r="T202">
            <v>1.6594180999999986</v>
          </cell>
        </row>
        <row r="203">
          <cell r="Q203">
            <v>1.7543487066666668</v>
          </cell>
          <cell r="T203">
            <v>1.2239770919031678</v>
          </cell>
        </row>
        <row r="204">
          <cell r="Q204">
            <v>0.87704109333333335</v>
          </cell>
          <cell r="T204">
            <v>0.56694456937850191</v>
          </cell>
        </row>
        <row r="205">
          <cell r="Q205">
            <v>0.85713678333333332</v>
          </cell>
          <cell r="T205">
            <v>1.9830583939995745</v>
          </cell>
        </row>
        <row r="206">
          <cell r="Q206">
            <v>28.645724266666669</v>
          </cell>
          <cell r="T206">
            <v>55.398727649999998</v>
          </cell>
        </row>
        <row r="207">
          <cell r="Q207">
            <v>26.267738416666667</v>
          </cell>
          <cell r="T207">
            <v>53.020741799999996</v>
          </cell>
        </row>
        <row r="208">
          <cell r="Q208">
            <v>0.10427583333333333</v>
          </cell>
          <cell r="T208">
            <v>7.8260585349257561E-2</v>
          </cell>
        </row>
        <row r="209">
          <cell r="Q209">
            <v>2.3123501666666666</v>
          </cell>
          <cell r="T209">
            <v>1.4182744485508589</v>
          </cell>
        </row>
        <row r="210">
          <cell r="Q210">
            <v>27.717236423333336</v>
          </cell>
          <cell r="T210">
            <v>33.28966358355899</v>
          </cell>
        </row>
        <row r="211">
          <cell r="Q211">
            <v>4.9846069533333335</v>
          </cell>
          <cell r="T211">
            <v>8.5876082314572066</v>
          </cell>
        </row>
        <row r="212">
          <cell r="Q212">
            <v>2.6253764633333336</v>
          </cell>
          <cell r="T212">
            <v>1.212047341387841</v>
          </cell>
        </row>
        <row r="213">
          <cell r="Q213">
            <v>2.0100519066666669</v>
          </cell>
          <cell r="T213">
            <v>1.1746397974748581</v>
          </cell>
        </row>
        <row r="214">
          <cell r="Q214">
            <v>4.5597966199999993</v>
          </cell>
          <cell r="T214">
            <v>2.6800458966129117</v>
          </cell>
        </row>
        <row r="215">
          <cell r="Q215">
            <v>17.799381070000006</v>
          </cell>
          <cell r="T215">
            <v>21.492045393646265</v>
          </cell>
        </row>
        <row r="216">
          <cell r="Q216">
            <v>4.466642293333333</v>
          </cell>
          <cell r="T216">
            <v>2.4629261129028537</v>
          </cell>
        </row>
        <row r="217">
          <cell r="Q217">
            <v>1.0481834133333334</v>
          </cell>
          <cell r="T217">
            <v>8.4538208797505323</v>
          </cell>
        </row>
        <row r="218">
          <cell r="Q218">
            <v>0</v>
          </cell>
          <cell r="T218">
            <v>0</v>
          </cell>
        </row>
        <row r="219">
          <cell r="Q219">
            <v>2.3064338866666669</v>
          </cell>
          <cell r="T219">
            <v>1.3119608240307938</v>
          </cell>
        </row>
        <row r="220">
          <cell r="Q220">
            <v>0</v>
          </cell>
          <cell r="T220">
            <v>0</v>
          </cell>
        </row>
        <row r="221">
          <cell r="Q221">
            <v>7.581156363333335</v>
          </cell>
          <cell r="T221">
            <v>6.8181806526799393</v>
          </cell>
        </row>
        <row r="222">
          <cell r="Q222">
            <v>1.4173665966666666</v>
          </cell>
          <cell r="T222">
            <v>0.67076538424299204</v>
          </cell>
        </row>
        <row r="223">
          <cell r="Q223">
            <v>158.89486463666665</v>
          </cell>
          <cell r="T223">
            <v>350.13231128000001</v>
          </cell>
        </row>
        <row r="224">
          <cell r="Q224">
            <v>1.9583533833333331</v>
          </cell>
          <cell r="T224">
            <v>1.3151111849288206</v>
          </cell>
        </row>
        <row r="225">
          <cell r="Q225">
            <v>14.120250819999999</v>
          </cell>
          <cell r="T225">
            <v>13.59148482</v>
          </cell>
        </row>
        <row r="226">
          <cell r="Q226">
            <v>27.925590876666668</v>
          </cell>
          <cell r="T226">
            <v>26.228843617491922</v>
          </cell>
        </row>
        <row r="227">
          <cell r="Q227">
            <v>1.22216915</v>
          </cell>
          <cell r="T227">
            <v>19.673874822144409</v>
          </cell>
        </row>
        <row r="228">
          <cell r="Q228">
            <v>6.5490750000000002</v>
          </cell>
          <cell r="T228">
            <v>0</v>
          </cell>
        </row>
        <row r="229">
          <cell r="Q229">
            <v>0.166293</v>
          </cell>
          <cell r="T229">
            <v>2.4597132400668715</v>
          </cell>
        </row>
        <row r="230">
          <cell r="Q230">
            <v>3.2930684033333337</v>
          </cell>
          <cell r="T230">
            <v>9.1787156631811744</v>
          </cell>
        </row>
        <row r="231">
          <cell r="Q231">
            <v>23.228349053333332</v>
          </cell>
          <cell r="T231">
            <v>43.774533070141501</v>
          </cell>
        </row>
        <row r="232">
          <cell r="Q232">
            <v>4.0879421666666662</v>
          </cell>
          <cell r="T232">
            <v>59.596118970000006</v>
          </cell>
        </row>
        <row r="233">
          <cell r="Q233">
            <v>50.887327499999998</v>
          </cell>
          <cell r="T233">
            <v>50.887327499999998</v>
          </cell>
        </row>
        <row r="234">
          <cell r="Q234">
            <v>2.6773458699999999</v>
          </cell>
          <cell r="T234">
            <v>2.1697175652318164</v>
          </cell>
        </row>
        <row r="235">
          <cell r="Q235">
            <v>37.51290620333333</v>
          </cell>
          <cell r="T235">
            <v>36.421403371060798</v>
          </cell>
        </row>
        <row r="236">
          <cell r="Q236">
            <v>9.1645166666666666E-2</v>
          </cell>
          <cell r="T236">
            <v>0.74687775256179767</v>
          </cell>
        </row>
        <row r="237">
          <cell r="Q237">
            <v>20.187319993333329</v>
          </cell>
          <cell r="T237">
            <v>20.163778790376121</v>
          </cell>
        </row>
        <row r="238">
          <cell r="Q238">
            <v>2.5336188333333336</v>
          </cell>
          <cell r="T238">
            <v>1.9584853347999998</v>
          </cell>
        </row>
        <row r="239">
          <cell r="Q239">
            <v>26.267738416666667</v>
          </cell>
          <cell r="T239">
            <v>53.020741799999996</v>
          </cell>
        </row>
        <row r="240">
          <cell r="Q240">
            <v>8.6437356300000001</v>
          </cell>
          <cell r="T240">
            <v>7.323540118199805</v>
          </cell>
        </row>
        <row r="241">
          <cell r="Q241">
            <v>0</v>
          </cell>
          <cell r="T241">
            <v>0</v>
          </cell>
        </row>
        <row r="242">
          <cell r="Q242">
            <v>0</v>
          </cell>
          <cell r="T242">
            <v>0</v>
          </cell>
        </row>
        <row r="243">
          <cell r="Q243">
            <v>2.6143019999999999</v>
          </cell>
          <cell r="T243">
            <v>0</v>
          </cell>
        </row>
        <row r="244">
          <cell r="Q244">
            <v>7.4429999999999996</v>
          </cell>
          <cell r="T244">
            <v>59.558474311807309</v>
          </cell>
        </row>
        <row r="245">
          <cell r="Q245">
            <v>14.19270223</v>
          </cell>
          <cell r="T245">
            <v>33.478852441918718</v>
          </cell>
        </row>
        <row r="246">
          <cell r="Q246">
            <v>1.9626684499999998</v>
          </cell>
          <cell r="T246">
            <v>13.310250082293928</v>
          </cell>
        </row>
        <row r="247">
          <cell r="Q247">
            <v>355.24518583333332</v>
          </cell>
          <cell r="T247">
            <v>234.02403699999999</v>
          </cell>
        </row>
        <row r="248">
          <cell r="Q248">
            <v>3.1701405933333335</v>
          </cell>
          <cell r="T248">
            <v>2.0004172664743463</v>
          </cell>
        </row>
        <row r="249">
          <cell r="Q249">
            <v>449.40787741666668</v>
          </cell>
          <cell r="T249">
            <v>0</v>
          </cell>
        </row>
        <row r="250">
          <cell r="Q250">
            <v>26.084970106666663</v>
          </cell>
          <cell r="T250">
            <v>25.591643617322788</v>
          </cell>
        </row>
        <row r="251">
          <cell r="Q251">
            <v>3.2199084166666667</v>
          </cell>
          <cell r="T251">
            <v>0</v>
          </cell>
        </row>
        <row r="252">
          <cell r="Q252">
            <v>3.6420297900000005</v>
          </cell>
          <cell r="T252">
            <v>7.1893631993264409</v>
          </cell>
        </row>
        <row r="253">
          <cell r="Q253">
            <v>6.9769406899999993</v>
          </cell>
          <cell r="T253">
            <v>4.5348090782498973</v>
          </cell>
        </row>
        <row r="254">
          <cell r="Q254">
            <v>4.1738534233333331</v>
          </cell>
          <cell r="T254">
            <v>2.2450760644159202</v>
          </cell>
        </row>
        <row r="255">
          <cell r="Q255">
            <v>5.16122543</v>
          </cell>
          <cell r="T255">
            <v>2.754672555347689</v>
          </cell>
        </row>
        <row r="256">
          <cell r="Q256">
            <v>17.442300533333334</v>
          </cell>
          <cell r="T256">
            <v>7.6619860823615529</v>
          </cell>
        </row>
        <row r="257">
          <cell r="Q257">
            <v>4.3049468866666665</v>
          </cell>
          <cell r="T257">
            <v>1.1954700000000001E-3</v>
          </cell>
        </row>
        <row r="258">
          <cell r="Q258">
            <v>0</v>
          </cell>
          <cell r="T258">
            <v>43.555616740000005</v>
          </cell>
        </row>
        <row r="259">
          <cell r="Q259">
            <v>6.3030837100000001</v>
          </cell>
          <cell r="T259">
            <v>6.3030837100000001</v>
          </cell>
        </row>
        <row r="260">
          <cell r="Q260">
            <v>438.0501834166667</v>
          </cell>
          <cell r="T260">
            <v>0</v>
          </cell>
        </row>
        <row r="261">
          <cell r="Q261">
            <v>9.706189423333333</v>
          </cell>
          <cell r="T261">
            <v>5.4238910683190209</v>
          </cell>
        </row>
        <row r="262">
          <cell r="Q262">
            <v>1.7384508333333333</v>
          </cell>
          <cell r="T262">
            <v>1.3634579987643025</v>
          </cell>
        </row>
        <row r="263">
          <cell r="Q263">
            <v>8.2167840000000005</v>
          </cell>
          <cell r="T263">
            <v>4.6563124145882711</v>
          </cell>
        </row>
        <row r="264">
          <cell r="Q264">
            <v>3.4361999999999999</v>
          </cell>
          <cell r="T264">
            <v>2.1361984270753123</v>
          </cell>
        </row>
        <row r="265">
          <cell r="Q265">
            <v>3.1022928333333333</v>
          </cell>
          <cell r="T265">
            <v>1.4908019615569064</v>
          </cell>
        </row>
        <row r="266">
          <cell r="Q266">
            <v>2.78317426</v>
          </cell>
          <cell r="T266">
            <v>1.7508647932702857</v>
          </cell>
        </row>
        <row r="267">
          <cell r="Q267">
            <v>18.234914233333335</v>
          </cell>
          <cell r="T267">
            <v>11.209339874016919</v>
          </cell>
        </row>
        <row r="268">
          <cell r="Q268">
            <v>8.663484583333334</v>
          </cell>
          <cell r="T268">
            <v>6.0307226975829789</v>
          </cell>
        </row>
        <row r="269">
          <cell r="Q269">
            <v>0</v>
          </cell>
          <cell r="T269">
            <v>2.6936895000000001</v>
          </cell>
        </row>
        <row r="270">
          <cell r="Q270">
            <v>15.400382406666665</v>
          </cell>
          <cell r="T270">
            <v>2.749062280907582E-2</v>
          </cell>
        </row>
        <row r="271">
          <cell r="Q271">
            <v>0</v>
          </cell>
          <cell r="T271">
            <v>0</v>
          </cell>
        </row>
        <row r="272">
          <cell r="Q272">
            <v>0</v>
          </cell>
          <cell r="T272">
            <v>0</v>
          </cell>
        </row>
        <row r="273">
          <cell r="Q273">
            <v>0</v>
          </cell>
          <cell r="T273">
            <v>0</v>
          </cell>
        </row>
        <row r="274">
          <cell r="Q274">
            <v>18.7128038</v>
          </cell>
          <cell r="T274">
            <v>22.165311244947944</v>
          </cell>
        </row>
        <row r="275">
          <cell r="Q275">
            <v>35.11600451333333</v>
          </cell>
          <cell r="T275">
            <v>33.8010954402477</v>
          </cell>
        </row>
        <row r="276">
          <cell r="Q276">
            <v>13.181245136166666</v>
          </cell>
          <cell r="T276">
            <v>14.673052367363631</v>
          </cell>
        </row>
        <row r="277">
          <cell r="Q277">
            <v>17.944912893333335</v>
          </cell>
          <cell r="T277">
            <v>13.928894795270235</v>
          </cell>
        </row>
        <row r="278">
          <cell r="Q278">
            <v>0.144009</v>
          </cell>
          <cell r="T278">
            <v>0</v>
          </cell>
        </row>
        <row r="279">
          <cell r="Q279">
            <v>1.0828061666666668</v>
          </cell>
          <cell r="T279">
            <v>0.54180405241793694</v>
          </cell>
        </row>
        <row r="280">
          <cell r="Q280">
            <v>1.4862105866666666</v>
          </cell>
          <cell r="T280">
            <v>1.2328573802454332</v>
          </cell>
        </row>
      </sheetData>
      <sheetData sheetId="2">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58.817361973307996</v>
          </cell>
        </row>
        <row r="75">
          <cell r="Q75">
            <v>4.0290660000000003</v>
          </cell>
          <cell r="T75">
            <v>4.8679740000000002</v>
          </cell>
        </row>
        <row r="76">
          <cell r="Q76">
            <v>0</v>
          </cell>
          <cell r="T76">
            <v>0</v>
          </cell>
        </row>
        <row r="77">
          <cell r="Q77">
            <v>0</v>
          </cell>
          <cell r="T77">
            <v>0</v>
          </cell>
        </row>
        <row r="78">
          <cell r="Q78">
            <v>0</v>
          </cell>
          <cell r="T78">
            <v>0</v>
          </cell>
        </row>
        <row r="79">
          <cell r="Q79">
            <v>0</v>
          </cell>
          <cell r="T79">
            <v>0</v>
          </cell>
        </row>
        <row r="80">
          <cell r="Q80">
            <v>6.16958099</v>
          </cell>
          <cell r="T80">
            <v>4.3166405787024962</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9.3811878333333336</v>
          </cell>
          <cell r="T109">
            <v>5.6741612287409344</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3.0884075233333332</v>
          </cell>
          <cell r="T127">
            <v>1.766158675585819</v>
          </cell>
        </row>
        <row r="128">
          <cell r="Q128">
            <v>2.5358238333333336</v>
          </cell>
          <cell r="T128">
            <v>14.417172193022452</v>
          </cell>
        </row>
        <row r="129">
          <cell r="Q129">
            <v>0</v>
          </cell>
          <cell r="T129">
            <v>0</v>
          </cell>
        </row>
        <row r="130">
          <cell r="Q130">
            <v>0</v>
          </cell>
          <cell r="T130">
            <v>0</v>
          </cell>
        </row>
        <row r="131">
          <cell r="Q131">
            <v>0</v>
          </cell>
          <cell r="T131">
            <v>0</v>
          </cell>
        </row>
        <row r="132">
          <cell r="Q132">
            <v>9.0130821166666646</v>
          </cell>
          <cell r="T132">
            <v>7.3495996340678751</v>
          </cell>
        </row>
        <row r="133">
          <cell r="Q133">
            <v>0</v>
          </cell>
          <cell r="T133">
            <v>0</v>
          </cell>
        </row>
        <row r="134">
          <cell r="Q134">
            <v>0</v>
          </cell>
          <cell r="T134">
            <v>0</v>
          </cell>
        </row>
        <row r="135">
          <cell r="Q135">
            <v>0</v>
          </cell>
          <cell r="T135">
            <v>0</v>
          </cell>
        </row>
        <row r="136">
          <cell r="Q136">
            <v>0</v>
          </cell>
          <cell r="T136">
            <v>0</v>
          </cell>
        </row>
        <row r="137">
          <cell r="Q137">
            <v>239.08850138333338</v>
          </cell>
          <cell r="T137">
            <v>230.51017655000004</v>
          </cell>
        </row>
        <row r="138">
          <cell r="Q138">
            <v>0</v>
          </cell>
          <cell r="T138">
            <v>0</v>
          </cell>
        </row>
        <row r="139">
          <cell r="Q139">
            <v>0</v>
          </cell>
          <cell r="T139">
            <v>0</v>
          </cell>
        </row>
        <row r="140">
          <cell r="Q140">
            <v>0</v>
          </cell>
          <cell r="T140">
            <v>0</v>
          </cell>
        </row>
        <row r="141">
          <cell r="Q141">
            <v>11.09661571</v>
          </cell>
          <cell r="T141">
            <v>61.701332409999992</v>
          </cell>
        </row>
        <row r="142">
          <cell r="Q142">
            <v>0.53236983333333332</v>
          </cell>
          <cell r="T142">
            <v>0.28038894570451661</v>
          </cell>
        </row>
        <row r="143">
          <cell r="Q143">
            <v>14.328602776666667</v>
          </cell>
          <cell r="T143">
            <v>11.646818498457144</v>
          </cell>
        </row>
        <row r="144">
          <cell r="Q144">
            <v>9.6361699999999995E-3</v>
          </cell>
          <cell r="T144">
            <v>9.6361699999999995E-3</v>
          </cell>
        </row>
        <row r="145">
          <cell r="Q145">
            <v>0.18392964000000001</v>
          </cell>
          <cell r="T145">
            <v>0.18392964000000001</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2.2465778147450677</v>
          </cell>
        </row>
        <row r="153">
          <cell r="Q153">
            <v>0</v>
          </cell>
          <cell r="T153">
            <v>0</v>
          </cell>
        </row>
        <row r="154">
          <cell r="Q154">
            <v>5.5939082366666675</v>
          </cell>
          <cell r="T154">
            <v>3.9582449628780854</v>
          </cell>
        </row>
        <row r="155">
          <cell r="Q155">
            <v>136.57425827333336</v>
          </cell>
          <cell r="T155">
            <v>465.63048447780005</v>
          </cell>
        </row>
        <row r="156">
          <cell r="Q156">
            <v>0</v>
          </cell>
          <cell r="T156">
            <v>0</v>
          </cell>
        </row>
        <row r="157">
          <cell r="Q157">
            <v>4.5329923466666662</v>
          </cell>
          <cell r="T157">
            <v>1.6660347190741125</v>
          </cell>
        </row>
        <row r="158">
          <cell r="Q158">
            <v>61.638586053333334</v>
          </cell>
          <cell r="T158">
            <v>1564.97116422</v>
          </cell>
        </row>
        <row r="159">
          <cell r="Q159">
            <v>1.1845044166666667</v>
          </cell>
          <cell r="T159">
            <v>0.34422859114800208</v>
          </cell>
        </row>
        <row r="160">
          <cell r="Q160">
            <v>2.250126333333333E-2</v>
          </cell>
          <cell r="T160">
            <v>3.6115052553699678E-2</v>
          </cell>
        </row>
        <row r="161">
          <cell r="Q161">
            <v>155.67731902</v>
          </cell>
          <cell r="T161">
            <v>150.38063576999997</v>
          </cell>
        </row>
        <row r="162">
          <cell r="Q162">
            <v>0</v>
          </cell>
          <cell r="T162">
            <v>0</v>
          </cell>
        </row>
        <row r="163">
          <cell r="Q163">
            <v>0</v>
          </cell>
          <cell r="T163">
            <v>0</v>
          </cell>
        </row>
        <row r="164">
          <cell r="Q164">
            <v>3.6930114166666663</v>
          </cell>
          <cell r="T164">
            <v>3.5197699738387631</v>
          </cell>
        </row>
        <row r="165">
          <cell r="Q165">
            <v>3.9884521433333338</v>
          </cell>
          <cell r="T165">
            <v>6.0424621945393024</v>
          </cell>
        </row>
        <row r="166">
          <cell r="Q166">
            <v>1.2286452933333334</v>
          </cell>
          <cell r="T166">
            <v>0.64122816051211562</v>
          </cell>
        </row>
        <row r="167">
          <cell r="Q167">
            <v>3.7427673433333331</v>
          </cell>
          <cell r="T167">
            <v>1.2137963803164495</v>
          </cell>
        </row>
        <row r="168">
          <cell r="Q168">
            <v>2.5962184166666669</v>
          </cell>
          <cell r="T168">
            <v>2.1145770367072823</v>
          </cell>
        </row>
        <row r="169">
          <cell r="Q169">
            <v>7.9610855316666669</v>
          </cell>
          <cell r="T169">
            <v>2.6024913779209315</v>
          </cell>
        </row>
        <row r="170">
          <cell r="Q170">
            <v>0</v>
          </cell>
          <cell r="T170">
            <v>0</v>
          </cell>
        </row>
        <row r="171">
          <cell r="Q171">
            <v>2.2099443066666664</v>
          </cell>
          <cell r="T171">
            <v>0.4732712711890627</v>
          </cell>
        </row>
        <row r="172">
          <cell r="Q172">
            <v>3.5944627833333334</v>
          </cell>
          <cell r="T172">
            <v>1.4224220123993161</v>
          </cell>
        </row>
        <row r="173">
          <cell r="Q173">
            <v>0.37667554999999997</v>
          </cell>
          <cell r="T173">
            <v>0.27634774063472123</v>
          </cell>
        </row>
        <row r="174">
          <cell r="Q174">
            <v>2.0150591833333333</v>
          </cell>
          <cell r="T174">
            <v>1.021827936851974</v>
          </cell>
        </row>
        <row r="175">
          <cell r="Q175">
            <v>4.4318185766666671</v>
          </cell>
          <cell r="T175">
            <v>4.0356438265877488</v>
          </cell>
        </row>
        <row r="176">
          <cell r="Q176">
            <v>3.1754445566666663</v>
          </cell>
          <cell r="T176">
            <v>1.6485948791247806</v>
          </cell>
        </row>
        <row r="177">
          <cell r="Q177">
            <v>4.7795260399999995</v>
          </cell>
          <cell r="T177">
            <v>2.9902740802788199</v>
          </cell>
        </row>
        <row r="178">
          <cell r="Q178">
            <v>3.7008000000000001</v>
          </cell>
          <cell r="T178">
            <v>1.9458120382848634</v>
          </cell>
        </row>
        <row r="179">
          <cell r="Q179">
            <v>10.869514543333333</v>
          </cell>
          <cell r="T179">
            <v>9.917467483458406</v>
          </cell>
        </row>
        <row r="180">
          <cell r="Q180">
            <v>4.2255581200000005</v>
          </cell>
          <cell r="T180">
            <v>3.6556012443765296</v>
          </cell>
        </row>
        <row r="181">
          <cell r="Q181">
            <v>3.2666339900000003</v>
          </cell>
          <cell r="T181">
            <v>4.0097080529999989</v>
          </cell>
        </row>
        <row r="182">
          <cell r="Q182">
            <v>0</v>
          </cell>
          <cell r="T182">
            <v>0</v>
          </cell>
        </row>
        <row r="183">
          <cell r="Q183">
            <v>5.18299998</v>
          </cell>
          <cell r="T183">
            <v>3.7701660491017295</v>
          </cell>
        </row>
        <row r="184">
          <cell r="Q184">
            <v>7.4483195433333345</v>
          </cell>
          <cell r="T184">
            <v>6.945107759227156</v>
          </cell>
        </row>
        <row r="185">
          <cell r="Q185">
            <v>11.788785353333333</v>
          </cell>
          <cell r="T185">
            <v>4.9964778127294496</v>
          </cell>
        </row>
        <row r="186">
          <cell r="Q186">
            <v>13.420062153333333</v>
          </cell>
          <cell r="T186">
            <v>9.4908226187246321</v>
          </cell>
        </row>
        <row r="187">
          <cell r="Q187">
            <v>2.5229725299999997</v>
          </cell>
          <cell r="T187">
            <v>1.5338990810951119</v>
          </cell>
        </row>
        <row r="188">
          <cell r="Q188">
            <v>0.38246583333333334</v>
          </cell>
          <cell r="T188">
            <v>0</v>
          </cell>
        </row>
        <row r="189">
          <cell r="Q189">
            <v>2.1360422933333334</v>
          </cell>
          <cell r="T189">
            <v>1.3160911436449592</v>
          </cell>
        </row>
        <row r="190">
          <cell r="Q190">
            <v>6.2941397066666669</v>
          </cell>
          <cell r="T190">
            <v>0.87434551211468414</v>
          </cell>
        </row>
        <row r="191">
          <cell r="Q191">
            <v>2.1216391533333332</v>
          </cell>
          <cell r="T191">
            <v>1.3247527457604289</v>
          </cell>
        </row>
        <row r="192">
          <cell r="Q192">
            <v>0</v>
          </cell>
          <cell r="T192">
            <v>0</v>
          </cell>
        </row>
        <row r="193">
          <cell r="Q193">
            <v>0.94692215000000002</v>
          </cell>
          <cell r="T193">
            <v>0.94692215000000002</v>
          </cell>
        </row>
        <row r="194">
          <cell r="Q194">
            <v>7.6894247333333325</v>
          </cell>
          <cell r="T194">
            <v>10.315820214886568</v>
          </cell>
        </row>
        <row r="195">
          <cell r="Q195">
            <v>0.59806448666666678</v>
          </cell>
          <cell r="T195">
            <v>0.58088803198786909</v>
          </cell>
        </row>
        <row r="196">
          <cell r="Q196">
            <v>623.91343411333332</v>
          </cell>
          <cell r="T196">
            <v>134.39191557199993</v>
          </cell>
        </row>
        <row r="197">
          <cell r="Q197">
            <v>0</v>
          </cell>
          <cell r="T197">
            <v>0</v>
          </cell>
        </row>
        <row r="198">
          <cell r="Q198">
            <v>3.6801E-2</v>
          </cell>
          <cell r="T198">
            <v>1.8658971541349077E-2</v>
          </cell>
        </row>
        <row r="199">
          <cell r="Q199">
            <v>3.6367289999999999</v>
          </cell>
          <cell r="T199">
            <v>10.495219499999999</v>
          </cell>
        </row>
        <row r="200">
          <cell r="Q200">
            <v>3.1675931666666663</v>
          </cell>
          <cell r="T200">
            <v>3.7237637468</v>
          </cell>
        </row>
        <row r="201">
          <cell r="Q201">
            <v>0.24451558333333334</v>
          </cell>
          <cell r="T201">
            <v>0.11164447808750236</v>
          </cell>
        </row>
        <row r="202">
          <cell r="Q202">
            <v>5.7540069000000003</v>
          </cell>
          <cell r="T202">
            <v>1.888023100000001</v>
          </cell>
        </row>
        <row r="203">
          <cell r="Q203">
            <v>1.7559662966666667</v>
          </cell>
          <cell r="T203">
            <v>1.3072483488249742</v>
          </cell>
        </row>
        <row r="204">
          <cell r="Q204">
            <v>0.8792023733333334</v>
          </cell>
          <cell r="T204">
            <v>0.45834487767020166</v>
          </cell>
        </row>
        <row r="205">
          <cell r="Q205">
            <v>0.87427232333333338</v>
          </cell>
          <cell r="T205">
            <v>2.3453414292322114</v>
          </cell>
        </row>
        <row r="206">
          <cell r="Q206">
            <v>28.774264036666665</v>
          </cell>
          <cell r="T206">
            <v>48.778152820000017</v>
          </cell>
        </row>
        <row r="207">
          <cell r="Q207">
            <v>26.267738416666667</v>
          </cell>
          <cell r="T207">
            <v>46.271627200000019</v>
          </cell>
        </row>
        <row r="208">
          <cell r="Q208">
            <v>0.10427583333333333</v>
          </cell>
          <cell r="T208">
            <v>4.8378072269448978E-2</v>
          </cell>
        </row>
        <row r="209">
          <cell r="Q209">
            <v>9.2485718466666675</v>
          </cell>
          <cell r="T209">
            <v>8.2121115535365323</v>
          </cell>
        </row>
        <row r="210">
          <cell r="Q210">
            <v>1.0625958333333332</v>
          </cell>
          <cell r="T210">
            <v>0.67554537493882161</v>
          </cell>
        </row>
        <row r="211">
          <cell r="Q211">
            <v>2.6235398833333337</v>
          </cell>
          <cell r="T211">
            <v>1.8130248093575223</v>
          </cell>
        </row>
        <row r="212">
          <cell r="Q212">
            <v>2.6306218333333335</v>
          </cell>
          <cell r="T212">
            <v>1.2898757074960643</v>
          </cell>
        </row>
        <row r="213">
          <cell r="Q213">
            <v>2.0176797266666666</v>
          </cell>
          <cell r="T213">
            <v>1.3422815066207139</v>
          </cell>
        </row>
        <row r="214">
          <cell r="Q214">
            <v>4.5751044499999995</v>
          </cell>
          <cell r="T214">
            <v>2.9304118148869853</v>
          </cell>
        </row>
        <row r="215">
          <cell r="Q215">
            <v>1.2596202500000002</v>
          </cell>
          <cell r="T215">
            <v>2.2569566696011982</v>
          </cell>
        </row>
        <row r="216">
          <cell r="Q216">
            <v>4.4761352233333325</v>
          </cell>
          <cell r="T216">
            <v>2.7510112632554402</v>
          </cell>
        </row>
        <row r="217">
          <cell r="Q217">
            <v>1.0538206333333333</v>
          </cell>
          <cell r="T217">
            <v>0.72601186795412509</v>
          </cell>
        </row>
        <row r="218">
          <cell r="Q218">
            <v>0</v>
          </cell>
          <cell r="T218">
            <v>0</v>
          </cell>
        </row>
        <row r="219">
          <cell r="Q219">
            <v>6.1698177166666666</v>
          </cell>
          <cell r="T219">
            <v>3.6885001682457972</v>
          </cell>
        </row>
        <row r="220">
          <cell r="Q220">
            <v>0</v>
          </cell>
          <cell r="T220">
            <v>0</v>
          </cell>
        </row>
        <row r="221">
          <cell r="Q221">
            <v>5.1491904433333335</v>
          </cell>
          <cell r="T221">
            <v>4.5247100258837385</v>
          </cell>
        </row>
        <row r="222">
          <cell r="Q222">
            <v>1.4176120666666667</v>
          </cell>
          <cell r="T222">
            <v>0.81767785391257597</v>
          </cell>
        </row>
        <row r="223">
          <cell r="Q223">
            <v>151.94153323666666</v>
          </cell>
          <cell r="T223">
            <v>2009.50485607</v>
          </cell>
        </row>
        <row r="224">
          <cell r="Q224">
            <v>1.9798116433333333</v>
          </cell>
          <cell r="T224">
            <v>1.2129746056197919</v>
          </cell>
        </row>
        <row r="225">
          <cell r="Q225">
            <v>7.0898203999999998</v>
          </cell>
          <cell r="T225">
            <v>204.7000544</v>
          </cell>
        </row>
        <row r="226">
          <cell r="Q226">
            <v>4.4463462366666668</v>
          </cell>
          <cell r="T226">
            <v>2.7302304673649225</v>
          </cell>
        </row>
        <row r="227">
          <cell r="Q227">
            <v>0.69120000000000004</v>
          </cell>
          <cell r="T227">
            <v>0.47320041808404167</v>
          </cell>
        </row>
        <row r="228">
          <cell r="Q228">
            <v>6.5490750000000002</v>
          </cell>
          <cell r="T228">
            <v>0</v>
          </cell>
        </row>
        <row r="229">
          <cell r="Q229">
            <v>0.166293</v>
          </cell>
          <cell r="T229">
            <v>7.8521332683490236E-2</v>
          </cell>
        </row>
        <row r="230">
          <cell r="Q230">
            <v>3.3101723333333335</v>
          </cell>
          <cell r="T230">
            <v>2.1725709872688612</v>
          </cell>
        </row>
        <row r="231">
          <cell r="Q231">
            <v>11.374773873333334</v>
          </cell>
          <cell r="T231">
            <v>5.5703728393386704</v>
          </cell>
        </row>
        <row r="232">
          <cell r="Q232">
            <v>4.0879421666666662</v>
          </cell>
          <cell r="T232">
            <v>4.6575899999999999</v>
          </cell>
        </row>
        <row r="233">
          <cell r="Q233">
            <v>75.969999860000001</v>
          </cell>
          <cell r="T233">
            <v>75.818416520000014</v>
          </cell>
        </row>
        <row r="234">
          <cell r="Q234">
            <v>7.28034377</v>
          </cell>
          <cell r="T234">
            <v>6.3279941372400943</v>
          </cell>
        </row>
        <row r="235">
          <cell r="Q235">
            <v>3.6682744733333332</v>
          </cell>
          <cell r="T235">
            <v>2.4261178020415142</v>
          </cell>
        </row>
        <row r="236">
          <cell r="Q236">
            <v>9.1018280266666647</v>
          </cell>
          <cell r="T236">
            <v>9.8880615901259041</v>
          </cell>
        </row>
        <row r="237">
          <cell r="Q237">
            <v>0.10782183333333333</v>
          </cell>
          <cell r="T237">
            <v>5.209946244402195E-2</v>
          </cell>
        </row>
        <row r="238">
          <cell r="Q238">
            <v>2.5336188333333336</v>
          </cell>
          <cell r="T238">
            <v>2.9784742532000004</v>
          </cell>
        </row>
        <row r="239">
          <cell r="Q239">
            <v>26.267738416666667</v>
          </cell>
          <cell r="T239">
            <v>46.271627200000019</v>
          </cell>
        </row>
        <row r="240">
          <cell r="Q240">
            <v>6.1610573000000004</v>
          </cell>
          <cell r="T240">
            <v>4.9322102430315633</v>
          </cell>
        </row>
        <row r="241">
          <cell r="Q241">
            <v>0</v>
          </cell>
          <cell r="T241">
            <v>0</v>
          </cell>
        </row>
        <row r="242">
          <cell r="Q242">
            <v>0</v>
          </cell>
          <cell r="T242">
            <v>0</v>
          </cell>
        </row>
        <row r="243">
          <cell r="Q243">
            <v>2.6143019999999999</v>
          </cell>
          <cell r="T243">
            <v>0</v>
          </cell>
        </row>
        <row r="244">
          <cell r="Q244">
            <v>7.4429999999999996</v>
          </cell>
          <cell r="T244">
            <v>4.309335542027922</v>
          </cell>
        </row>
        <row r="245">
          <cell r="Q245">
            <v>3.7338330399999999</v>
          </cell>
          <cell r="T245">
            <v>2.138451995867392</v>
          </cell>
        </row>
        <row r="246">
          <cell r="Q246">
            <v>0.70502767</v>
          </cell>
          <cell r="T246">
            <v>0.36652775307073082</v>
          </cell>
        </row>
        <row r="247">
          <cell r="Q247">
            <v>121.33028883333333</v>
          </cell>
          <cell r="T247">
            <v>1.2659069999999999</v>
          </cell>
        </row>
        <row r="248">
          <cell r="Q248">
            <v>3.1925848533333334</v>
          </cell>
          <cell r="T248">
            <v>1.4175797307685616</v>
          </cell>
        </row>
        <row r="249">
          <cell r="Q249">
            <v>553.26470694594673</v>
          </cell>
          <cell r="T249">
            <v>0</v>
          </cell>
        </row>
        <row r="250">
          <cell r="Q250">
            <v>1.4395571666666667</v>
          </cell>
          <cell r="T250">
            <v>0.58492810763938352</v>
          </cell>
        </row>
        <row r="251">
          <cell r="Q251">
            <v>3.2199084166666667</v>
          </cell>
          <cell r="T251">
            <v>0</v>
          </cell>
        </row>
        <row r="252">
          <cell r="Q252">
            <v>1.2672000000000001</v>
          </cell>
          <cell r="T252">
            <v>0.87162673990529826</v>
          </cell>
        </row>
        <row r="253">
          <cell r="Q253">
            <v>5.3297999999999996</v>
          </cell>
          <cell r="T253">
            <v>3.1082214990363277</v>
          </cell>
        </row>
        <row r="254">
          <cell r="Q254">
            <v>4.2073339633333333</v>
          </cell>
          <cell r="T254">
            <v>2.283458946667726</v>
          </cell>
        </row>
        <row r="255">
          <cell r="Q255">
            <v>4.6853999999999996</v>
          </cell>
          <cell r="T255">
            <v>2.6929321595035391</v>
          </cell>
        </row>
        <row r="256">
          <cell r="Q256">
            <v>50.538680443333334</v>
          </cell>
          <cell r="T256">
            <v>25.003853550542576</v>
          </cell>
        </row>
        <row r="257">
          <cell r="Q257">
            <v>4.3050115066666663</v>
          </cell>
          <cell r="T257">
            <v>1.26009E-3</v>
          </cell>
        </row>
        <row r="258">
          <cell r="Q258">
            <v>7.6713945800000003</v>
          </cell>
          <cell r="T258">
            <v>7.6560878100000007</v>
          </cell>
        </row>
        <row r="259">
          <cell r="Q259">
            <v>13.62677454</v>
          </cell>
          <cell r="T259">
            <v>9.377875379999999</v>
          </cell>
        </row>
        <row r="260">
          <cell r="Q260">
            <v>438.0501834166667</v>
          </cell>
          <cell r="T260">
            <v>0</v>
          </cell>
        </row>
        <row r="261">
          <cell r="Q261">
            <v>10.133123563333333</v>
          </cell>
          <cell r="T261">
            <v>6.8767675177229819</v>
          </cell>
        </row>
        <row r="262">
          <cell r="Q262">
            <v>1.7384508333333333</v>
          </cell>
          <cell r="T262">
            <v>1.6650895142562907</v>
          </cell>
        </row>
        <row r="263">
          <cell r="Q263">
            <v>8.2167840000000005</v>
          </cell>
          <cell r="T263">
            <v>5.6217544499872174</v>
          </cell>
        </row>
        <row r="264">
          <cell r="Q264">
            <v>3.4361999999999999</v>
          </cell>
          <cell r="T264">
            <v>2.6559498597192213</v>
          </cell>
        </row>
        <row r="265">
          <cell r="Q265">
            <v>3.1022928333333333</v>
          </cell>
          <cell r="T265">
            <v>1.7748696167694833</v>
          </cell>
        </row>
        <row r="266">
          <cell r="Q266">
            <v>2.7868917799999999</v>
          </cell>
          <cell r="T266">
            <v>1.3648823124496356</v>
          </cell>
        </row>
        <row r="267">
          <cell r="Q267">
            <v>10.833115173333333</v>
          </cell>
          <cell r="T267">
            <v>7.0647594591632181</v>
          </cell>
        </row>
        <row r="268">
          <cell r="Q268">
            <v>81.457751563333332</v>
          </cell>
          <cell r="T268">
            <v>77.394151456748261</v>
          </cell>
        </row>
        <row r="269">
          <cell r="Q269">
            <v>0</v>
          </cell>
          <cell r="T269">
            <v>4.6575899999999999</v>
          </cell>
        </row>
        <row r="270">
          <cell r="Q270">
            <v>18.632593396666667</v>
          </cell>
          <cell r="T270">
            <v>3.1938060941087665</v>
          </cell>
        </row>
        <row r="271">
          <cell r="Q271">
            <v>0</v>
          </cell>
          <cell r="T271">
            <v>0</v>
          </cell>
        </row>
        <row r="272">
          <cell r="Q272">
            <v>0</v>
          </cell>
          <cell r="T272">
            <v>0</v>
          </cell>
        </row>
        <row r="273">
          <cell r="Q273">
            <v>0</v>
          </cell>
          <cell r="T273">
            <v>0</v>
          </cell>
        </row>
        <row r="274">
          <cell r="Q274">
            <v>9.4377920799999995</v>
          </cell>
          <cell r="T274">
            <v>6.9138669598101146</v>
          </cell>
        </row>
        <row r="275">
          <cell r="Q275">
            <v>24.103088633333336</v>
          </cell>
          <cell r="T275">
            <v>22.910126731060455</v>
          </cell>
        </row>
        <row r="276">
          <cell r="Q276">
            <v>13.279796054266665</v>
          </cell>
          <cell r="T276">
            <v>12.169940206302321</v>
          </cell>
        </row>
        <row r="277">
          <cell r="Q277">
            <v>205.49536449333331</v>
          </cell>
          <cell r="T277">
            <v>197.85052668716611</v>
          </cell>
        </row>
        <row r="278">
          <cell r="Q278">
            <v>0.144009</v>
          </cell>
          <cell r="T278">
            <v>0</v>
          </cell>
        </row>
        <row r="279">
          <cell r="Q279">
            <v>4.655260696666673</v>
          </cell>
          <cell r="T279">
            <v>4.56728996571157</v>
          </cell>
        </row>
        <row r="280">
          <cell r="Q280">
            <v>53.786146426666669</v>
          </cell>
          <cell r="T280">
            <v>52.958246110208904</v>
          </cell>
        </row>
      </sheetData>
      <sheetData sheetId="3">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48.705979181574762</v>
          </cell>
        </row>
        <row r="75">
          <cell r="Q75">
            <v>45.861255140000004</v>
          </cell>
          <cell r="T75">
            <v>45.622089140000007</v>
          </cell>
        </row>
        <row r="76">
          <cell r="Q76">
            <v>0</v>
          </cell>
          <cell r="T76">
            <v>0</v>
          </cell>
        </row>
        <row r="77">
          <cell r="Q77">
            <v>0</v>
          </cell>
          <cell r="T77">
            <v>0</v>
          </cell>
        </row>
        <row r="78">
          <cell r="Q78">
            <v>0</v>
          </cell>
          <cell r="T78">
            <v>0</v>
          </cell>
        </row>
        <row r="79">
          <cell r="Q79">
            <v>0</v>
          </cell>
          <cell r="T79">
            <v>0</v>
          </cell>
        </row>
        <row r="80">
          <cell r="Q80">
            <v>17.191664059999997</v>
          </cell>
          <cell r="T80">
            <v>16.807641258845514</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10.136918583333333</v>
          </cell>
          <cell r="T109">
            <v>8.4399922730357382</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3.0918353933333336</v>
          </cell>
          <cell r="T127">
            <v>2.6169311035727052</v>
          </cell>
        </row>
        <row r="128">
          <cell r="Q128">
            <v>2.5358238333333336</v>
          </cell>
          <cell r="T128">
            <v>13.506830259408236</v>
          </cell>
        </row>
        <row r="129">
          <cell r="Q129">
            <v>0</v>
          </cell>
          <cell r="T129">
            <v>0</v>
          </cell>
        </row>
        <row r="130">
          <cell r="Q130">
            <v>0</v>
          </cell>
          <cell r="T130">
            <v>0</v>
          </cell>
        </row>
        <row r="131">
          <cell r="Q131">
            <v>0</v>
          </cell>
          <cell r="T131">
            <v>0</v>
          </cell>
        </row>
        <row r="132">
          <cell r="Q132">
            <v>1.9764261166666668</v>
          </cell>
          <cell r="T132">
            <v>0.54156455280976801</v>
          </cell>
        </row>
        <row r="133">
          <cell r="Q133">
            <v>0</v>
          </cell>
          <cell r="T133">
            <v>0</v>
          </cell>
        </row>
        <row r="134">
          <cell r="Q134">
            <v>0</v>
          </cell>
          <cell r="T134">
            <v>0</v>
          </cell>
        </row>
        <row r="135">
          <cell r="Q135">
            <v>0</v>
          </cell>
          <cell r="T135">
            <v>0</v>
          </cell>
        </row>
        <row r="136">
          <cell r="Q136">
            <v>0</v>
          </cell>
          <cell r="T136">
            <v>0</v>
          </cell>
        </row>
        <row r="137">
          <cell r="Q137">
            <v>125.51781093333335</v>
          </cell>
          <cell r="T137">
            <v>116.46966210000001</v>
          </cell>
        </row>
        <row r="138">
          <cell r="Q138">
            <v>0</v>
          </cell>
          <cell r="T138">
            <v>0</v>
          </cell>
        </row>
        <row r="139">
          <cell r="Q139">
            <v>0</v>
          </cell>
          <cell r="T139">
            <v>0</v>
          </cell>
        </row>
        <row r="140">
          <cell r="Q140">
            <v>0</v>
          </cell>
          <cell r="T140">
            <v>0</v>
          </cell>
        </row>
        <row r="141">
          <cell r="Q141">
            <v>11.09691555</v>
          </cell>
          <cell r="T141">
            <v>28.210022819999995</v>
          </cell>
        </row>
        <row r="142">
          <cell r="Q142">
            <v>0.89918051333333326</v>
          </cell>
          <cell r="T142">
            <v>0.75602742606112638</v>
          </cell>
        </row>
        <row r="143">
          <cell r="Q143">
            <v>3.3597670166666664</v>
          </cell>
          <cell r="T143">
            <v>1.024031171670005</v>
          </cell>
        </row>
        <row r="144">
          <cell r="Q144">
            <v>9.8832499999999997E-3</v>
          </cell>
          <cell r="T144">
            <v>9.8832499999999997E-3</v>
          </cell>
        </row>
        <row r="145">
          <cell r="Q145">
            <v>0.18864580000000003</v>
          </cell>
          <cell r="T145">
            <v>0.18864580000000003</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12.093367256666667</v>
          </cell>
          <cell r="T152">
            <v>10.92207848052216</v>
          </cell>
        </row>
        <row r="153">
          <cell r="Q153">
            <v>0</v>
          </cell>
          <cell r="T153">
            <v>0</v>
          </cell>
        </row>
        <row r="154">
          <cell r="Q154">
            <v>5.5953167466666667</v>
          </cell>
          <cell r="T154">
            <v>5.1258410383511084</v>
          </cell>
        </row>
        <row r="155">
          <cell r="Q155">
            <v>41.934394833333336</v>
          </cell>
          <cell r="T155">
            <v>44.572328921100024</v>
          </cell>
        </row>
        <row r="156">
          <cell r="Q156">
            <v>0</v>
          </cell>
          <cell r="T156">
            <v>0</v>
          </cell>
        </row>
        <row r="157">
          <cell r="Q157">
            <v>15.161384366666663</v>
          </cell>
          <cell r="T157">
            <v>12.773789928680918</v>
          </cell>
        </row>
        <row r="158">
          <cell r="Q158">
            <v>174.79019634333332</v>
          </cell>
          <cell r="T158">
            <v>158.83531951000001</v>
          </cell>
        </row>
        <row r="159">
          <cell r="Q159">
            <v>1.1845044166666667</v>
          </cell>
          <cell r="T159">
            <v>0.64861367821768434</v>
          </cell>
        </row>
        <row r="160">
          <cell r="Q160">
            <v>2.257805333333333E-2</v>
          </cell>
          <cell r="T160">
            <v>6.5478623904188016E-2</v>
          </cell>
        </row>
        <row r="161">
          <cell r="Q161">
            <v>0</v>
          </cell>
          <cell r="T161">
            <v>0</v>
          </cell>
        </row>
        <row r="162">
          <cell r="Q162">
            <v>0</v>
          </cell>
          <cell r="T162">
            <v>0</v>
          </cell>
        </row>
        <row r="163">
          <cell r="Q163">
            <v>0</v>
          </cell>
          <cell r="T163">
            <v>0</v>
          </cell>
        </row>
        <row r="164">
          <cell r="Q164">
            <v>15.146189136666667</v>
          </cell>
          <cell r="T164">
            <v>16.024544655052264</v>
          </cell>
        </row>
        <row r="165">
          <cell r="Q165">
            <v>3.9941936733333336</v>
          </cell>
          <cell r="T165">
            <v>8.2044550233084106</v>
          </cell>
        </row>
        <row r="166">
          <cell r="Q166">
            <v>1.2328018933333333</v>
          </cell>
          <cell r="T166">
            <v>0.80410953658356421</v>
          </cell>
        </row>
        <row r="167">
          <cell r="Q167">
            <v>5.6633360033333329</v>
          </cell>
          <cell r="T167">
            <v>3.5425634204970882</v>
          </cell>
        </row>
        <row r="168">
          <cell r="Q168">
            <v>0.69596641666666659</v>
          </cell>
          <cell r="T168">
            <v>0.29263648624105915</v>
          </cell>
        </row>
        <row r="169">
          <cell r="Q169">
            <v>3.2546770566666665</v>
          </cell>
          <cell r="T169">
            <v>1.2549933891610254</v>
          </cell>
        </row>
        <row r="170">
          <cell r="Q170">
            <v>0</v>
          </cell>
          <cell r="T170">
            <v>0</v>
          </cell>
        </row>
        <row r="171">
          <cell r="Q171">
            <v>8.3478901366666669</v>
          </cell>
          <cell r="T171">
            <v>6.850774902125381</v>
          </cell>
        </row>
        <row r="172">
          <cell r="Q172">
            <v>15.179827913333327</v>
          </cell>
          <cell r="T172">
            <v>13.763154355377472</v>
          </cell>
        </row>
        <row r="173">
          <cell r="Q173">
            <v>0.37884820999999996</v>
          </cell>
          <cell r="T173">
            <v>0.34263198246918808</v>
          </cell>
        </row>
        <row r="174">
          <cell r="Q174">
            <v>11.473018623333333</v>
          </cell>
          <cell r="T174">
            <v>10.822557170756419</v>
          </cell>
        </row>
        <row r="175">
          <cell r="Q175">
            <v>1.1432176166666665</v>
          </cell>
          <cell r="T175">
            <v>0.97800336138011967</v>
          </cell>
        </row>
        <row r="176">
          <cell r="Q176">
            <v>17.172417406666668</v>
          </cell>
          <cell r="T176">
            <v>16.341781092498419</v>
          </cell>
        </row>
        <row r="177">
          <cell r="Q177">
            <v>4.8142472199999995</v>
          </cell>
          <cell r="T177">
            <v>3.8199485028615277</v>
          </cell>
        </row>
        <row r="178">
          <cell r="Q178">
            <v>40.713409840000004</v>
          </cell>
          <cell r="T178">
            <v>40.082839131744912</v>
          </cell>
        </row>
        <row r="179">
          <cell r="Q179">
            <v>1.8500958333333333</v>
          </cell>
          <cell r="T179">
            <v>1.4992745616542944</v>
          </cell>
        </row>
        <row r="180">
          <cell r="Q180">
            <v>4.2282376900000003</v>
          </cell>
          <cell r="T180">
            <v>4.9402784098129597</v>
          </cell>
        </row>
        <row r="181">
          <cell r="Q181">
            <v>3.2712813199999999</v>
          </cell>
          <cell r="T181">
            <v>2.6953282602000028</v>
          </cell>
        </row>
        <row r="182">
          <cell r="Q182">
            <v>0</v>
          </cell>
          <cell r="T182">
            <v>0</v>
          </cell>
        </row>
        <row r="183">
          <cell r="Q183">
            <v>3.6570868399999998</v>
          </cell>
          <cell r="T183">
            <v>2.9004498344917873</v>
          </cell>
        </row>
        <row r="184">
          <cell r="Q184">
            <v>1.1383218333333334</v>
          </cell>
          <cell r="T184">
            <v>0.85961094728562282</v>
          </cell>
        </row>
        <row r="185">
          <cell r="Q185">
            <v>19.548738883333332</v>
          </cell>
          <cell r="T185">
            <v>13.440413796149798</v>
          </cell>
        </row>
        <row r="186">
          <cell r="Q186">
            <v>13.426953343333334</v>
          </cell>
          <cell r="T186">
            <v>12.574353393722209</v>
          </cell>
        </row>
        <row r="187">
          <cell r="Q187">
            <v>14.448949439999996</v>
          </cell>
          <cell r="T187">
            <v>14.059860851593838</v>
          </cell>
        </row>
        <row r="188">
          <cell r="Q188">
            <v>0.38246583333333334</v>
          </cell>
          <cell r="T188">
            <v>0</v>
          </cell>
        </row>
        <row r="189">
          <cell r="Q189">
            <v>34.366295473333331</v>
          </cell>
          <cell r="T189">
            <v>34.129337193947215</v>
          </cell>
        </row>
        <row r="190">
          <cell r="Q190">
            <v>8.3647628666666662</v>
          </cell>
          <cell r="T190">
            <v>3.5874721716714726</v>
          </cell>
        </row>
        <row r="191">
          <cell r="Q191">
            <v>9.0903648633333347</v>
          </cell>
          <cell r="T191">
            <v>8.7098929806760079</v>
          </cell>
        </row>
        <row r="192">
          <cell r="Q192">
            <v>141.09178181000001</v>
          </cell>
          <cell r="T192">
            <v>141.09178181000001</v>
          </cell>
        </row>
        <row r="193">
          <cell r="Q193">
            <v>48.392109579999996</v>
          </cell>
          <cell r="T193">
            <v>45.661511330000003</v>
          </cell>
        </row>
        <row r="194">
          <cell r="Q194">
            <v>7.6900187633333328</v>
          </cell>
          <cell r="T194">
            <v>2.376118E-2</v>
          </cell>
        </row>
        <row r="195">
          <cell r="Q195">
            <v>0.61156656666666676</v>
          </cell>
          <cell r="T195">
            <v>0.61061533029010251</v>
          </cell>
        </row>
        <row r="196">
          <cell r="Q196">
            <v>770.43785701333331</v>
          </cell>
          <cell r="T196">
            <v>291.55690042999993</v>
          </cell>
        </row>
        <row r="197">
          <cell r="Q197">
            <v>0</v>
          </cell>
          <cell r="T197">
            <v>0</v>
          </cell>
        </row>
        <row r="198">
          <cell r="Q198">
            <v>3.6801E-2</v>
          </cell>
          <cell r="T198">
            <v>3.0388839378271675E-2</v>
          </cell>
        </row>
        <row r="199">
          <cell r="Q199">
            <v>28.416503249999998</v>
          </cell>
          <cell r="T199">
            <v>31.951684499999999</v>
          </cell>
        </row>
        <row r="200">
          <cell r="Q200">
            <v>73.13289068666667</v>
          </cell>
          <cell r="T200">
            <v>71.975557772400009</v>
          </cell>
        </row>
        <row r="201">
          <cell r="Q201">
            <v>13.856061843333331</v>
          </cell>
          <cell r="T201">
            <v>13.802040262964395</v>
          </cell>
        </row>
        <row r="202">
          <cell r="Q202">
            <v>47.899388250000001</v>
          </cell>
          <cell r="T202">
            <v>43.758782450000005</v>
          </cell>
        </row>
        <row r="203">
          <cell r="Q203">
            <v>1.7567750866666667</v>
          </cell>
          <cell r="T203">
            <v>1.8101221763920021</v>
          </cell>
        </row>
        <row r="204">
          <cell r="Q204">
            <v>0.88028300333333331</v>
          </cell>
          <cell r="T204">
            <v>0.72212779225769896</v>
          </cell>
        </row>
        <row r="205">
          <cell r="Q205">
            <v>0.88284007333333336</v>
          </cell>
          <cell r="T205">
            <v>2.9896533554078029</v>
          </cell>
        </row>
        <row r="206">
          <cell r="Q206">
            <v>28.838533936666668</v>
          </cell>
          <cell r="T206">
            <v>27.871458119999996</v>
          </cell>
        </row>
        <row r="207">
          <cell r="Q207">
            <v>26.267738416666667</v>
          </cell>
          <cell r="T207">
            <v>25.300662599999995</v>
          </cell>
        </row>
        <row r="208">
          <cell r="Q208">
            <v>7.3779470833333329</v>
          </cell>
          <cell r="T208">
            <v>7.364827766938701</v>
          </cell>
        </row>
        <row r="209">
          <cell r="Q209">
            <v>2.3784331966666667</v>
          </cell>
          <cell r="T209">
            <v>2.0153474612520754</v>
          </cell>
        </row>
        <row r="210">
          <cell r="Q210">
            <v>39.202112643333336</v>
          </cell>
          <cell r="T210">
            <v>39.0288774534542</v>
          </cell>
        </row>
        <row r="211">
          <cell r="Q211">
            <v>14.545355053333337</v>
          </cell>
          <cell r="T211">
            <v>14.309352148194645</v>
          </cell>
        </row>
        <row r="212">
          <cell r="Q212">
            <v>9.3971556833333345</v>
          </cell>
          <cell r="T212">
            <v>8.5262660898607887</v>
          </cell>
        </row>
        <row r="213">
          <cell r="Q213">
            <v>2.5698105866666667</v>
          </cell>
          <cell r="T213">
            <v>2.3039498984204316</v>
          </cell>
        </row>
        <row r="214">
          <cell r="Q214">
            <v>10.90714964</v>
          </cell>
          <cell r="T214">
            <v>10.250329412938248</v>
          </cell>
        </row>
        <row r="215">
          <cell r="Q215">
            <v>5.5402898899999995</v>
          </cell>
          <cell r="T215">
            <v>7.1246132648269107</v>
          </cell>
        </row>
        <row r="216">
          <cell r="Q216">
            <v>4.4808816533333324</v>
          </cell>
          <cell r="T216">
            <v>3.683273562598167</v>
          </cell>
        </row>
        <row r="217">
          <cell r="Q217">
            <v>5.0969079133333333</v>
          </cell>
          <cell r="T217">
            <v>4.9760439131097511</v>
          </cell>
        </row>
        <row r="218">
          <cell r="Q218">
            <v>0</v>
          </cell>
          <cell r="T218">
            <v>0</v>
          </cell>
        </row>
        <row r="219">
          <cell r="Q219">
            <v>20.131054146666656</v>
          </cell>
          <cell r="T219">
            <v>19.755058371967774</v>
          </cell>
        </row>
        <row r="220">
          <cell r="Q220">
            <v>0</v>
          </cell>
          <cell r="T220">
            <v>0</v>
          </cell>
        </row>
        <row r="221">
          <cell r="Q221">
            <v>11.085426243333334</v>
          </cell>
          <cell r="T221">
            <v>10.849300576893761</v>
          </cell>
        </row>
        <row r="222">
          <cell r="Q222">
            <v>1.8271814766666665</v>
          </cell>
          <cell r="T222">
            <v>1.4790468210453924</v>
          </cell>
        </row>
        <row r="223">
          <cell r="Q223">
            <v>166.24964035666665</v>
          </cell>
          <cell r="T223">
            <v>224.24074019</v>
          </cell>
        </row>
        <row r="224">
          <cell r="Q224">
            <v>6.8338539533333353</v>
          </cell>
          <cell r="T224">
            <v>6.505286934949809</v>
          </cell>
        </row>
        <row r="225">
          <cell r="Q225">
            <v>11.396779579999997</v>
          </cell>
          <cell r="T225">
            <v>23.609193579999999</v>
          </cell>
        </row>
        <row r="226">
          <cell r="Q226">
            <v>2.4072444166666664</v>
          </cell>
          <cell r="T226">
            <v>1.0118411784454855</v>
          </cell>
        </row>
        <row r="227">
          <cell r="Q227">
            <v>0.69120000000000004</v>
          </cell>
          <cell r="T227">
            <v>0.62667029557302079</v>
          </cell>
        </row>
        <row r="228">
          <cell r="Q228">
            <v>6.5490750000000002</v>
          </cell>
          <cell r="T228">
            <v>0</v>
          </cell>
        </row>
        <row r="229">
          <cell r="Q229">
            <v>0.166293</v>
          </cell>
          <cell r="T229">
            <v>0.1479540390312773</v>
          </cell>
        </row>
        <row r="230">
          <cell r="Q230">
            <v>14.819463623333334</v>
          </cell>
          <cell r="T230">
            <v>14.325152615875476</v>
          </cell>
        </row>
        <row r="231">
          <cell r="Q231">
            <v>39.797571503333337</v>
          </cell>
          <cell r="T231">
            <v>35.660357078185939</v>
          </cell>
        </row>
        <row r="232">
          <cell r="Q232">
            <v>4.0879421666666662</v>
          </cell>
          <cell r="T232">
            <v>3.8517869999999998</v>
          </cell>
        </row>
        <row r="233">
          <cell r="Q233">
            <v>0</v>
          </cell>
          <cell r="T233">
            <v>0</v>
          </cell>
        </row>
        <row r="234">
          <cell r="Q234">
            <v>14.170584710000002</v>
          </cell>
          <cell r="T234">
            <v>13.926431287855131</v>
          </cell>
        </row>
        <row r="235">
          <cell r="Q235">
            <v>7.1489381233333331</v>
          </cell>
          <cell r="T235">
            <v>6.1224506261663461</v>
          </cell>
        </row>
        <row r="236">
          <cell r="Q236">
            <v>3.2647791466666662</v>
          </cell>
          <cell r="T236">
            <v>4.3556003925639128</v>
          </cell>
        </row>
        <row r="237">
          <cell r="Q237">
            <v>0.10782183333333333</v>
          </cell>
          <cell r="T237">
            <v>9.81685567032171E-2</v>
          </cell>
        </row>
        <row r="238">
          <cell r="Q238">
            <v>2.5336188333333336</v>
          </cell>
          <cell r="T238">
            <v>1.6079187476000003</v>
          </cell>
        </row>
        <row r="239">
          <cell r="Q239">
            <v>130.00804072666668</v>
          </cell>
          <cell r="T239">
            <v>129.04096491000001</v>
          </cell>
        </row>
        <row r="240">
          <cell r="Q240">
            <v>12.889452669999999</v>
          </cell>
          <cell r="T240">
            <v>11.859351999779919</v>
          </cell>
        </row>
        <row r="241">
          <cell r="Q241">
            <v>0</v>
          </cell>
          <cell r="T241">
            <v>0</v>
          </cell>
        </row>
        <row r="242">
          <cell r="Q242">
            <v>0</v>
          </cell>
          <cell r="T242">
            <v>0</v>
          </cell>
        </row>
        <row r="243">
          <cell r="Q243">
            <v>3.5913460800000001</v>
          </cell>
          <cell r="T243">
            <v>0.97704407999999998</v>
          </cell>
        </row>
        <row r="244">
          <cell r="Q244">
            <v>7.4429999999999996</v>
          </cell>
          <cell r="T244">
            <v>5.613171061854815</v>
          </cell>
        </row>
        <row r="245">
          <cell r="Q245">
            <v>9.9137887200000012</v>
          </cell>
          <cell r="T245">
            <v>9.1222623408249994</v>
          </cell>
        </row>
        <row r="246">
          <cell r="Q246">
            <v>1.1587800599999998</v>
          </cell>
          <cell r="T246">
            <v>1.0505954882217434</v>
          </cell>
        </row>
        <row r="247">
          <cell r="Q247">
            <v>243.09572332333332</v>
          </cell>
          <cell r="T247">
            <v>122.6702755</v>
          </cell>
        </row>
        <row r="248">
          <cell r="Q248">
            <v>11.966499453333334</v>
          </cell>
          <cell r="T248">
            <v>11.057988180792226</v>
          </cell>
        </row>
        <row r="249">
          <cell r="Q249">
            <v>449.40787741666668</v>
          </cell>
          <cell r="T249">
            <v>0</v>
          </cell>
        </row>
        <row r="250">
          <cell r="Q250">
            <v>1.4395571666666667</v>
          </cell>
          <cell r="T250">
            <v>1.1021524101865479</v>
          </cell>
        </row>
        <row r="251">
          <cell r="Q251">
            <v>3.2199084166666667</v>
          </cell>
          <cell r="T251">
            <v>0</v>
          </cell>
        </row>
        <row r="252">
          <cell r="Q252">
            <v>1.2672000000000001</v>
          </cell>
          <cell r="T252">
            <v>1.1320414936561436</v>
          </cell>
        </row>
        <row r="253">
          <cell r="Q253">
            <v>37.925991379999999</v>
          </cell>
          <cell r="T253">
            <v>36.81836025501012</v>
          </cell>
        </row>
        <row r="254">
          <cell r="Q254">
            <v>24.705746913333336</v>
          </cell>
          <cell r="T254">
            <v>23.495201638453683</v>
          </cell>
        </row>
        <row r="255">
          <cell r="Q255">
            <v>47.41144211000001</v>
          </cell>
          <cell r="T255">
            <v>46.304807797485317</v>
          </cell>
        </row>
        <row r="256">
          <cell r="Q256">
            <v>12.256572213333335</v>
          </cell>
          <cell r="T256">
            <v>1.0875506300000002</v>
          </cell>
        </row>
        <row r="257">
          <cell r="Q257">
            <v>10.652251406666668</v>
          </cell>
          <cell r="T257">
            <v>6.3484999900000005</v>
          </cell>
        </row>
        <row r="258">
          <cell r="Q258">
            <v>0</v>
          </cell>
          <cell r="T258">
            <v>0</v>
          </cell>
        </row>
        <row r="259">
          <cell r="Q259">
            <v>0</v>
          </cell>
          <cell r="T259">
            <v>0</v>
          </cell>
        </row>
        <row r="260">
          <cell r="Q260">
            <v>438.0501834166667</v>
          </cell>
          <cell r="T260">
            <v>0</v>
          </cell>
        </row>
        <row r="261">
          <cell r="Q261">
            <v>9.7298057033333336</v>
          </cell>
          <cell r="T261">
            <v>8.443051685336366</v>
          </cell>
        </row>
        <row r="262">
          <cell r="Q262">
            <v>2.3762112433333331</v>
          </cell>
          <cell r="T262">
            <v>2.8177570071018327</v>
          </cell>
        </row>
        <row r="263">
          <cell r="Q263">
            <v>33.428523460000001</v>
          </cell>
          <cell r="T263">
            <v>32.61005521804217</v>
          </cell>
        </row>
        <row r="264">
          <cell r="Q264">
            <v>17.540111499999998</v>
          </cell>
          <cell r="T264">
            <v>17.553375942312819</v>
          </cell>
        </row>
        <row r="265">
          <cell r="Q265">
            <v>3.1022928333333333</v>
          </cell>
          <cell r="T265">
            <v>2.3506822651440742</v>
          </cell>
        </row>
        <row r="266">
          <cell r="Q266">
            <v>9.01468983</v>
          </cell>
          <cell r="T266">
            <v>8.4413685396900888</v>
          </cell>
        </row>
        <row r="267">
          <cell r="Q267">
            <v>11.843121933333332</v>
          </cell>
          <cell r="T267">
            <v>6.9155992147703156</v>
          </cell>
        </row>
        <row r="268">
          <cell r="Q268">
            <v>52.546494213333332</v>
          </cell>
          <cell r="T268">
            <v>51.639640433549403</v>
          </cell>
        </row>
        <row r="269">
          <cell r="Q269">
            <v>0</v>
          </cell>
          <cell r="T269">
            <v>-3.8634109991999996</v>
          </cell>
        </row>
        <row r="270">
          <cell r="Q270">
            <v>15.400629646666665</v>
          </cell>
          <cell r="T270">
            <v>3.1765361443932959E-2</v>
          </cell>
        </row>
        <row r="271">
          <cell r="Q271">
            <v>0</v>
          </cell>
          <cell r="T271">
            <v>0</v>
          </cell>
        </row>
        <row r="272">
          <cell r="Q272">
            <v>0</v>
          </cell>
          <cell r="T272">
            <v>0</v>
          </cell>
        </row>
        <row r="273">
          <cell r="Q273">
            <v>0</v>
          </cell>
          <cell r="T273">
            <v>0</v>
          </cell>
        </row>
        <row r="274">
          <cell r="Q274">
            <v>2.3927719700000001</v>
          </cell>
          <cell r="T274">
            <v>1.9611311250767924</v>
          </cell>
        </row>
        <row r="275">
          <cell r="Q275">
            <v>5.6879147233333338</v>
          </cell>
          <cell r="T275">
            <v>4.7925794570328506</v>
          </cell>
        </row>
        <row r="276">
          <cell r="Q276">
            <v>7.8444166666666662E-3</v>
          </cell>
          <cell r="T276">
            <v>3.7630794943921884</v>
          </cell>
        </row>
        <row r="277">
          <cell r="Q277">
            <v>112.22307033333331</v>
          </cell>
          <cell r="T277">
            <v>110.66879559821434</v>
          </cell>
        </row>
        <row r="278">
          <cell r="Q278">
            <v>0.144009</v>
          </cell>
          <cell r="T278">
            <v>0</v>
          </cell>
        </row>
        <row r="279">
          <cell r="Q279">
            <v>1.0828061666666668</v>
          </cell>
          <cell r="T279">
            <v>0.63108357880639565</v>
          </cell>
        </row>
        <row r="280">
          <cell r="Q280">
            <v>2.0056165866666666</v>
          </cell>
          <cell r="T280">
            <v>1.9551759038316474</v>
          </cell>
        </row>
      </sheetData>
      <sheetData sheetId="4">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56.39182244624886</v>
          </cell>
        </row>
        <row r="75">
          <cell r="Q75">
            <v>4.0290660000000003</v>
          </cell>
          <cell r="T75">
            <v>2.9419529999999998</v>
          </cell>
        </row>
        <row r="76">
          <cell r="Q76">
            <v>0</v>
          </cell>
          <cell r="T76">
            <v>0</v>
          </cell>
        </row>
        <row r="77">
          <cell r="Q77">
            <v>0</v>
          </cell>
          <cell r="T77">
            <v>0</v>
          </cell>
        </row>
        <row r="78">
          <cell r="Q78">
            <v>0</v>
          </cell>
          <cell r="T78">
            <v>0</v>
          </cell>
        </row>
        <row r="79">
          <cell r="Q79">
            <v>0</v>
          </cell>
          <cell r="T79">
            <v>0</v>
          </cell>
        </row>
        <row r="80">
          <cell r="Q80">
            <v>6.1916028399999998</v>
          </cell>
          <cell r="T80">
            <v>5.8075800388455168</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9.3811878333333336</v>
          </cell>
          <cell r="T109">
            <v>7.6842615230357385</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3.0952633033333332</v>
          </cell>
          <cell r="T127">
            <v>2.6203590135727053</v>
          </cell>
        </row>
        <row r="128">
          <cell r="Q128">
            <v>2.5358238333333336</v>
          </cell>
          <cell r="T128">
            <v>9.7782948768127191</v>
          </cell>
        </row>
        <row r="129">
          <cell r="Q129">
            <v>0</v>
          </cell>
          <cell r="T129">
            <v>0</v>
          </cell>
        </row>
        <row r="130">
          <cell r="Q130">
            <v>0</v>
          </cell>
          <cell r="T130">
            <v>0</v>
          </cell>
        </row>
        <row r="131">
          <cell r="Q131">
            <v>0</v>
          </cell>
          <cell r="T131">
            <v>0</v>
          </cell>
        </row>
        <row r="132">
          <cell r="Q132">
            <v>1.9765663566666669</v>
          </cell>
          <cell r="T132">
            <v>0.54170479280976791</v>
          </cell>
        </row>
        <row r="133">
          <cell r="Q133">
            <v>0</v>
          </cell>
          <cell r="T133">
            <v>0</v>
          </cell>
        </row>
        <row r="134">
          <cell r="Q134">
            <v>0</v>
          </cell>
          <cell r="T134">
            <v>0</v>
          </cell>
        </row>
        <row r="135">
          <cell r="Q135">
            <v>0</v>
          </cell>
          <cell r="T135">
            <v>0</v>
          </cell>
        </row>
        <row r="136">
          <cell r="Q136">
            <v>0</v>
          </cell>
          <cell r="T136">
            <v>0</v>
          </cell>
        </row>
        <row r="137">
          <cell r="Q137">
            <v>14.436751993333333</v>
          </cell>
          <cell r="T137">
            <v>4.1079031600000002</v>
          </cell>
        </row>
        <row r="138">
          <cell r="Q138">
            <v>0</v>
          </cell>
          <cell r="T138">
            <v>0</v>
          </cell>
        </row>
        <row r="139">
          <cell r="Q139">
            <v>0</v>
          </cell>
          <cell r="T139">
            <v>0</v>
          </cell>
        </row>
        <row r="140">
          <cell r="Q140">
            <v>0</v>
          </cell>
          <cell r="T140">
            <v>0</v>
          </cell>
        </row>
        <row r="141">
          <cell r="Q141">
            <v>11.097215390000001</v>
          </cell>
          <cell r="T141">
            <v>14.101725609999999</v>
          </cell>
        </row>
        <row r="142">
          <cell r="Q142">
            <v>0.53236983333333332</v>
          </cell>
          <cell r="T142">
            <v>0.38921674606112622</v>
          </cell>
        </row>
        <row r="143">
          <cell r="Q143">
            <v>3.3609833466666665</v>
          </cell>
          <cell r="T143">
            <v>1.0252475016700051</v>
          </cell>
        </row>
        <row r="144">
          <cell r="Q144">
            <v>1.013033E-2</v>
          </cell>
          <cell r="T144">
            <v>1.013033E-2</v>
          </cell>
        </row>
        <row r="145">
          <cell r="Q145">
            <v>0.19336194000000001</v>
          </cell>
          <cell r="T145">
            <v>0.19336194000000001</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2.9751966305221598</v>
          </cell>
        </row>
        <row r="153">
          <cell r="Q153">
            <v>0</v>
          </cell>
          <cell r="T153">
            <v>0</v>
          </cell>
        </row>
        <row r="154">
          <cell r="Q154">
            <v>5.5967252666666667</v>
          </cell>
          <cell r="T154">
            <v>5.1272495583511084</v>
          </cell>
        </row>
        <row r="155">
          <cell r="Q155">
            <v>41.934394833333336</v>
          </cell>
          <cell r="T155">
            <v>35.735203498799983</v>
          </cell>
        </row>
        <row r="156">
          <cell r="Q156">
            <v>0</v>
          </cell>
          <cell r="T156">
            <v>0</v>
          </cell>
        </row>
        <row r="157">
          <cell r="Q157">
            <v>4.5773065866666665</v>
          </cell>
          <cell r="T157">
            <v>2.1897121486809215</v>
          </cell>
        </row>
        <row r="158">
          <cell r="Q158">
            <v>61.712758313333339</v>
          </cell>
          <cell r="T158">
            <v>88.581162480000003</v>
          </cell>
        </row>
        <row r="159">
          <cell r="Q159">
            <v>1.1845044166666667</v>
          </cell>
          <cell r="T159">
            <v>0.64861367821768434</v>
          </cell>
        </row>
        <row r="160">
          <cell r="Q160">
            <v>2.2654843333333331E-2</v>
          </cell>
          <cell r="T160">
            <v>6.5555413904188051E-2</v>
          </cell>
        </row>
        <row r="161">
          <cell r="Q161">
            <v>0</v>
          </cell>
          <cell r="T161">
            <v>0</v>
          </cell>
        </row>
        <row r="162">
          <cell r="Q162">
            <v>0</v>
          </cell>
          <cell r="T162">
            <v>0</v>
          </cell>
        </row>
        <row r="163">
          <cell r="Q163">
            <v>0</v>
          </cell>
          <cell r="T163">
            <v>0</v>
          </cell>
        </row>
        <row r="164">
          <cell r="Q164">
            <v>3.6930114166666663</v>
          </cell>
          <cell r="T164">
            <v>4.5713669350522625</v>
          </cell>
        </row>
        <row r="165">
          <cell r="Q165">
            <v>41.978931213426335</v>
          </cell>
          <cell r="T165">
            <v>8.2101965433084079</v>
          </cell>
        </row>
        <row r="166">
          <cell r="Q166">
            <v>1.2369585033333332</v>
          </cell>
          <cell r="T166">
            <v>0.8082661465835641</v>
          </cell>
        </row>
        <row r="167">
          <cell r="Q167">
            <v>3.7483555133333333</v>
          </cell>
          <cell r="T167">
            <v>1.6275829304970879</v>
          </cell>
        </row>
        <row r="168">
          <cell r="Q168">
            <v>0.69596641666666659</v>
          </cell>
          <cell r="T168">
            <v>0.29263648624105915</v>
          </cell>
        </row>
        <row r="169">
          <cell r="Q169">
            <v>3.2547270066666663</v>
          </cell>
          <cell r="T169">
            <v>1.2550433391610254</v>
          </cell>
        </row>
        <row r="170">
          <cell r="Q170">
            <v>0</v>
          </cell>
          <cell r="T170">
            <v>0</v>
          </cell>
        </row>
        <row r="171">
          <cell r="Q171">
            <v>2.2129916466666666</v>
          </cell>
          <cell r="T171">
            <v>0.71587641212538211</v>
          </cell>
        </row>
        <row r="172">
          <cell r="Q172">
            <v>3.6116141533333335</v>
          </cell>
          <cell r="T172">
            <v>2.1949405953774783</v>
          </cell>
        </row>
        <row r="173">
          <cell r="Q173">
            <v>0.38102086999999996</v>
          </cell>
          <cell r="T173">
            <v>0.34480464246918807</v>
          </cell>
        </row>
        <row r="174">
          <cell r="Q174">
            <v>2.0170405933333333</v>
          </cell>
          <cell r="T174">
            <v>1.3665791407564201</v>
          </cell>
        </row>
        <row r="175">
          <cell r="Q175">
            <v>1.1440835266666667</v>
          </cell>
          <cell r="T175">
            <v>0.9788692713801197</v>
          </cell>
        </row>
        <row r="176">
          <cell r="Q176">
            <v>3.1833074866666662</v>
          </cell>
          <cell r="T176">
            <v>2.3526711724984164</v>
          </cell>
        </row>
        <row r="177">
          <cell r="Q177">
            <v>4.8489684000000004</v>
          </cell>
          <cell r="T177">
            <v>3.8546696828615272</v>
          </cell>
        </row>
        <row r="178">
          <cell r="Q178">
            <v>3.7008000000000001</v>
          </cell>
          <cell r="T178">
            <v>3.0702292917449103</v>
          </cell>
        </row>
        <row r="179">
          <cell r="Q179">
            <v>1.8500958333333333</v>
          </cell>
          <cell r="T179">
            <v>1.499274561654294</v>
          </cell>
        </row>
        <row r="180">
          <cell r="Q180">
            <v>4.2309172500000001</v>
          </cell>
          <cell r="T180">
            <v>4.9429579698129595</v>
          </cell>
        </row>
        <row r="181">
          <cell r="Q181">
            <v>3.2759286100000002</v>
          </cell>
          <cell r="T181">
            <v>2.8864458517999974</v>
          </cell>
        </row>
        <row r="182">
          <cell r="Q182">
            <v>0</v>
          </cell>
          <cell r="T182">
            <v>0</v>
          </cell>
        </row>
        <row r="183">
          <cell r="Q183">
            <v>3.65898871</v>
          </cell>
          <cell r="T183">
            <v>2.9023517044917875</v>
          </cell>
        </row>
        <row r="184">
          <cell r="Q184">
            <v>1.1383218333333334</v>
          </cell>
          <cell r="T184">
            <v>0.85961094728562326</v>
          </cell>
        </row>
        <row r="185">
          <cell r="Q185">
            <v>8.7081698333333346</v>
          </cell>
          <cell r="T185">
            <v>2.5998447461498007</v>
          </cell>
        </row>
        <row r="186">
          <cell r="Q186">
            <v>13.433844523333335</v>
          </cell>
          <cell r="T186">
            <v>12.581244573722209</v>
          </cell>
        </row>
        <row r="187">
          <cell r="Q187">
            <v>2.5418634299999998</v>
          </cell>
          <cell r="T187">
            <v>2.1527748415938412</v>
          </cell>
        </row>
        <row r="188">
          <cell r="Q188">
            <v>0.38246583333333334</v>
          </cell>
          <cell r="T188">
            <v>0</v>
          </cell>
        </row>
        <row r="189">
          <cell r="Q189">
            <v>2.1415566033333335</v>
          </cell>
          <cell r="T189">
            <v>1.9045983239472188</v>
          </cell>
        </row>
        <row r="190">
          <cell r="Q190">
            <v>6.2967603566666677</v>
          </cell>
          <cell r="T190">
            <v>1.5194696616714731</v>
          </cell>
        </row>
        <row r="191">
          <cell r="Q191">
            <v>2.1267014633333332</v>
          </cell>
          <cell r="T191">
            <v>1.7462295806760073</v>
          </cell>
        </row>
        <row r="192">
          <cell r="Q192">
            <v>0</v>
          </cell>
          <cell r="T192">
            <v>0</v>
          </cell>
        </row>
        <row r="193">
          <cell r="Q193">
            <v>0.99548225999999984</v>
          </cell>
          <cell r="T193">
            <v>0.99548225999999984</v>
          </cell>
        </row>
        <row r="194">
          <cell r="Q194">
            <v>7.690612793333333</v>
          </cell>
          <cell r="T194">
            <v>2.4355209999999999E-2</v>
          </cell>
        </row>
        <row r="195">
          <cell r="Q195">
            <v>0.62506864666666662</v>
          </cell>
          <cell r="T195">
            <v>0.62411741029010237</v>
          </cell>
        </row>
        <row r="196">
          <cell r="Q196">
            <v>1075.7286568033333</v>
          </cell>
          <cell r="T196">
            <v>959.146603992</v>
          </cell>
        </row>
        <row r="197">
          <cell r="Q197">
            <v>0</v>
          </cell>
          <cell r="T197">
            <v>0</v>
          </cell>
        </row>
        <row r="198">
          <cell r="Q198">
            <v>3.6801E-2</v>
          </cell>
          <cell r="T198">
            <v>3.0388839378271689E-2</v>
          </cell>
        </row>
        <row r="199">
          <cell r="Q199">
            <v>3.6367289999999999</v>
          </cell>
          <cell r="T199">
            <v>7.4076019999999998</v>
          </cell>
        </row>
        <row r="200">
          <cell r="Q200">
            <v>3.1675931666666663</v>
          </cell>
          <cell r="T200">
            <v>2.3389237656000015</v>
          </cell>
        </row>
        <row r="201">
          <cell r="Q201">
            <v>0.24451558333333334</v>
          </cell>
          <cell r="T201">
            <v>0.19049400296439778</v>
          </cell>
        </row>
        <row r="202">
          <cell r="Q202">
            <v>5.8138190999999999</v>
          </cell>
          <cell r="T202">
            <v>1.8588429000000026</v>
          </cell>
        </row>
        <row r="203">
          <cell r="Q203">
            <v>1.7575838866666669</v>
          </cell>
          <cell r="T203">
            <v>1.8109309763920023</v>
          </cell>
        </row>
        <row r="204">
          <cell r="Q204">
            <v>0.88136364333333339</v>
          </cell>
          <cell r="T204">
            <v>0.72320843225769882</v>
          </cell>
        </row>
        <row r="205">
          <cell r="Q205">
            <v>0.89140784333333345</v>
          </cell>
          <cell r="T205">
            <v>2.9982211254078019</v>
          </cell>
        </row>
        <row r="206">
          <cell r="Q206">
            <v>28.902803816666665</v>
          </cell>
          <cell r="T206">
            <v>69.247158400000004</v>
          </cell>
        </row>
        <row r="207">
          <cell r="Q207">
            <v>26.267738416666667</v>
          </cell>
          <cell r="T207">
            <v>66.612093000000002</v>
          </cell>
        </row>
        <row r="208">
          <cell r="Q208">
            <v>0.10427583333333333</v>
          </cell>
          <cell r="T208">
            <v>9.1156516938701623E-2</v>
          </cell>
        </row>
        <row r="209">
          <cell r="Q209">
            <v>2.3123501666666666</v>
          </cell>
          <cell r="T209">
            <v>1.9492644312520753</v>
          </cell>
        </row>
        <row r="210">
          <cell r="Q210">
            <v>1.0625958333333332</v>
          </cell>
          <cell r="T210">
            <v>0.88936064345419552</v>
          </cell>
        </row>
        <row r="211">
          <cell r="Q211">
            <v>2.6523099133333332</v>
          </cell>
          <cell r="T211">
            <v>2.4163070081946412</v>
          </cell>
        </row>
        <row r="212">
          <cell r="Q212">
            <v>2.6358671733333336</v>
          </cell>
          <cell r="T212">
            <v>1.7649775798607878</v>
          </cell>
        </row>
        <row r="213">
          <cell r="Q213">
            <v>2.0253074566666665</v>
          </cell>
          <cell r="T213">
            <v>1.7594467684204318</v>
          </cell>
        </row>
        <row r="214">
          <cell r="Q214">
            <v>4.5904122699999999</v>
          </cell>
          <cell r="T214">
            <v>3.9335920429382494</v>
          </cell>
        </row>
        <row r="215">
          <cell r="Q215">
            <v>1.2865758700000001</v>
          </cell>
          <cell r="T215">
            <v>2.8708992448269117</v>
          </cell>
        </row>
        <row r="216">
          <cell r="Q216">
            <v>4.4856281033333332</v>
          </cell>
          <cell r="T216">
            <v>3.6880200125981646</v>
          </cell>
        </row>
        <row r="217">
          <cell r="Q217">
            <v>1.0594578533333334</v>
          </cell>
          <cell r="T217">
            <v>0.93859385310975085</v>
          </cell>
        </row>
        <row r="218">
          <cell r="Q218">
            <v>0</v>
          </cell>
          <cell r="T218">
            <v>0</v>
          </cell>
        </row>
        <row r="219">
          <cell r="Q219">
            <v>2.3349815366666666</v>
          </cell>
          <cell r="T219">
            <v>1.9589857619677826</v>
          </cell>
        </row>
        <row r="220">
          <cell r="Q220">
            <v>0</v>
          </cell>
          <cell r="T220">
            <v>0</v>
          </cell>
        </row>
        <row r="221">
          <cell r="Q221">
            <v>1.8279116033333334</v>
          </cell>
          <cell r="T221">
            <v>1.5917859368937599</v>
          </cell>
        </row>
        <row r="222">
          <cell r="Q222">
            <v>1.4178575366666668</v>
          </cell>
          <cell r="T222">
            <v>1.0697228810453927</v>
          </cell>
        </row>
        <row r="223">
          <cell r="Q223">
            <v>152.04948468666666</v>
          </cell>
          <cell r="T223">
            <v>166.52141352000001</v>
          </cell>
        </row>
        <row r="224">
          <cell r="Q224">
            <v>2.0012698833333333</v>
          </cell>
          <cell r="T224">
            <v>1.6727028649498068</v>
          </cell>
        </row>
        <row r="225">
          <cell r="Q225">
            <v>7.1898565000000012</v>
          </cell>
          <cell r="T225">
            <v>36.545806499999998</v>
          </cell>
        </row>
        <row r="226">
          <cell r="Q226">
            <v>2.4072444166666664</v>
          </cell>
          <cell r="T226">
            <v>1.0118411784454855</v>
          </cell>
        </row>
        <row r="227">
          <cell r="Q227">
            <v>0.69120000000000004</v>
          </cell>
          <cell r="T227">
            <v>0.62667029557302079</v>
          </cell>
        </row>
        <row r="228">
          <cell r="Q228">
            <v>6.5490750000000002</v>
          </cell>
          <cell r="T228">
            <v>0</v>
          </cell>
        </row>
        <row r="229">
          <cell r="Q229">
            <v>0.166293</v>
          </cell>
          <cell r="T229">
            <v>0.14795403903127718</v>
          </cell>
        </row>
        <row r="230">
          <cell r="Q230">
            <v>9.0621144226333321</v>
          </cell>
          <cell r="T230">
            <v>2.8329652558754743</v>
          </cell>
        </row>
        <row r="231">
          <cell r="Q231">
            <v>11.383956443333334</v>
          </cell>
          <cell r="T231">
            <v>7.2467420181859366</v>
          </cell>
        </row>
        <row r="232">
          <cell r="Q232">
            <v>4.0879421666666662</v>
          </cell>
          <cell r="T232">
            <v>5.4578300000000004</v>
          </cell>
        </row>
        <row r="233">
          <cell r="Q233">
            <v>0</v>
          </cell>
          <cell r="T233">
            <v>0</v>
          </cell>
        </row>
        <row r="234">
          <cell r="Q234">
            <v>2.6822524400000001</v>
          </cell>
          <cell r="T234">
            <v>2.4380990178551292</v>
          </cell>
        </row>
        <row r="235">
          <cell r="Q235">
            <v>3.7801830633333333</v>
          </cell>
          <cell r="T235">
            <v>2.7536955661663467</v>
          </cell>
        </row>
        <row r="236">
          <cell r="Q236">
            <v>9.1645166666666666E-2</v>
          </cell>
          <cell r="T236">
            <v>1.1824664125639135</v>
          </cell>
        </row>
        <row r="237">
          <cell r="Q237">
            <v>0.10782183333333333</v>
          </cell>
          <cell r="T237">
            <v>9.81685567032171E-2</v>
          </cell>
        </row>
        <row r="238">
          <cell r="Q238">
            <v>2.5336188333333336</v>
          </cell>
          <cell r="T238">
            <v>1.8708022344000004</v>
          </cell>
        </row>
        <row r="239">
          <cell r="Q239">
            <v>26.267738416666667</v>
          </cell>
          <cell r="T239">
            <v>66.612093000000002</v>
          </cell>
        </row>
        <row r="240">
          <cell r="Q240">
            <v>1.8208348400000001</v>
          </cell>
          <cell r="T240">
            <v>0.79073416977992061</v>
          </cell>
        </row>
        <row r="241">
          <cell r="Q241">
            <v>0</v>
          </cell>
          <cell r="T241">
            <v>0</v>
          </cell>
        </row>
        <row r="242">
          <cell r="Q242">
            <v>0</v>
          </cell>
          <cell r="T242">
            <v>0</v>
          </cell>
        </row>
        <row r="243">
          <cell r="Q243">
            <v>2.6143019999999999</v>
          </cell>
          <cell r="T243">
            <v>0</v>
          </cell>
        </row>
        <row r="244">
          <cell r="Q244">
            <v>7.4429999999999996</v>
          </cell>
          <cell r="T244">
            <v>5.6131710618548132</v>
          </cell>
        </row>
        <row r="245">
          <cell r="Q245">
            <v>3.7392530500000003</v>
          </cell>
          <cell r="T245">
            <v>2.9477266708249985</v>
          </cell>
        </row>
        <row r="246">
          <cell r="Q246">
            <v>0.70989062999999997</v>
          </cell>
          <cell r="T246">
            <v>0.60170605822174361</v>
          </cell>
        </row>
        <row r="247">
          <cell r="Q247">
            <v>121.33028883333333</v>
          </cell>
          <cell r="T247">
            <v>48.053474000000001</v>
          </cell>
        </row>
        <row r="248">
          <cell r="Q248">
            <v>3.2150291333333336</v>
          </cell>
          <cell r="T248">
            <v>2.3065178607922237</v>
          </cell>
        </row>
        <row r="249">
          <cell r="Q249">
            <v>449.40787741666668</v>
          </cell>
          <cell r="T249">
            <v>0</v>
          </cell>
        </row>
        <row r="250">
          <cell r="Q250">
            <v>1.4395571666666667</v>
          </cell>
          <cell r="T250">
            <v>1.1021524101865479</v>
          </cell>
        </row>
        <row r="251">
          <cell r="Q251">
            <v>3.2199084166666667</v>
          </cell>
          <cell r="T251">
            <v>0</v>
          </cell>
        </row>
        <row r="252">
          <cell r="Q252">
            <v>1.2672000000000001</v>
          </cell>
          <cell r="T252">
            <v>1.1320414936561436</v>
          </cell>
        </row>
        <row r="253">
          <cell r="Q253">
            <v>5.3297999999999996</v>
          </cell>
          <cell r="T253">
            <v>4.2221688750101221</v>
          </cell>
        </row>
        <row r="254">
          <cell r="Q254">
            <v>4.2408144833333328</v>
          </cell>
          <cell r="T254">
            <v>3.0302692084536806</v>
          </cell>
        </row>
        <row r="255">
          <cell r="Q255">
            <v>4.6853999999999996</v>
          </cell>
          <cell r="T255">
            <v>3.5787656874853075</v>
          </cell>
        </row>
        <row r="256">
          <cell r="Q256">
            <v>11.900696563333334</v>
          </cell>
          <cell r="T256">
            <v>0.73167497999999997</v>
          </cell>
        </row>
        <row r="257">
          <cell r="Q257">
            <v>11.868300237296666</v>
          </cell>
          <cell r="T257">
            <v>1.32471E-3</v>
          </cell>
        </row>
        <row r="258">
          <cell r="Q258">
            <v>0</v>
          </cell>
          <cell r="T258">
            <v>0</v>
          </cell>
        </row>
        <row r="259">
          <cell r="Q259">
            <v>0</v>
          </cell>
          <cell r="T259">
            <v>0</v>
          </cell>
        </row>
        <row r="260">
          <cell r="Q260">
            <v>438.0501834166667</v>
          </cell>
          <cell r="T260">
            <v>0</v>
          </cell>
        </row>
        <row r="261">
          <cell r="Q261">
            <v>9.7376778333333327</v>
          </cell>
          <cell r="T261">
            <v>8.4509238153363686</v>
          </cell>
        </row>
        <row r="262">
          <cell r="Q262">
            <v>1.7384508333333333</v>
          </cell>
          <cell r="T262">
            <v>2.1799965971018338</v>
          </cell>
        </row>
        <row r="263">
          <cell r="Q263">
            <v>8.2167840000000005</v>
          </cell>
          <cell r="T263">
            <v>7.3983157580421679</v>
          </cell>
        </row>
        <row r="264">
          <cell r="Q264">
            <v>3.4361999999999999</v>
          </cell>
          <cell r="T264">
            <v>3.4494644423128218</v>
          </cell>
        </row>
        <row r="265">
          <cell r="Q265">
            <v>3.1022928333333333</v>
          </cell>
          <cell r="T265">
            <v>2.3506822651440742</v>
          </cell>
        </row>
        <row r="266">
          <cell r="Q266">
            <v>2.7906093099999998</v>
          </cell>
          <cell r="T266">
            <v>2.2172880196900899</v>
          </cell>
        </row>
        <row r="267">
          <cell r="Q267">
            <v>6.9169610133333324</v>
          </cell>
          <cell r="T267">
            <v>1.9894382947703164</v>
          </cell>
        </row>
        <row r="268">
          <cell r="Q268">
            <v>51.607919623333338</v>
          </cell>
          <cell r="T268">
            <v>47.774997383549412</v>
          </cell>
        </row>
        <row r="269">
          <cell r="Q269">
            <v>0</v>
          </cell>
          <cell r="T269">
            <v>13.1730279992</v>
          </cell>
        </row>
        <row r="270">
          <cell r="Q270">
            <v>15.400712056666666</v>
          </cell>
          <cell r="T270">
            <v>3.1847771443932971E-2</v>
          </cell>
        </row>
        <row r="271">
          <cell r="Q271">
            <v>0</v>
          </cell>
          <cell r="T271">
            <v>0</v>
          </cell>
        </row>
        <row r="272">
          <cell r="Q272">
            <v>0</v>
          </cell>
          <cell r="T272">
            <v>0</v>
          </cell>
        </row>
        <row r="273">
          <cell r="Q273">
            <v>0</v>
          </cell>
          <cell r="T273">
            <v>0</v>
          </cell>
        </row>
        <row r="274">
          <cell r="Q274">
            <v>2.41094243</v>
          </cell>
          <cell r="T274">
            <v>1.9793015850767925</v>
          </cell>
        </row>
        <row r="275">
          <cell r="Q275">
            <v>1.9974005833333333</v>
          </cell>
          <cell r="T275">
            <v>1.1020653170328503</v>
          </cell>
        </row>
        <row r="276">
          <cell r="Q276">
            <v>7.8444166666666662E-3</v>
          </cell>
          <cell r="T276">
            <v>3.7630794943921866</v>
          </cell>
        </row>
        <row r="277">
          <cell r="Q277">
            <v>38.367911023333335</v>
          </cell>
          <cell r="T277">
            <v>35.438212798214366</v>
          </cell>
        </row>
        <row r="278">
          <cell r="Q278">
            <v>0.144009</v>
          </cell>
          <cell r="T278">
            <v>0</v>
          </cell>
        </row>
        <row r="279">
          <cell r="Q279">
            <v>1.0862239566666669</v>
          </cell>
          <cell r="T279">
            <v>0.63450136880639563</v>
          </cell>
        </row>
        <row r="280">
          <cell r="Q280">
            <v>1.4847534166666667</v>
          </cell>
          <cell r="T280">
            <v>1.4343127338316477</v>
          </cell>
        </row>
      </sheetData>
      <sheetData sheetId="5">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55.434179193333335</v>
          </cell>
          <cell r="T74">
            <v>90.058525009548646</v>
          </cell>
        </row>
        <row r="75">
          <cell r="Q75">
            <v>220.89856606999999</v>
          </cell>
          <cell r="T75">
            <v>203.30293173000001</v>
          </cell>
        </row>
        <row r="76">
          <cell r="Q76">
            <v>0</v>
          </cell>
          <cell r="T76">
            <v>0</v>
          </cell>
        </row>
        <row r="77">
          <cell r="Q77">
            <v>0</v>
          </cell>
          <cell r="T77">
            <v>0</v>
          </cell>
        </row>
        <row r="78">
          <cell r="Q78">
            <v>0</v>
          </cell>
          <cell r="T78">
            <v>0</v>
          </cell>
        </row>
        <row r="79">
          <cell r="Q79">
            <v>0</v>
          </cell>
          <cell r="T79">
            <v>0</v>
          </cell>
        </row>
        <row r="80">
          <cell r="Q80">
            <v>6.2136246999999996</v>
          </cell>
          <cell r="T80">
            <v>5.8296018988455165</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9.3813553833333341</v>
          </cell>
          <cell r="T109">
            <v>7.6844290730357416</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3.1021191033333335</v>
          </cell>
          <cell r="T127">
            <v>2.6272148135727056</v>
          </cell>
        </row>
        <row r="128">
          <cell r="Q128">
            <v>2.5358238333333336</v>
          </cell>
          <cell r="T128">
            <v>12.007746916009218</v>
          </cell>
        </row>
        <row r="129">
          <cell r="Q129">
            <v>0</v>
          </cell>
          <cell r="T129">
            <v>0</v>
          </cell>
        </row>
        <row r="130">
          <cell r="Q130">
            <v>0</v>
          </cell>
          <cell r="T130">
            <v>0</v>
          </cell>
        </row>
        <row r="131">
          <cell r="Q131">
            <v>0</v>
          </cell>
          <cell r="T131">
            <v>0</v>
          </cell>
        </row>
        <row r="132">
          <cell r="Q132">
            <v>1.9768468466666669</v>
          </cell>
          <cell r="T132">
            <v>0.54198528280976821</v>
          </cell>
        </row>
        <row r="133">
          <cell r="Q133">
            <v>0</v>
          </cell>
          <cell r="T133">
            <v>0</v>
          </cell>
        </row>
        <row r="134">
          <cell r="Q134">
            <v>0</v>
          </cell>
          <cell r="T134">
            <v>0</v>
          </cell>
        </row>
        <row r="135">
          <cell r="Q135">
            <v>0</v>
          </cell>
          <cell r="T135">
            <v>0</v>
          </cell>
        </row>
        <row r="136">
          <cell r="Q136">
            <v>0</v>
          </cell>
          <cell r="T136">
            <v>0</v>
          </cell>
        </row>
        <row r="137">
          <cell r="Q137">
            <v>14.484908293333334</v>
          </cell>
          <cell r="T137">
            <v>3.7860544600000003</v>
          </cell>
        </row>
        <row r="138">
          <cell r="Q138">
            <v>0</v>
          </cell>
          <cell r="T138">
            <v>0</v>
          </cell>
        </row>
        <row r="139">
          <cell r="Q139">
            <v>0</v>
          </cell>
          <cell r="T139">
            <v>0</v>
          </cell>
        </row>
        <row r="140">
          <cell r="Q140">
            <v>0</v>
          </cell>
          <cell r="T140">
            <v>0</v>
          </cell>
        </row>
        <row r="141">
          <cell r="Q141">
            <v>11.09781506</v>
          </cell>
          <cell r="T141">
            <v>14.102325280000013</v>
          </cell>
        </row>
        <row r="142">
          <cell r="Q142">
            <v>8.1666912033333343</v>
          </cell>
          <cell r="T142">
            <v>8.0235381160611272</v>
          </cell>
        </row>
        <row r="143">
          <cell r="Q143">
            <v>3.3634159666666665</v>
          </cell>
          <cell r="T143">
            <v>1.0276801216700051</v>
          </cell>
        </row>
        <row r="144">
          <cell r="Q144">
            <v>1.062449E-2</v>
          </cell>
          <cell r="T144">
            <v>1.062449E-2</v>
          </cell>
        </row>
        <row r="145">
          <cell r="Q145">
            <v>0.20279423000000002</v>
          </cell>
          <cell r="T145">
            <v>0.20279423000000002</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2.9751966305221598</v>
          </cell>
        </row>
        <row r="153">
          <cell r="Q153">
            <v>0</v>
          </cell>
          <cell r="T153">
            <v>0</v>
          </cell>
        </row>
        <row r="154">
          <cell r="Q154">
            <v>5.5995422966666668</v>
          </cell>
          <cell r="T154">
            <v>5.1300665883511085</v>
          </cell>
        </row>
        <row r="155">
          <cell r="Q155">
            <v>41.934394833333336</v>
          </cell>
          <cell r="T155">
            <v>39.612055494899991</v>
          </cell>
        </row>
        <row r="156">
          <cell r="Q156">
            <v>0</v>
          </cell>
          <cell r="T156">
            <v>0</v>
          </cell>
        </row>
        <row r="157">
          <cell r="Q157">
            <v>4.6216208566666666</v>
          </cell>
          <cell r="T157">
            <v>2.2340264186809216</v>
          </cell>
        </row>
        <row r="158">
          <cell r="Q158">
            <v>61.786930583333337</v>
          </cell>
          <cell r="T158">
            <v>88.334032749999992</v>
          </cell>
        </row>
        <row r="159">
          <cell r="Q159">
            <v>25.128551086666665</v>
          </cell>
          <cell r="T159">
            <v>24.592660348217684</v>
          </cell>
        </row>
        <row r="160">
          <cell r="Q160">
            <v>2.2808413333333329E-2</v>
          </cell>
          <cell r="T160">
            <v>6.5708983904188015E-2</v>
          </cell>
        </row>
        <row r="161">
          <cell r="Q161">
            <v>0</v>
          </cell>
          <cell r="T161">
            <v>0</v>
          </cell>
        </row>
        <row r="162">
          <cell r="Q162">
            <v>0</v>
          </cell>
          <cell r="T162">
            <v>0</v>
          </cell>
        </row>
        <row r="163">
          <cell r="Q163">
            <v>0</v>
          </cell>
          <cell r="T163">
            <v>0</v>
          </cell>
        </row>
        <row r="164">
          <cell r="Q164">
            <v>3.6930114166666663</v>
          </cell>
          <cell r="T164">
            <v>4.5713669350522608</v>
          </cell>
        </row>
        <row r="165">
          <cell r="Q165">
            <v>33.609867203333337</v>
          </cell>
          <cell r="T165">
            <v>37.820128553308408</v>
          </cell>
        </row>
        <row r="166">
          <cell r="Q166">
            <v>1.2452717033333334</v>
          </cell>
          <cell r="T166">
            <v>0.81657934658356413</v>
          </cell>
        </row>
        <row r="167">
          <cell r="Q167">
            <v>7.1000569433333336</v>
          </cell>
          <cell r="T167">
            <v>4.979284360497088</v>
          </cell>
        </row>
        <row r="168">
          <cell r="Q168">
            <v>0.69596641666666659</v>
          </cell>
          <cell r="T168">
            <v>0.29263648624105915</v>
          </cell>
        </row>
        <row r="169">
          <cell r="Q169">
            <v>3.2548269066666662</v>
          </cell>
          <cell r="T169">
            <v>1.2551432391610255</v>
          </cell>
        </row>
        <row r="170">
          <cell r="Q170">
            <v>0</v>
          </cell>
          <cell r="T170">
            <v>0</v>
          </cell>
        </row>
        <row r="171">
          <cell r="Q171">
            <v>2.2160389866666668</v>
          </cell>
          <cell r="T171">
            <v>0.71892375212538218</v>
          </cell>
        </row>
        <row r="172">
          <cell r="Q172">
            <v>3.6287655933333336</v>
          </cell>
          <cell r="T172">
            <v>2.2120920353774784</v>
          </cell>
        </row>
        <row r="173">
          <cell r="Q173">
            <v>0.38536616000000001</v>
          </cell>
          <cell r="T173">
            <v>0.34914993246918813</v>
          </cell>
        </row>
        <row r="174">
          <cell r="Q174">
            <v>2.0190219933333333</v>
          </cell>
          <cell r="T174">
            <v>1.3685605407564201</v>
          </cell>
        </row>
        <row r="175">
          <cell r="Q175">
            <v>1.1458152866666667</v>
          </cell>
          <cell r="T175">
            <v>0.98060103138011967</v>
          </cell>
        </row>
        <row r="176">
          <cell r="Q176">
            <v>29.895603896666668</v>
          </cell>
          <cell r="T176">
            <v>29.064967582498415</v>
          </cell>
        </row>
        <row r="177">
          <cell r="Q177">
            <v>4.9184107499999996</v>
          </cell>
          <cell r="T177">
            <v>3.9241120328615269</v>
          </cell>
        </row>
        <row r="178">
          <cell r="Q178">
            <v>43.763972039999999</v>
          </cell>
          <cell r="T178">
            <v>43.133401331744906</v>
          </cell>
        </row>
        <row r="179">
          <cell r="Q179">
            <v>1.8500958333333333</v>
          </cell>
          <cell r="T179">
            <v>1.499274561654294</v>
          </cell>
        </row>
        <row r="180">
          <cell r="Q180">
            <v>4.2362763900000004</v>
          </cell>
          <cell r="T180">
            <v>4.9483171098129599</v>
          </cell>
        </row>
        <row r="181">
          <cell r="Q181">
            <v>3.2852232200000002</v>
          </cell>
          <cell r="T181">
            <v>2.8236926936000022</v>
          </cell>
        </row>
        <row r="182">
          <cell r="Q182">
            <v>0</v>
          </cell>
          <cell r="T182">
            <v>0</v>
          </cell>
        </row>
        <row r="183">
          <cell r="Q183">
            <v>3.6627925800000001</v>
          </cell>
          <cell r="T183">
            <v>2.9061555744917875</v>
          </cell>
        </row>
        <row r="184">
          <cell r="Q184">
            <v>1.1383218333333334</v>
          </cell>
          <cell r="T184">
            <v>0.85961094728562326</v>
          </cell>
        </row>
        <row r="185">
          <cell r="Q185">
            <v>24.291537583633335</v>
          </cell>
          <cell r="T185">
            <v>5.6446450361498002</v>
          </cell>
        </row>
        <row r="186">
          <cell r="Q186">
            <v>13.447626893333334</v>
          </cell>
          <cell r="T186">
            <v>12.595026943722202</v>
          </cell>
        </row>
        <row r="187">
          <cell r="Q187">
            <v>4.4012104700000005</v>
          </cell>
          <cell r="T187">
            <v>4.012121881593842</v>
          </cell>
        </row>
        <row r="188">
          <cell r="Q188">
            <v>0.38246583333333334</v>
          </cell>
          <cell r="T188">
            <v>0</v>
          </cell>
        </row>
        <row r="189">
          <cell r="Q189">
            <v>2.3524291633333334</v>
          </cell>
          <cell r="T189">
            <v>2.1154708839472196</v>
          </cell>
        </row>
        <row r="190">
          <cell r="Q190">
            <v>22.170896256666669</v>
          </cell>
          <cell r="T190">
            <v>17.393605561671475</v>
          </cell>
        </row>
        <row r="191">
          <cell r="Q191">
            <v>14.371951753333335</v>
          </cell>
          <cell r="T191">
            <v>13.991479870676008</v>
          </cell>
        </row>
        <row r="192">
          <cell r="Q192">
            <v>0</v>
          </cell>
          <cell r="T192">
            <v>0</v>
          </cell>
        </row>
        <row r="193">
          <cell r="Q193">
            <v>29.930483919999997</v>
          </cell>
          <cell r="T193">
            <v>29.930483919999997</v>
          </cell>
        </row>
        <row r="194">
          <cell r="Q194">
            <v>7.6918008433333327</v>
          </cell>
          <cell r="T194">
            <v>2.5543259999999998E-2</v>
          </cell>
        </row>
        <row r="195">
          <cell r="Q195">
            <v>0.65207279666666673</v>
          </cell>
          <cell r="T195">
            <v>0.65112156029010249</v>
          </cell>
        </row>
        <row r="196">
          <cell r="Q196">
            <v>626.03259884333329</v>
          </cell>
          <cell r="T196">
            <v>214.67024686000013</v>
          </cell>
        </row>
        <row r="197">
          <cell r="Q197">
            <v>0</v>
          </cell>
          <cell r="T197">
            <v>0</v>
          </cell>
        </row>
        <row r="198">
          <cell r="Q198">
            <v>3.6801E-2</v>
          </cell>
          <cell r="T198">
            <v>3.0388839378271689E-2</v>
          </cell>
        </row>
        <row r="199">
          <cell r="Q199">
            <v>3.6367289999999999</v>
          </cell>
          <cell r="T199">
            <v>13.331027499999999</v>
          </cell>
        </row>
        <row r="200">
          <cell r="Q200">
            <v>3.1675931666666663</v>
          </cell>
          <cell r="T200">
            <v>2.5815292835999988</v>
          </cell>
        </row>
        <row r="201">
          <cell r="Q201">
            <v>0.24451558333333334</v>
          </cell>
          <cell r="T201">
            <v>0.19049400296439789</v>
          </cell>
        </row>
        <row r="202">
          <cell r="Q202">
            <v>5.8736312999999996</v>
          </cell>
          <cell r="T202">
            <v>1.8545198999999974</v>
          </cell>
        </row>
        <row r="203">
          <cell r="Q203">
            <v>1.7592014566666667</v>
          </cell>
          <cell r="T203">
            <v>1.8125485463920021</v>
          </cell>
        </row>
        <row r="204">
          <cell r="Q204">
            <v>0.88352490333333333</v>
          </cell>
          <cell r="T204">
            <v>0.72536969225769921</v>
          </cell>
        </row>
        <row r="205">
          <cell r="Q205">
            <v>0.92502542333333349</v>
          </cell>
          <cell r="T205">
            <v>3.031838705407802</v>
          </cell>
        </row>
        <row r="206">
          <cell r="Q206">
            <v>29.031343596666666</v>
          </cell>
          <cell r="T206">
            <v>67.052250980000011</v>
          </cell>
        </row>
        <row r="207">
          <cell r="Q207">
            <v>87.051661636666665</v>
          </cell>
          <cell r="T207">
            <v>125.07256902000002</v>
          </cell>
        </row>
        <row r="208">
          <cell r="Q208">
            <v>3.6083747433333331</v>
          </cell>
          <cell r="T208">
            <v>3.5952554269387011</v>
          </cell>
        </row>
        <row r="209">
          <cell r="Q209">
            <v>2.3123501666666666</v>
          </cell>
          <cell r="T209">
            <v>1.9492644312520753</v>
          </cell>
        </row>
        <row r="210">
          <cell r="Q210">
            <v>1.0625958333333332</v>
          </cell>
          <cell r="T210">
            <v>0.88936064345419552</v>
          </cell>
        </row>
        <row r="211">
          <cell r="Q211">
            <v>2.9512072933333333</v>
          </cell>
          <cell r="T211">
            <v>2.7152043881946422</v>
          </cell>
        </row>
        <row r="212">
          <cell r="Q212">
            <v>16.378656093333333</v>
          </cell>
          <cell r="T212">
            <v>15.507766499860788</v>
          </cell>
        </row>
        <row r="213">
          <cell r="Q213">
            <v>10.797765756666667</v>
          </cell>
          <cell r="T213">
            <v>10.531905068420434</v>
          </cell>
        </row>
        <row r="214">
          <cell r="Q214">
            <v>20.28839309</v>
          </cell>
          <cell r="T214">
            <v>19.631572862938246</v>
          </cell>
        </row>
        <row r="215">
          <cell r="Q215">
            <v>1.31353147</v>
          </cell>
          <cell r="T215">
            <v>2.8978548448269121</v>
          </cell>
        </row>
        <row r="216">
          <cell r="Q216">
            <v>4.4951210133333328</v>
          </cell>
          <cell r="T216">
            <v>3.6975129225981647</v>
          </cell>
        </row>
        <row r="217">
          <cell r="Q217">
            <v>1.0650950733333333</v>
          </cell>
          <cell r="T217">
            <v>0.9442310731097513</v>
          </cell>
        </row>
        <row r="218">
          <cell r="Q218">
            <v>0</v>
          </cell>
          <cell r="T218">
            <v>0</v>
          </cell>
        </row>
        <row r="219">
          <cell r="Q219">
            <v>5.7782041966666675</v>
          </cell>
          <cell r="T219">
            <v>5.4022084219677833</v>
          </cell>
        </row>
        <row r="220">
          <cell r="Q220">
            <v>0</v>
          </cell>
          <cell r="T220">
            <v>0</v>
          </cell>
        </row>
        <row r="221">
          <cell r="Q221">
            <v>1.8329932533333333</v>
          </cell>
          <cell r="T221">
            <v>1.5968675868937598</v>
          </cell>
        </row>
        <row r="222">
          <cell r="Q222">
            <v>1.4181030066666667</v>
          </cell>
          <cell r="T222">
            <v>1.0699683510453926</v>
          </cell>
        </row>
        <row r="223">
          <cell r="Q223">
            <v>210.67795243746667</v>
          </cell>
          <cell r="T223">
            <v>228.01311303</v>
          </cell>
        </row>
        <row r="224">
          <cell r="Q224">
            <v>11.019223733333334</v>
          </cell>
          <cell r="T224">
            <v>10.690656714949808</v>
          </cell>
        </row>
        <row r="225">
          <cell r="Q225">
            <v>385.09583991000005</v>
          </cell>
          <cell r="T225">
            <v>404.63622469999996</v>
          </cell>
        </row>
        <row r="226">
          <cell r="Q226">
            <v>2.4072444166666664</v>
          </cell>
          <cell r="T226">
            <v>1.0118411784454855</v>
          </cell>
        </row>
        <row r="227">
          <cell r="Q227">
            <v>0.69120000000000004</v>
          </cell>
          <cell r="T227">
            <v>0.62667029557302079</v>
          </cell>
        </row>
        <row r="228">
          <cell r="Q228">
            <v>24.419016790000001</v>
          </cell>
          <cell r="T228">
            <v>0</v>
          </cell>
        </row>
        <row r="229">
          <cell r="Q229">
            <v>0.166293</v>
          </cell>
          <cell r="T229">
            <v>0.14795403903127718</v>
          </cell>
        </row>
        <row r="230">
          <cell r="Q230">
            <v>5.8544566133333333</v>
          </cell>
          <cell r="T230">
            <v>5.3601456058754744</v>
          </cell>
        </row>
        <row r="231">
          <cell r="Q231">
            <v>17.064139023333333</v>
          </cell>
          <cell r="T231">
            <v>7.2559245981859322</v>
          </cell>
        </row>
        <row r="232">
          <cell r="Q232">
            <v>4.0879421666666662</v>
          </cell>
          <cell r="T232">
            <v>3.805094</v>
          </cell>
        </row>
        <row r="233">
          <cell r="Q233">
            <v>0</v>
          </cell>
          <cell r="T233">
            <v>0</v>
          </cell>
        </row>
        <row r="234">
          <cell r="Q234">
            <v>2.6847057400000001</v>
          </cell>
          <cell r="T234">
            <v>2.4405523178551292</v>
          </cell>
        </row>
        <row r="235">
          <cell r="Q235">
            <v>3.8920916833333332</v>
          </cell>
          <cell r="T235">
            <v>2.8656041861663466</v>
          </cell>
        </row>
        <row r="236">
          <cell r="Q236">
            <v>9.1645166666666666E-2</v>
          </cell>
          <cell r="T236">
            <v>1.1824664125639135</v>
          </cell>
        </row>
        <row r="237">
          <cell r="Q237">
            <v>0.10782183333333333</v>
          </cell>
          <cell r="T237">
            <v>9.81685567032171E-2</v>
          </cell>
        </row>
        <row r="238">
          <cell r="Q238">
            <v>50.727671483333339</v>
          </cell>
          <cell r="T238">
            <v>47.051171576400002</v>
          </cell>
        </row>
        <row r="239">
          <cell r="Q239">
            <v>26.267738416666667</v>
          </cell>
          <cell r="T239">
            <v>64.288645800000012</v>
          </cell>
        </row>
        <row r="240">
          <cell r="Q240">
            <v>1.8210556600000001</v>
          </cell>
          <cell r="T240">
            <v>0.79095498977992118</v>
          </cell>
        </row>
        <row r="241">
          <cell r="Q241">
            <v>0</v>
          </cell>
          <cell r="T241">
            <v>0</v>
          </cell>
        </row>
        <row r="242">
          <cell r="Q242">
            <v>0</v>
          </cell>
          <cell r="T242">
            <v>0</v>
          </cell>
        </row>
        <row r="243">
          <cell r="Q243">
            <v>27.804764639999998</v>
          </cell>
          <cell r="T243">
            <v>25.19046264</v>
          </cell>
        </row>
        <row r="244">
          <cell r="Q244">
            <v>7.4429999999999996</v>
          </cell>
          <cell r="T244">
            <v>5.6131710618548167</v>
          </cell>
        </row>
        <row r="245">
          <cell r="Q245">
            <v>3.7446730400000003</v>
          </cell>
          <cell r="T245">
            <v>2.9531466608249985</v>
          </cell>
        </row>
        <row r="246">
          <cell r="Q246">
            <v>0.71475358999999994</v>
          </cell>
          <cell r="T246">
            <v>0.60656901822174358</v>
          </cell>
        </row>
        <row r="247">
          <cell r="Q247">
            <v>129.35528883333333</v>
          </cell>
          <cell r="T247">
            <v>185.43276499999999</v>
          </cell>
        </row>
        <row r="248">
          <cell r="Q248">
            <v>3.2374733933333335</v>
          </cell>
          <cell r="T248">
            <v>2.3289621207922226</v>
          </cell>
        </row>
        <row r="249">
          <cell r="Q249">
            <v>449.40787741666668</v>
          </cell>
          <cell r="T249">
            <v>0</v>
          </cell>
        </row>
        <row r="250">
          <cell r="Q250">
            <v>1.4395571666666667</v>
          </cell>
          <cell r="T250">
            <v>1.1021524101865479</v>
          </cell>
        </row>
        <row r="251">
          <cell r="Q251">
            <v>3.2199084166666667</v>
          </cell>
          <cell r="T251">
            <v>0</v>
          </cell>
        </row>
        <row r="252">
          <cell r="Q252">
            <v>1.2672000000000001</v>
          </cell>
          <cell r="T252">
            <v>1.1320414936561436</v>
          </cell>
        </row>
        <row r="253">
          <cell r="Q253">
            <v>5.3297999999999996</v>
          </cell>
          <cell r="T253">
            <v>4.2221688750101221</v>
          </cell>
        </row>
        <row r="254">
          <cell r="Q254">
            <v>15.361890263333335</v>
          </cell>
          <cell r="T254">
            <v>14.151344988453681</v>
          </cell>
        </row>
        <row r="255">
          <cell r="Q255">
            <v>11.238592860000001</v>
          </cell>
          <cell r="T255">
            <v>10.131958547485308</v>
          </cell>
        </row>
        <row r="256">
          <cell r="Q256">
            <v>11.936388013333334</v>
          </cell>
          <cell r="T256">
            <v>0.76736642999999993</v>
          </cell>
        </row>
        <row r="257">
          <cell r="Q257">
            <v>11.422489048866666</v>
          </cell>
          <cell r="T257">
            <v>3.9796192899999996</v>
          </cell>
        </row>
        <row r="258">
          <cell r="Q258">
            <v>2.996</v>
          </cell>
          <cell r="T258">
            <v>150.36224999999999</v>
          </cell>
        </row>
        <row r="259">
          <cell r="Q259">
            <v>6.3176105200000006</v>
          </cell>
          <cell r="T259">
            <v>6.3176105200000006</v>
          </cell>
        </row>
        <row r="260">
          <cell r="Q260">
            <v>438.0501834166667</v>
          </cell>
          <cell r="T260">
            <v>0</v>
          </cell>
        </row>
        <row r="261">
          <cell r="Q261">
            <v>9.7534220533333329</v>
          </cell>
          <cell r="T261">
            <v>8.4666680353363617</v>
          </cell>
        </row>
        <row r="262">
          <cell r="Q262">
            <v>8.0637356933333315</v>
          </cell>
          <cell r="T262">
            <v>8.5052814571018338</v>
          </cell>
        </row>
        <row r="263">
          <cell r="Q263">
            <v>14.76248004</v>
          </cell>
          <cell r="T263">
            <v>13.944011798042164</v>
          </cell>
        </row>
        <row r="264">
          <cell r="Q264">
            <v>3.4361999999999999</v>
          </cell>
          <cell r="T264">
            <v>3.4494644423128218</v>
          </cell>
        </row>
        <row r="265">
          <cell r="Q265">
            <v>45.251608053333328</v>
          </cell>
          <cell r="T265">
            <v>44.499997485144071</v>
          </cell>
        </row>
        <row r="266">
          <cell r="Q266">
            <v>16.28763009</v>
          </cell>
          <cell r="T266">
            <v>15.714308799690089</v>
          </cell>
        </row>
        <row r="267">
          <cell r="Q267">
            <v>6.9191297133333327</v>
          </cell>
          <cell r="T267">
            <v>1.9916069947703157</v>
          </cell>
        </row>
        <row r="268">
          <cell r="Q268">
            <v>10.217349963333334</v>
          </cell>
          <cell r="T268">
            <v>9.3104961835494091</v>
          </cell>
        </row>
        <row r="269">
          <cell r="Q269">
            <v>4.8150000000000004</v>
          </cell>
          <cell r="T269">
            <v>3.805094</v>
          </cell>
        </row>
        <row r="270">
          <cell r="Q270">
            <v>15.400876876666667</v>
          </cell>
          <cell r="T270">
            <v>3.2012591443932974E-2</v>
          </cell>
        </row>
        <row r="271">
          <cell r="Q271">
            <v>0</v>
          </cell>
          <cell r="T271">
            <v>0</v>
          </cell>
        </row>
        <row r="272">
          <cell r="Q272">
            <v>0</v>
          </cell>
          <cell r="T272">
            <v>0</v>
          </cell>
        </row>
        <row r="273">
          <cell r="Q273">
            <v>0</v>
          </cell>
          <cell r="T273">
            <v>0</v>
          </cell>
        </row>
        <row r="274">
          <cell r="Q274">
            <v>2.4472833199999999</v>
          </cell>
          <cell r="T274">
            <v>2.0156424750767905</v>
          </cell>
        </row>
        <row r="275">
          <cell r="Q275">
            <v>1.9974005833333333</v>
          </cell>
          <cell r="T275">
            <v>1.1020653170328503</v>
          </cell>
        </row>
        <row r="276">
          <cell r="Q276">
            <v>2.2169680126666669</v>
          </cell>
          <cell r="T276">
            <v>3.7630794943921866</v>
          </cell>
        </row>
        <row r="277">
          <cell r="Q277">
            <v>19.867740963333333</v>
          </cell>
          <cell r="T277">
            <v>18.313466228214374</v>
          </cell>
        </row>
        <row r="278">
          <cell r="Q278">
            <v>0.144009</v>
          </cell>
          <cell r="T278">
            <v>0</v>
          </cell>
        </row>
        <row r="279">
          <cell r="Q279">
            <v>17.650453389530039</v>
          </cell>
          <cell r="T279">
            <v>0.63108357880639565</v>
          </cell>
        </row>
        <row r="280">
          <cell r="Q280">
            <v>1.4847534166666667</v>
          </cell>
          <cell r="T280">
            <v>1.4343127338316477</v>
          </cell>
        </row>
      </sheetData>
      <sheetData sheetId="6">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65.137599426467418</v>
          </cell>
        </row>
        <row r="75">
          <cell r="Q75">
            <v>4.0290660000000003</v>
          </cell>
          <cell r="T75">
            <v>10.668849</v>
          </cell>
        </row>
        <row r="76">
          <cell r="Q76">
            <v>0</v>
          </cell>
          <cell r="T76">
            <v>0</v>
          </cell>
        </row>
        <row r="77">
          <cell r="Q77">
            <v>0</v>
          </cell>
          <cell r="T77">
            <v>0</v>
          </cell>
        </row>
        <row r="78">
          <cell r="Q78">
            <v>0</v>
          </cell>
          <cell r="T78">
            <v>0</v>
          </cell>
        </row>
        <row r="79">
          <cell r="Q79">
            <v>0</v>
          </cell>
          <cell r="T79">
            <v>0</v>
          </cell>
        </row>
        <row r="80">
          <cell r="Q80">
            <v>6.22463561</v>
          </cell>
          <cell r="T80">
            <v>5.8406128088455169</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9.3811878333333336</v>
          </cell>
          <cell r="T109">
            <v>7.684261523035735</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3.1055469833333333</v>
          </cell>
          <cell r="T127">
            <v>2.6306426935727054</v>
          </cell>
        </row>
        <row r="128">
          <cell r="Q128">
            <v>41.809294343333335</v>
          </cell>
          <cell r="T128">
            <v>43.202489134112305</v>
          </cell>
        </row>
        <row r="129">
          <cell r="Q129">
            <v>0</v>
          </cell>
          <cell r="T129">
            <v>0</v>
          </cell>
        </row>
        <row r="130">
          <cell r="Q130">
            <v>0</v>
          </cell>
          <cell r="T130">
            <v>0</v>
          </cell>
        </row>
        <row r="131">
          <cell r="Q131">
            <v>0</v>
          </cell>
          <cell r="T131">
            <v>0</v>
          </cell>
        </row>
        <row r="132">
          <cell r="Q132">
            <v>1.9769870866666668</v>
          </cell>
          <cell r="T132">
            <v>0.54212552280976822</v>
          </cell>
        </row>
        <row r="133">
          <cell r="Q133">
            <v>0</v>
          </cell>
          <cell r="T133">
            <v>0</v>
          </cell>
        </row>
        <row r="134">
          <cell r="Q134">
            <v>0</v>
          </cell>
          <cell r="T134">
            <v>0</v>
          </cell>
        </row>
        <row r="135">
          <cell r="Q135">
            <v>0</v>
          </cell>
          <cell r="T135">
            <v>0</v>
          </cell>
        </row>
        <row r="136">
          <cell r="Q136">
            <v>0</v>
          </cell>
          <cell r="T136">
            <v>0</v>
          </cell>
        </row>
        <row r="137">
          <cell r="Q137">
            <v>14.508986443333335</v>
          </cell>
          <cell r="T137">
            <v>11.669929610000001</v>
          </cell>
        </row>
        <row r="138">
          <cell r="Q138">
            <v>0</v>
          </cell>
          <cell r="T138">
            <v>0</v>
          </cell>
        </row>
        <row r="139">
          <cell r="Q139">
            <v>0</v>
          </cell>
          <cell r="T139">
            <v>0</v>
          </cell>
        </row>
        <row r="140">
          <cell r="Q140">
            <v>0</v>
          </cell>
          <cell r="T140">
            <v>0</v>
          </cell>
        </row>
        <row r="141">
          <cell r="Q141">
            <v>11.098114910000001</v>
          </cell>
          <cell r="T141">
            <v>29.97877605750001</v>
          </cell>
        </row>
        <row r="142">
          <cell r="Q142">
            <v>0.53236983333333332</v>
          </cell>
          <cell r="T142">
            <v>0.38921674606112622</v>
          </cell>
        </row>
        <row r="143">
          <cell r="Q143">
            <v>3.3646322866666662</v>
          </cell>
          <cell r="T143">
            <v>1.028896441670005</v>
          </cell>
        </row>
        <row r="144">
          <cell r="Q144">
            <v>1.0871570000000001E-2</v>
          </cell>
          <cell r="T144">
            <v>1.0871570000000001E-2</v>
          </cell>
        </row>
        <row r="145">
          <cell r="Q145">
            <v>0.20751037</v>
          </cell>
          <cell r="T145">
            <v>0.20751037</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2.9751966305221615</v>
          </cell>
        </row>
        <row r="153">
          <cell r="Q153">
            <v>0</v>
          </cell>
          <cell r="T153">
            <v>0</v>
          </cell>
        </row>
        <row r="154">
          <cell r="Q154">
            <v>5.600950796666667</v>
          </cell>
          <cell r="T154">
            <v>5.1314750883511087</v>
          </cell>
        </row>
        <row r="155">
          <cell r="Q155">
            <v>41.934394833333336</v>
          </cell>
          <cell r="T155">
            <v>42.665523870000001</v>
          </cell>
        </row>
        <row r="156">
          <cell r="Q156">
            <v>0</v>
          </cell>
          <cell r="T156">
            <v>0</v>
          </cell>
        </row>
        <row r="157">
          <cell r="Q157">
            <v>4.6437779966666666</v>
          </cell>
          <cell r="T157">
            <v>2.2561835586809207</v>
          </cell>
        </row>
        <row r="158">
          <cell r="Q158">
            <v>61.824016713333336</v>
          </cell>
          <cell r="T158">
            <v>126.51927687999999</v>
          </cell>
        </row>
        <row r="159">
          <cell r="Q159">
            <v>1.1845044166666667</v>
          </cell>
          <cell r="T159">
            <v>0.6486136782176849</v>
          </cell>
        </row>
        <row r="160">
          <cell r="Q160">
            <v>2.2885203333333329E-2</v>
          </cell>
          <cell r="T160">
            <v>6.5785773904188022E-2</v>
          </cell>
        </row>
        <row r="161">
          <cell r="Q161">
            <v>0</v>
          </cell>
          <cell r="T161">
            <v>0</v>
          </cell>
        </row>
        <row r="162">
          <cell r="Q162">
            <v>0</v>
          </cell>
          <cell r="T162">
            <v>0</v>
          </cell>
        </row>
        <row r="163">
          <cell r="Q163">
            <v>0</v>
          </cell>
          <cell r="T163">
            <v>0</v>
          </cell>
        </row>
        <row r="164">
          <cell r="Q164">
            <v>3.6930114166666663</v>
          </cell>
          <cell r="T164">
            <v>4.5713669350522608</v>
          </cell>
        </row>
        <row r="165">
          <cell r="Q165">
            <v>4.0171597833333337</v>
          </cell>
          <cell r="T165">
            <v>8.2274211333084075</v>
          </cell>
        </row>
        <row r="166">
          <cell r="Q166">
            <v>1.2494282933333334</v>
          </cell>
          <cell r="T166">
            <v>0.8207359365835637</v>
          </cell>
        </row>
        <row r="167">
          <cell r="Q167">
            <v>3.7567377133333331</v>
          </cell>
          <cell r="T167">
            <v>1.6359651304970879</v>
          </cell>
        </row>
        <row r="168">
          <cell r="Q168">
            <v>0.69596641666666659</v>
          </cell>
          <cell r="T168">
            <v>0.29263648624105915</v>
          </cell>
        </row>
        <row r="169">
          <cell r="Q169">
            <v>7.0076707166666665</v>
          </cell>
          <cell r="T169">
            <v>1.2551931791610256</v>
          </cell>
        </row>
        <row r="170">
          <cell r="Q170">
            <v>0</v>
          </cell>
          <cell r="T170">
            <v>0</v>
          </cell>
        </row>
        <row r="171">
          <cell r="Q171">
            <v>2.2175626466666665</v>
          </cell>
          <cell r="T171">
            <v>0.7204474121253821</v>
          </cell>
        </row>
        <row r="172">
          <cell r="Q172">
            <v>3.6373412633333335</v>
          </cell>
          <cell r="T172">
            <v>2.2206677053774784</v>
          </cell>
        </row>
        <row r="173">
          <cell r="Q173">
            <v>0.38753884999999999</v>
          </cell>
          <cell r="T173">
            <v>0.35132262246918811</v>
          </cell>
        </row>
        <row r="174">
          <cell r="Q174">
            <v>2.0200127033333333</v>
          </cell>
          <cell r="T174">
            <v>1.3695512507564203</v>
          </cell>
        </row>
        <row r="175">
          <cell r="Q175">
            <v>1.1466811966666666</v>
          </cell>
          <cell r="T175">
            <v>0.9814669413801197</v>
          </cell>
        </row>
        <row r="176">
          <cell r="Q176">
            <v>3.1951019166666663</v>
          </cell>
          <cell r="T176">
            <v>2.3644656024984156</v>
          </cell>
        </row>
        <row r="177">
          <cell r="Q177">
            <v>4.9531319399999996</v>
          </cell>
          <cell r="T177">
            <v>3.9588332228615268</v>
          </cell>
        </row>
        <row r="178">
          <cell r="Q178">
            <v>11.42329629</v>
          </cell>
          <cell r="T178">
            <v>3.0702292917449103</v>
          </cell>
        </row>
        <row r="179">
          <cell r="Q179">
            <v>1.8500958333333333</v>
          </cell>
          <cell r="T179">
            <v>1.499274561654294</v>
          </cell>
        </row>
        <row r="180">
          <cell r="Q180">
            <v>4.2389559600000002</v>
          </cell>
          <cell r="T180">
            <v>4.9509966798129597</v>
          </cell>
        </row>
        <row r="181">
          <cell r="Q181">
            <v>3.28987053</v>
          </cell>
          <cell r="T181">
            <v>4.863360976600001</v>
          </cell>
        </row>
        <row r="182">
          <cell r="Q182">
            <v>0</v>
          </cell>
          <cell r="T182">
            <v>0</v>
          </cell>
        </row>
        <row r="183">
          <cell r="Q183">
            <v>3.6646944700000001</v>
          </cell>
          <cell r="T183">
            <v>2.9080574644917898</v>
          </cell>
        </row>
        <row r="184">
          <cell r="Q184">
            <v>1.1383218333333334</v>
          </cell>
          <cell r="T184">
            <v>0.85961094728562326</v>
          </cell>
        </row>
        <row r="185">
          <cell r="Q185">
            <v>8.7185536533333341</v>
          </cell>
          <cell r="T185">
            <v>2.610228566149801</v>
          </cell>
        </row>
        <row r="186">
          <cell r="Q186">
            <v>13.454518093333334</v>
          </cell>
          <cell r="T186">
            <v>12.601918143722202</v>
          </cell>
        </row>
        <row r="187">
          <cell r="Q187">
            <v>2.5701997599999999</v>
          </cell>
          <cell r="T187">
            <v>2.1811111715938414</v>
          </cell>
        </row>
        <row r="188">
          <cell r="Q188">
            <v>0.38246583333333334</v>
          </cell>
          <cell r="T188">
            <v>0</v>
          </cell>
        </row>
        <row r="189">
          <cell r="Q189">
            <v>11.934545353333334</v>
          </cell>
          <cell r="T189">
            <v>11.103613393947221</v>
          </cell>
        </row>
        <row r="190">
          <cell r="Q190">
            <v>15.573760106666667</v>
          </cell>
          <cell r="T190">
            <v>1.5234006216714733</v>
          </cell>
        </row>
        <row r="191">
          <cell r="Q191">
            <v>7.2208658833333335</v>
          </cell>
          <cell r="T191">
            <v>6.531617660676007</v>
          </cell>
        </row>
        <row r="192">
          <cell r="Q192">
            <v>0</v>
          </cell>
          <cell r="T192">
            <v>0</v>
          </cell>
        </row>
        <row r="193">
          <cell r="Q193">
            <v>1.0683224200000001</v>
          </cell>
          <cell r="T193">
            <v>1.0683224200000001</v>
          </cell>
        </row>
        <row r="194">
          <cell r="Q194">
            <v>7.6923948833333329</v>
          </cell>
          <cell r="T194">
            <v>2.6137300000000002E-2</v>
          </cell>
        </row>
        <row r="195">
          <cell r="Q195">
            <v>0.6655748766666667</v>
          </cell>
          <cell r="T195">
            <v>0.66462364029010235</v>
          </cell>
        </row>
        <row r="196">
          <cell r="Q196">
            <v>624.55149084333334</v>
          </cell>
          <cell r="T196">
            <v>248.74731741199994</v>
          </cell>
        </row>
        <row r="197">
          <cell r="Q197">
            <v>0</v>
          </cell>
          <cell r="T197">
            <v>0</v>
          </cell>
        </row>
        <row r="198">
          <cell r="Q198">
            <v>3.6801E-2</v>
          </cell>
          <cell r="T198">
            <v>3.0388839378271689E-2</v>
          </cell>
        </row>
        <row r="199">
          <cell r="Q199">
            <v>3.6367289999999999</v>
          </cell>
          <cell r="T199">
            <v>15.435066750000001</v>
          </cell>
        </row>
        <row r="200">
          <cell r="Q200">
            <v>3.1675931666666663</v>
          </cell>
          <cell r="T200">
            <v>4.3033470179999993</v>
          </cell>
        </row>
        <row r="201">
          <cell r="Q201">
            <v>0.24451558333333334</v>
          </cell>
          <cell r="T201">
            <v>0.19049400296439789</v>
          </cell>
        </row>
        <row r="202">
          <cell r="Q202">
            <v>5.9035373999999994</v>
          </cell>
          <cell r="T202">
            <v>2.2387700000000015</v>
          </cell>
        </row>
        <row r="203">
          <cell r="Q203">
            <v>1.7600102566666667</v>
          </cell>
          <cell r="T203">
            <v>1.8133573463920021</v>
          </cell>
        </row>
        <row r="204">
          <cell r="Q204">
            <v>0.8846055433333333</v>
          </cell>
          <cell r="T204">
            <v>0.72645033225769917</v>
          </cell>
        </row>
        <row r="205">
          <cell r="Q205">
            <v>22.061844793333332</v>
          </cell>
          <cell r="T205">
            <v>22.8850833854078</v>
          </cell>
        </row>
        <row r="206">
          <cell r="Q206">
            <v>29.095613486666668</v>
          </cell>
          <cell r="T206">
            <v>63.481869670000023</v>
          </cell>
        </row>
        <row r="207">
          <cell r="Q207">
            <v>26.267738416666667</v>
          </cell>
          <cell r="T207">
            <v>60.653994600000026</v>
          </cell>
        </row>
        <row r="208">
          <cell r="Q208">
            <v>0.10427583333333333</v>
          </cell>
          <cell r="T208">
            <v>9.1156516938701623E-2</v>
          </cell>
        </row>
        <row r="209">
          <cell r="Q209">
            <v>2.3123501666666666</v>
          </cell>
          <cell r="T209">
            <v>1.9492644312520753</v>
          </cell>
        </row>
        <row r="210">
          <cell r="Q210">
            <v>7.1376251333333336</v>
          </cell>
          <cell r="T210">
            <v>0.88936064345419596</v>
          </cell>
        </row>
        <row r="211">
          <cell r="Q211">
            <v>7.0755157433333338</v>
          </cell>
          <cell r="T211">
            <v>2.4594620181946421</v>
          </cell>
        </row>
        <row r="212">
          <cell r="Q212">
            <v>2.6437351933333337</v>
          </cell>
          <cell r="T212">
            <v>1.7728455998607879</v>
          </cell>
        </row>
        <row r="213">
          <cell r="Q213">
            <v>2.0367491366666668</v>
          </cell>
          <cell r="T213">
            <v>1.7708884484204326</v>
          </cell>
        </row>
        <row r="214">
          <cell r="Q214">
            <v>4.6133739999999994</v>
          </cell>
          <cell r="T214">
            <v>3.9565537729382476</v>
          </cell>
        </row>
        <row r="215">
          <cell r="Q215">
            <v>3.4073371689999998</v>
          </cell>
          <cell r="T215">
            <v>2.9113326248269118</v>
          </cell>
        </row>
        <row r="216">
          <cell r="Q216">
            <v>4.4998674633333327</v>
          </cell>
          <cell r="T216">
            <v>3.7022593725981645</v>
          </cell>
        </row>
        <row r="217">
          <cell r="Q217">
            <v>8.8901412833333335</v>
          </cell>
          <cell r="T217">
            <v>0.94704968310975135</v>
          </cell>
        </row>
        <row r="218">
          <cell r="Q218">
            <v>0</v>
          </cell>
          <cell r="T218">
            <v>0</v>
          </cell>
        </row>
        <row r="219">
          <cell r="Q219">
            <v>2.356392266666667</v>
          </cell>
          <cell r="T219">
            <v>1.9803964919677828</v>
          </cell>
        </row>
        <row r="220">
          <cell r="Q220">
            <v>0</v>
          </cell>
          <cell r="T220">
            <v>0</v>
          </cell>
        </row>
        <row r="221">
          <cell r="Q221">
            <v>8.3222942233333335</v>
          </cell>
          <cell r="T221">
            <v>7.6923948068937609</v>
          </cell>
        </row>
        <row r="222">
          <cell r="Q222">
            <v>8.3658525066666662</v>
          </cell>
          <cell r="T222">
            <v>7.5959675410453933</v>
          </cell>
        </row>
        <row r="223">
          <cell r="Q223">
            <v>331.17261948666669</v>
          </cell>
          <cell r="T223">
            <v>177.59485487999999</v>
          </cell>
        </row>
        <row r="224">
          <cell r="Q224">
            <v>2.0334572433333333</v>
          </cell>
          <cell r="T224">
            <v>1.7048902249498068</v>
          </cell>
        </row>
        <row r="225">
          <cell r="Q225">
            <v>166.47193624000005</v>
          </cell>
          <cell r="T225">
            <v>158.0131399</v>
          </cell>
        </row>
        <row r="226">
          <cell r="Q226">
            <v>2.4072444166666664</v>
          </cell>
          <cell r="T226">
            <v>1.0118411784454855</v>
          </cell>
        </row>
        <row r="227">
          <cell r="Q227">
            <v>19.43670805</v>
          </cell>
          <cell r="T227">
            <v>0.62667029557302079</v>
          </cell>
        </row>
        <row r="228">
          <cell r="Q228">
            <v>6.5490750000000002</v>
          </cell>
          <cell r="T228">
            <v>0</v>
          </cell>
        </row>
        <row r="229">
          <cell r="Q229">
            <v>2.4989832899999995</v>
          </cell>
          <cell r="T229">
            <v>0.14795403903127718</v>
          </cell>
        </row>
        <row r="230">
          <cell r="Q230">
            <v>21.156702147933331</v>
          </cell>
          <cell r="T230">
            <v>10.933443035875474</v>
          </cell>
        </row>
        <row r="231">
          <cell r="Q231">
            <v>47.187387173333342</v>
          </cell>
          <cell r="T231">
            <v>13.712078848185936</v>
          </cell>
        </row>
        <row r="232">
          <cell r="Q232">
            <v>60.990371636666673</v>
          </cell>
          <cell r="T232">
            <v>5.7385675000000003</v>
          </cell>
        </row>
        <row r="233">
          <cell r="Q233">
            <v>41.413597741400004</v>
          </cell>
          <cell r="T233">
            <v>35.679149930000001</v>
          </cell>
        </row>
        <row r="234">
          <cell r="Q234">
            <v>8.8120098206000002</v>
          </cell>
          <cell r="T234">
            <v>5.9368016578551286</v>
          </cell>
        </row>
        <row r="235">
          <cell r="Q235">
            <v>3.9480459933333329</v>
          </cell>
          <cell r="T235">
            <v>2.9215584961663463</v>
          </cell>
        </row>
        <row r="236">
          <cell r="Q236">
            <v>9.1645166666666666E-2</v>
          </cell>
          <cell r="T236">
            <v>1.1824664125639135</v>
          </cell>
        </row>
        <row r="237">
          <cell r="Q237">
            <v>0.10782183333333333</v>
          </cell>
          <cell r="T237">
            <v>9.81685567032171E-2</v>
          </cell>
        </row>
        <row r="238">
          <cell r="Q238">
            <v>2.5336188333333336</v>
          </cell>
          <cell r="T238">
            <v>3.4420579819999988</v>
          </cell>
        </row>
        <row r="239">
          <cell r="Q239">
            <v>26.267738416666667</v>
          </cell>
          <cell r="T239">
            <v>60.653994600000026</v>
          </cell>
        </row>
        <row r="240">
          <cell r="Q240">
            <v>2.4963760700000002</v>
          </cell>
          <cell r="T240">
            <v>1.4252872997799211</v>
          </cell>
        </row>
        <row r="241">
          <cell r="Q241">
            <v>0</v>
          </cell>
          <cell r="T241">
            <v>0</v>
          </cell>
        </row>
        <row r="242">
          <cell r="Q242">
            <v>0</v>
          </cell>
          <cell r="T242">
            <v>0</v>
          </cell>
        </row>
        <row r="243">
          <cell r="Q243">
            <v>2.6143019999999999</v>
          </cell>
          <cell r="T243">
            <v>0</v>
          </cell>
        </row>
        <row r="244">
          <cell r="Q244">
            <v>63.512744809999994</v>
          </cell>
          <cell r="T244">
            <v>5.6131710618548167</v>
          </cell>
        </row>
        <row r="245">
          <cell r="Q245">
            <v>24.753685180000005</v>
          </cell>
          <cell r="T245">
            <v>2.9558566708250003</v>
          </cell>
        </row>
        <row r="246">
          <cell r="Q246">
            <v>12.249244790000002</v>
          </cell>
          <cell r="T246">
            <v>0.60900049822174362</v>
          </cell>
        </row>
        <row r="247">
          <cell r="Q247">
            <v>146.53095307313333</v>
          </cell>
          <cell r="T247">
            <v>208.43690802999998</v>
          </cell>
        </row>
        <row r="248">
          <cell r="Q248">
            <v>103.77742573333333</v>
          </cell>
          <cell r="T248">
            <v>54.562067130792222</v>
          </cell>
        </row>
        <row r="249">
          <cell r="Q249">
            <v>449.40787741666668</v>
          </cell>
          <cell r="T249">
            <v>0</v>
          </cell>
        </row>
        <row r="250">
          <cell r="Q250">
            <v>1.4395571666666667</v>
          </cell>
          <cell r="T250">
            <v>1.1021524101865479</v>
          </cell>
        </row>
        <row r="251">
          <cell r="Q251">
            <v>3.2199084166666667</v>
          </cell>
          <cell r="T251">
            <v>0</v>
          </cell>
        </row>
        <row r="252">
          <cell r="Q252">
            <v>5.3806781299999997</v>
          </cell>
          <cell r="T252">
            <v>1.1320414936561436</v>
          </cell>
        </row>
        <row r="253">
          <cell r="Q253">
            <v>5.46006649</v>
          </cell>
          <cell r="T253">
            <v>4.2221688750101221</v>
          </cell>
        </row>
        <row r="254">
          <cell r="Q254">
            <v>41.228508043333328</v>
          </cell>
          <cell r="T254">
            <v>26.410797758453679</v>
          </cell>
        </row>
        <row r="255">
          <cell r="Q255">
            <v>4.6853999999999996</v>
          </cell>
          <cell r="T255">
            <v>3.5787656874853075</v>
          </cell>
        </row>
        <row r="256">
          <cell r="Q256">
            <v>11.954233753333334</v>
          </cell>
          <cell r="T256">
            <v>0.78521216999999999</v>
          </cell>
        </row>
        <row r="257">
          <cell r="Q257">
            <v>14.009214999014869</v>
          </cell>
          <cell r="T257">
            <v>15.97476073</v>
          </cell>
        </row>
        <row r="258">
          <cell r="Q258">
            <v>89.61261298812002</v>
          </cell>
          <cell r="T258">
            <v>85.327279250000004</v>
          </cell>
        </row>
        <row r="259">
          <cell r="Q259">
            <v>0</v>
          </cell>
          <cell r="T259">
            <v>0</v>
          </cell>
        </row>
        <row r="260">
          <cell r="Q260">
            <v>743.53128191666667</v>
          </cell>
          <cell r="T260">
            <v>266.09745500999998</v>
          </cell>
        </row>
        <row r="261">
          <cell r="Q261">
            <v>80.950639853333328</v>
          </cell>
          <cell r="T261">
            <v>68.44961429533636</v>
          </cell>
        </row>
        <row r="262">
          <cell r="Q262">
            <v>1.7384508333333333</v>
          </cell>
          <cell r="T262">
            <v>2.1799965971018338</v>
          </cell>
        </row>
        <row r="263">
          <cell r="Q263">
            <v>8.2167840000000005</v>
          </cell>
          <cell r="T263">
            <v>7.3983157580421643</v>
          </cell>
        </row>
        <row r="264">
          <cell r="Q264">
            <v>3.4361999999999999</v>
          </cell>
          <cell r="T264">
            <v>3.4494644423128218</v>
          </cell>
        </row>
        <row r="265">
          <cell r="Q265">
            <v>3.1022928333333333</v>
          </cell>
          <cell r="T265">
            <v>2.3506822651440742</v>
          </cell>
        </row>
        <row r="266">
          <cell r="Q266">
            <v>2.7961855999999998</v>
          </cell>
          <cell r="T266">
            <v>2.22286430969009</v>
          </cell>
        </row>
        <row r="267">
          <cell r="Q267">
            <v>12.450078023333333</v>
          </cell>
          <cell r="T267">
            <v>6.7848506047703161</v>
          </cell>
        </row>
        <row r="268">
          <cell r="Q268">
            <v>80.352299083333236</v>
          </cell>
          <cell r="T268">
            <v>54.193455203549412</v>
          </cell>
        </row>
        <row r="269">
          <cell r="Q269">
            <v>0</v>
          </cell>
          <cell r="T269">
            <v>5.7385675000000003</v>
          </cell>
        </row>
        <row r="270">
          <cell r="Q270">
            <v>15.400959286666666</v>
          </cell>
          <cell r="T270">
            <v>3.2095001443932972E-2</v>
          </cell>
        </row>
        <row r="271">
          <cell r="Q271">
            <v>0</v>
          </cell>
          <cell r="T271">
            <v>0</v>
          </cell>
        </row>
        <row r="272">
          <cell r="Q272">
            <v>0</v>
          </cell>
          <cell r="T272">
            <v>0</v>
          </cell>
        </row>
        <row r="273">
          <cell r="Q273">
            <v>0</v>
          </cell>
          <cell r="T273">
            <v>0</v>
          </cell>
        </row>
        <row r="274">
          <cell r="Q274">
            <v>26.588018379999998</v>
          </cell>
          <cell r="T274">
            <v>19.065730345076791</v>
          </cell>
        </row>
        <row r="275">
          <cell r="Q275">
            <v>7.9422338354333339</v>
          </cell>
          <cell r="T275">
            <v>5.6256346270328494</v>
          </cell>
        </row>
        <row r="276">
          <cell r="Q276">
            <v>7.8444166666666662E-3</v>
          </cell>
          <cell r="T276">
            <v>10.378896344392187</v>
          </cell>
        </row>
        <row r="277">
          <cell r="Q277">
            <v>89.585242171833329</v>
          </cell>
          <cell r="T277">
            <v>82.530164698214364</v>
          </cell>
        </row>
        <row r="278">
          <cell r="Q278">
            <v>6.5592654440969991</v>
          </cell>
          <cell r="T278">
            <v>3.8422652899999998</v>
          </cell>
        </row>
        <row r="279">
          <cell r="Q279">
            <v>1.0828061666666668</v>
          </cell>
          <cell r="T279">
            <v>0.63108357880639609</v>
          </cell>
        </row>
        <row r="280">
          <cell r="Q280">
            <v>1.4847534166666667</v>
          </cell>
          <cell r="T280">
            <v>1.4343127338316477</v>
          </cell>
        </row>
      </sheetData>
      <sheetData sheetId="7">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66.867982409061426</v>
          </cell>
        </row>
        <row r="75">
          <cell r="Q75">
            <v>4.0290660000000003</v>
          </cell>
          <cell r="T75">
            <v>3.4890089999999998</v>
          </cell>
        </row>
        <row r="76">
          <cell r="Q76">
            <v>0</v>
          </cell>
          <cell r="T76">
            <v>0</v>
          </cell>
        </row>
        <row r="77">
          <cell r="Q77">
            <v>0</v>
          </cell>
          <cell r="T77">
            <v>0</v>
          </cell>
        </row>
        <row r="78">
          <cell r="Q78">
            <v>0</v>
          </cell>
          <cell r="T78">
            <v>0</v>
          </cell>
        </row>
        <row r="79">
          <cell r="Q79">
            <v>0</v>
          </cell>
          <cell r="T79">
            <v>0</v>
          </cell>
        </row>
        <row r="80">
          <cell r="Q80">
            <v>6.2466574599999998</v>
          </cell>
          <cell r="T80">
            <v>5.8626346588455132</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9.3811878333333336</v>
          </cell>
          <cell r="T109">
            <v>7.684261523035735</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3.1124027733333333</v>
          </cell>
          <cell r="T127">
            <v>2.6374984835727053</v>
          </cell>
        </row>
        <row r="128">
          <cell r="Q128">
            <v>2.5358238333333336</v>
          </cell>
          <cell r="T128">
            <v>1.699602200350903</v>
          </cell>
        </row>
        <row r="129">
          <cell r="Q129">
            <v>0</v>
          </cell>
          <cell r="T129">
            <v>0</v>
          </cell>
        </row>
        <row r="130">
          <cell r="Q130">
            <v>0</v>
          </cell>
          <cell r="T130">
            <v>0</v>
          </cell>
        </row>
        <row r="131">
          <cell r="Q131">
            <v>0</v>
          </cell>
          <cell r="T131">
            <v>0</v>
          </cell>
        </row>
        <row r="132">
          <cell r="Q132">
            <v>1.9772675766666667</v>
          </cell>
          <cell r="T132">
            <v>0.54240601280976819</v>
          </cell>
        </row>
        <row r="133">
          <cell r="Q133">
            <v>0</v>
          </cell>
          <cell r="T133">
            <v>0</v>
          </cell>
        </row>
        <row r="134">
          <cell r="Q134">
            <v>0</v>
          </cell>
          <cell r="T134">
            <v>0</v>
          </cell>
        </row>
        <row r="135">
          <cell r="Q135">
            <v>0</v>
          </cell>
          <cell r="T135">
            <v>0</v>
          </cell>
        </row>
        <row r="136">
          <cell r="Q136">
            <v>0</v>
          </cell>
          <cell r="T136">
            <v>0</v>
          </cell>
        </row>
        <row r="137">
          <cell r="Q137">
            <v>15.470777223333334</v>
          </cell>
          <cell r="T137">
            <v>5.0387383900000007</v>
          </cell>
        </row>
        <row r="138">
          <cell r="Q138">
            <v>0</v>
          </cell>
          <cell r="T138">
            <v>0</v>
          </cell>
        </row>
        <row r="139">
          <cell r="Q139">
            <v>0</v>
          </cell>
          <cell r="T139">
            <v>0</v>
          </cell>
        </row>
        <row r="140">
          <cell r="Q140">
            <v>0</v>
          </cell>
          <cell r="T140">
            <v>0</v>
          </cell>
        </row>
        <row r="141">
          <cell r="Q141">
            <v>11.09871457</v>
          </cell>
          <cell r="T141">
            <v>28.653971962499984</v>
          </cell>
        </row>
        <row r="142">
          <cell r="Q142">
            <v>0.53236983333333332</v>
          </cell>
          <cell r="T142">
            <v>0.38921674606112622</v>
          </cell>
        </row>
        <row r="143">
          <cell r="Q143">
            <v>3.3670649166666662</v>
          </cell>
          <cell r="T143">
            <v>1.031329071670005</v>
          </cell>
        </row>
        <row r="144">
          <cell r="Q144">
            <v>1.1365740000000001E-2</v>
          </cell>
          <cell r="T144">
            <v>1.1365740000000001E-2</v>
          </cell>
        </row>
        <row r="145">
          <cell r="Q145">
            <v>0.21694266999999998</v>
          </cell>
          <cell r="T145">
            <v>0.21694266999999998</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2.9751966305221615</v>
          </cell>
        </row>
        <row r="153">
          <cell r="Q153">
            <v>0</v>
          </cell>
          <cell r="T153">
            <v>0</v>
          </cell>
        </row>
        <row r="154">
          <cell r="Q154">
            <v>5.6037678466666669</v>
          </cell>
          <cell r="T154">
            <v>5.1342921383511131</v>
          </cell>
        </row>
        <row r="155">
          <cell r="Q155">
            <v>41.934394833333336</v>
          </cell>
          <cell r="T155">
            <v>41.698222629900101</v>
          </cell>
        </row>
        <row r="156">
          <cell r="Q156">
            <v>0</v>
          </cell>
          <cell r="T156">
            <v>0</v>
          </cell>
        </row>
        <row r="157">
          <cell r="Q157">
            <v>4.6880922266666669</v>
          </cell>
          <cell r="T157">
            <v>2.3004977886809215</v>
          </cell>
        </row>
        <row r="158">
          <cell r="Q158">
            <v>61.898188983333334</v>
          </cell>
          <cell r="T158">
            <v>149.98991415</v>
          </cell>
        </row>
        <row r="159">
          <cell r="Q159">
            <v>1.1845044166666667</v>
          </cell>
          <cell r="T159">
            <v>0.6486136782176849</v>
          </cell>
        </row>
        <row r="160">
          <cell r="Q160">
            <v>2.303878333333333E-2</v>
          </cell>
          <cell r="T160">
            <v>6.5939353904188022E-2</v>
          </cell>
        </row>
        <row r="161">
          <cell r="Q161">
            <v>135.20805437000001</v>
          </cell>
          <cell r="T161">
            <v>126.97940645</v>
          </cell>
        </row>
        <row r="162">
          <cell r="Q162">
            <v>0</v>
          </cell>
          <cell r="T162">
            <v>0</v>
          </cell>
        </row>
        <row r="163">
          <cell r="Q163">
            <v>0</v>
          </cell>
          <cell r="T163">
            <v>0</v>
          </cell>
        </row>
        <row r="164">
          <cell r="Q164">
            <v>3.6930114166666663</v>
          </cell>
          <cell r="T164">
            <v>4.5713669350522608</v>
          </cell>
        </row>
        <row r="165">
          <cell r="Q165">
            <v>4.0286428433333334</v>
          </cell>
          <cell r="T165">
            <v>8.2389041933084073</v>
          </cell>
        </row>
        <row r="166">
          <cell r="Q166">
            <v>1.2577415033333332</v>
          </cell>
          <cell r="T166">
            <v>0.82904914658356454</v>
          </cell>
        </row>
        <row r="167">
          <cell r="Q167">
            <v>3.7623258533333335</v>
          </cell>
          <cell r="T167">
            <v>1.6415532704970879</v>
          </cell>
        </row>
        <row r="168">
          <cell r="Q168">
            <v>0.69596641666666659</v>
          </cell>
          <cell r="T168">
            <v>0.29263648624105915</v>
          </cell>
        </row>
        <row r="169">
          <cell r="Q169">
            <v>6.3469217666666662</v>
          </cell>
          <cell r="T169">
            <v>8.1000319691610247</v>
          </cell>
        </row>
        <row r="170">
          <cell r="Q170">
            <v>0</v>
          </cell>
          <cell r="T170">
            <v>0</v>
          </cell>
        </row>
        <row r="171">
          <cell r="Q171">
            <v>2.2206100066666665</v>
          </cell>
          <cell r="T171">
            <v>0.72349477212538216</v>
          </cell>
        </row>
        <row r="172">
          <cell r="Q172">
            <v>3.6544926933333333</v>
          </cell>
          <cell r="T172">
            <v>2.2378191353774781</v>
          </cell>
        </row>
        <row r="173">
          <cell r="Q173">
            <v>0.39188414999999999</v>
          </cell>
          <cell r="T173">
            <v>0.3556679224691881</v>
          </cell>
        </row>
        <row r="174">
          <cell r="Q174">
            <v>2.0219941233333332</v>
          </cell>
          <cell r="T174">
            <v>1.371532670756421</v>
          </cell>
        </row>
        <row r="175">
          <cell r="Q175">
            <v>1.1484129066666666</v>
          </cell>
          <cell r="T175">
            <v>0.98319865138011964</v>
          </cell>
        </row>
        <row r="176">
          <cell r="Q176">
            <v>3.2029648466666663</v>
          </cell>
          <cell r="T176">
            <v>2.3723285324984156</v>
          </cell>
        </row>
        <row r="177">
          <cell r="Q177">
            <v>5.0225743099999995</v>
          </cell>
          <cell r="T177">
            <v>4.0282755928615268</v>
          </cell>
        </row>
        <row r="178">
          <cell r="Q178">
            <v>15.556398380000005</v>
          </cell>
          <cell r="T178">
            <v>22.648323961744914</v>
          </cell>
        </row>
        <row r="179">
          <cell r="Q179">
            <v>1.8500958333333333</v>
          </cell>
          <cell r="T179">
            <v>1.499274561654294</v>
          </cell>
        </row>
        <row r="180">
          <cell r="Q180">
            <v>4.2443150799999998</v>
          </cell>
          <cell r="T180">
            <v>4.9563557998129593</v>
          </cell>
        </row>
        <row r="181">
          <cell r="Q181">
            <v>3.2991651600000003</v>
          </cell>
          <cell r="T181">
            <v>2.8976723649999983</v>
          </cell>
        </row>
        <row r="182">
          <cell r="Q182">
            <v>0</v>
          </cell>
          <cell r="T182">
            <v>0</v>
          </cell>
        </row>
        <row r="183">
          <cell r="Q183">
            <v>3.6684983300000003</v>
          </cell>
          <cell r="T183">
            <v>2.9118613244917899</v>
          </cell>
        </row>
        <row r="184">
          <cell r="Q184">
            <v>1.1383218333333334</v>
          </cell>
          <cell r="T184">
            <v>0.85961094728562326</v>
          </cell>
        </row>
        <row r="185">
          <cell r="Q185">
            <v>13.267398543333334</v>
          </cell>
          <cell r="T185">
            <v>7.1590734561498026</v>
          </cell>
        </row>
        <row r="186">
          <cell r="Q186">
            <v>13.468300463333334</v>
          </cell>
          <cell r="T186">
            <v>12.615700513722201</v>
          </cell>
        </row>
        <row r="187">
          <cell r="Q187">
            <v>8.7911432299999994</v>
          </cell>
          <cell r="T187">
            <v>8.4020546415938409</v>
          </cell>
        </row>
        <row r="188">
          <cell r="Q188">
            <v>0.38246583333333334</v>
          </cell>
          <cell r="T188">
            <v>0</v>
          </cell>
        </row>
        <row r="189">
          <cell r="Q189">
            <v>2.1553423133333336</v>
          </cell>
          <cell r="T189">
            <v>1.9183840339472196</v>
          </cell>
        </row>
        <row r="190">
          <cell r="Q190">
            <v>6.3452267366666675</v>
          </cell>
          <cell r="T190">
            <v>10.841004831671473</v>
          </cell>
        </row>
        <row r="191">
          <cell r="Q191">
            <v>2.1393572033333332</v>
          </cell>
          <cell r="T191">
            <v>1.7588853206760073</v>
          </cell>
        </row>
        <row r="192">
          <cell r="Q192">
            <v>0</v>
          </cell>
          <cell r="T192">
            <v>0</v>
          </cell>
        </row>
        <row r="193">
          <cell r="Q193">
            <v>1.11688254</v>
          </cell>
          <cell r="T193">
            <v>1.11688254</v>
          </cell>
        </row>
        <row r="194">
          <cell r="Q194">
            <v>7.6935829433333325</v>
          </cell>
          <cell r="T194">
            <v>13.857009340845213</v>
          </cell>
        </row>
        <row r="195">
          <cell r="Q195">
            <v>0.69257903666666665</v>
          </cell>
          <cell r="T195">
            <v>0.69162780029010229</v>
          </cell>
        </row>
        <row r="196">
          <cell r="Q196">
            <v>627.0970937533333</v>
          </cell>
          <cell r="T196">
            <v>322.0834532519998</v>
          </cell>
        </row>
        <row r="197">
          <cell r="Q197">
            <v>0</v>
          </cell>
          <cell r="T197">
            <v>0</v>
          </cell>
        </row>
        <row r="198">
          <cell r="Q198">
            <v>3.6801E-2</v>
          </cell>
          <cell r="T198">
            <v>3.0388839378271689E-2</v>
          </cell>
        </row>
        <row r="199">
          <cell r="Q199">
            <v>3.6367289999999999</v>
          </cell>
          <cell r="T199">
            <v>17.3906265</v>
          </cell>
        </row>
        <row r="200">
          <cell r="Q200">
            <v>3.1675931666666663</v>
          </cell>
          <cell r="T200">
            <v>3.8440725012000017</v>
          </cell>
        </row>
        <row r="201">
          <cell r="Q201">
            <v>0.24451558333333334</v>
          </cell>
          <cell r="T201">
            <v>0.19049400296439789</v>
          </cell>
        </row>
        <row r="202">
          <cell r="Q202">
            <v>5.9633495999999999</v>
          </cell>
          <cell r="T202">
            <v>1.9297270000000006</v>
          </cell>
        </row>
        <row r="203">
          <cell r="Q203">
            <v>1.7616278366666667</v>
          </cell>
          <cell r="T203">
            <v>1.8149749263920021</v>
          </cell>
        </row>
        <row r="204">
          <cell r="Q204">
            <v>0.88676680333333335</v>
          </cell>
          <cell r="T204">
            <v>0.72861159225769923</v>
          </cell>
        </row>
        <row r="205">
          <cell r="Q205">
            <v>0.93424665333333334</v>
          </cell>
          <cell r="T205">
            <v>3.0410599354078021</v>
          </cell>
        </row>
        <row r="206">
          <cell r="Q206">
            <v>29.224153256666668</v>
          </cell>
          <cell r="T206">
            <v>91.834114439999965</v>
          </cell>
        </row>
        <row r="207">
          <cell r="Q207">
            <v>26.267738416666667</v>
          </cell>
          <cell r="T207">
            <v>88.877699599999971</v>
          </cell>
        </row>
        <row r="208">
          <cell r="Q208">
            <v>0.10427583333333333</v>
          </cell>
          <cell r="T208">
            <v>9.1156516938701623E-2</v>
          </cell>
        </row>
        <row r="209">
          <cell r="Q209">
            <v>2.3123501666666666</v>
          </cell>
          <cell r="T209">
            <v>1.9492644312520753</v>
          </cell>
        </row>
        <row r="210">
          <cell r="Q210">
            <v>27.717236423333336</v>
          </cell>
          <cell r="T210">
            <v>33.6190305334542</v>
          </cell>
        </row>
        <row r="211">
          <cell r="Q211">
            <v>5.1140720333333336</v>
          </cell>
          <cell r="T211">
            <v>9.2581199481946417</v>
          </cell>
        </row>
        <row r="212">
          <cell r="Q212">
            <v>2.6489805533333337</v>
          </cell>
          <cell r="T212">
            <v>1.7780909598607879</v>
          </cell>
        </row>
        <row r="213">
          <cell r="Q213">
            <v>2.0443768966666669</v>
          </cell>
          <cell r="T213">
            <v>1.7785162084204327</v>
          </cell>
        </row>
        <row r="214">
          <cell r="Q214">
            <v>4.6286818199999997</v>
          </cell>
          <cell r="T214">
            <v>3.9718615929382475</v>
          </cell>
        </row>
        <row r="215">
          <cell r="Q215">
            <v>17.920681280000004</v>
          </cell>
          <cell r="T215">
            <v>19.505004654826912</v>
          </cell>
        </row>
        <row r="216">
          <cell r="Q216">
            <v>4.5093603633333332</v>
          </cell>
          <cell r="T216">
            <v>3.7117522725981646</v>
          </cell>
        </row>
        <row r="217">
          <cell r="Q217">
            <v>1.0735509033333335</v>
          </cell>
          <cell r="T217">
            <v>8.774914503109752</v>
          </cell>
        </row>
        <row r="218">
          <cell r="Q218">
            <v>0</v>
          </cell>
          <cell r="T218">
            <v>0</v>
          </cell>
        </row>
        <row r="219">
          <cell r="Q219">
            <v>2.3706660966666671</v>
          </cell>
          <cell r="T219">
            <v>1.9946703219677826</v>
          </cell>
        </row>
        <row r="220">
          <cell r="Q220">
            <v>0</v>
          </cell>
          <cell r="T220">
            <v>0</v>
          </cell>
        </row>
        <row r="221">
          <cell r="Q221">
            <v>7.6040238333333345</v>
          </cell>
          <cell r="T221">
            <v>7.3678981668937613</v>
          </cell>
        </row>
        <row r="222">
          <cell r="Q222">
            <v>1.4184711966666668</v>
          </cell>
          <cell r="T222">
            <v>1.0703365410453927</v>
          </cell>
        </row>
        <row r="223">
          <cell r="Q223">
            <v>159.38064611666667</v>
          </cell>
          <cell r="T223">
            <v>387.59456576000002</v>
          </cell>
        </row>
        <row r="224">
          <cell r="Q224">
            <v>2.054915513333333</v>
          </cell>
          <cell r="T224">
            <v>1.7263484949498069</v>
          </cell>
        </row>
        <row r="225">
          <cell r="Q225">
            <v>14.570413140000003</v>
          </cell>
          <cell r="T225">
            <v>62.053409139999999</v>
          </cell>
        </row>
        <row r="226">
          <cell r="Q226">
            <v>27.925590876666668</v>
          </cell>
          <cell r="T226">
            <v>26.530187638445486</v>
          </cell>
        </row>
        <row r="227">
          <cell r="Q227">
            <v>1.22216915</v>
          </cell>
          <cell r="T227">
            <v>19.90314749557302</v>
          </cell>
        </row>
        <row r="228">
          <cell r="Q228">
            <v>6.5490750000000002</v>
          </cell>
          <cell r="T228">
            <v>0</v>
          </cell>
        </row>
        <row r="229">
          <cell r="Q229">
            <v>0.166293</v>
          </cell>
          <cell r="T229">
            <v>2.4806443290312767</v>
          </cell>
        </row>
        <row r="230">
          <cell r="Q230">
            <v>3.3700361133333336</v>
          </cell>
          <cell r="T230">
            <v>10.128493405875474</v>
          </cell>
        </row>
        <row r="231">
          <cell r="Q231">
            <v>23.269670573333336</v>
          </cell>
          <cell r="T231">
            <v>46.459687808185926</v>
          </cell>
        </row>
        <row r="232">
          <cell r="Q232">
            <v>4.0879421666666662</v>
          </cell>
          <cell r="T232">
            <v>61.26424097000001</v>
          </cell>
        </row>
        <row r="233">
          <cell r="Q233">
            <v>50.887327499999998</v>
          </cell>
          <cell r="T233">
            <v>50.887327499999998</v>
          </cell>
        </row>
        <row r="234">
          <cell r="Q234">
            <v>2.6883856599999998</v>
          </cell>
          <cell r="T234">
            <v>2.940107487855129</v>
          </cell>
        </row>
        <row r="235">
          <cell r="Q235">
            <v>38.016494943333313</v>
          </cell>
          <cell r="T235">
            <v>36.990007446166331</v>
          </cell>
        </row>
        <row r="236">
          <cell r="Q236">
            <v>9.1645166666666666E-2</v>
          </cell>
          <cell r="T236">
            <v>1.1824664125639135</v>
          </cell>
        </row>
        <row r="237">
          <cell r="Q237">
            <v>20.187319993333329</v>
          </cell>
          <cell r="T237">
            <v>20.177666716703214</v>
          </cell>
        </row>
        <row r="238">
          <cell r="Q238">
            <v>2.5336188333333336</v>
          </cell>
          <cell r="T238">
            <v>3.0747044988000019</v>
          </cell>
        </row>
        <row r="239">
          <cell r="Q239">
            <v>26.267738416666667</v>
          </cell>
          <cell r="T239">
            <v>88.877699599999971</v>
          </cell>
        </row>
        <row r="240">
          <cell r="Q240">
            <v>8.6447293199999997</v>
          </cell>
          <cell r="T240">
            <v>7.6146286497799203</v>
          </cell>
        </row>
        <row r="241">
          <cell r="Q241">
            <v>0</v>
          </cell>
          <cell r="T241">
            <v>0</v>
          </cell>
        </row>
        <row r="242">
          <cell r="Q242">
            <v>0</v>
          </cell>
          <cell r="T242">
            <v>0</v>
          </cell>
        </row>
        <row r="243">
          <cell r="Q243">
            <v>2.6143019999999999</v>
          </cell>
          <cell r="T243">
            <v>0</v>
          </cell>
        </row>
        <row r="244">
          <cell r="Q244">
            <v>7.4429999999999996</v>
          </cell>
          <cell r="T244">
            <v>61.68291587185481</v>
          </cell>
        </row>
        <row r="245">
          <cell r="Q245">
            <v>14.21709223</v>
          </cell>
          <cell r="T245">
            <v>34.431867980824997</v>
          </cell>
        </row>
        <row r="246">
          <cell r="Q246">
            <v>1.9845517500000001</v>
          </cell>
          <cell r="T246">
            <v>13.408426898221744</v>
          </cell>
        </row>
        <row r="247">
          <cell r="Q247">
            <v>355.24518583333332</v>
          </cell>
          <cell r="T247">
            <v>495.645284</v>
          </cell>
        </row>
        <row r="248">
          <cell r="Q248">
            <v>3.2711398133333338</v>
          </cell>
          <cell r="T248">
            <v>2.3626285407922225</v>
          </cell>
        </row>
        <row r="249">
          <cell r="Q249">
            <v>449.40787741666668</v>
          </cell>
          <cell r="T249">
            <v>0</v>
          </cell>
        </row>
        <row r="250">
          <cell r="Q250">
            <v>26.084970106666663</v>
          </cell>
          <cell r="T250">
            <v>25.747565350186544</v>
          </cell>
        </row>
        <row r="251">
          <cell r="Q251">
            <v>3.2199084166666667</v>
          </cell>
          <cell r="T251">
            <v>0</v>
          </cell>
        </row>
        <row r="252">
          <cell r="Q252">
            <v>3.6420297900000005</v>
          </cell>
          <cell r="T252">
            <v>7.6203494136561432</v>
          </cell>
        </row>
        <row r="253">
          <cell r="Q253">
            <v>6.9769406899999993</v>
          </cell>
          <cell r="T253">
            <v>5.999576055010122</v>
          </cell>
        </row>
        <row r="254">
          <cell r="Q254">
            <v>4.324515823333333</v>
          </cell>
          <cell r="T254">
            <v>3.113970548453683</v>
          </cell>
        </row>
        <row r="255">
          <cell r="Q255">
            <v>5.16122543</v>
          </cell>
          <cell r="T255">
            <v>4.0545911174853071</v>
          </cell>
        </row>
        <row r="256">
          <cell r="Q256">
            <v>17.602912113333335</v>
          </cell>
          <cell r="T256">
            <v>6.4338905400000002</v>
          </cell>
        </row>
        <row r="257">
          <cell r="Q257">
            <v>4.3052376766666667</v>
          </cell>
          <cell r="T257">
            <v>1.4862600000000001E-3</v>
          </cell>
        </row>
        <row r="258">
          <cell r="Q258">
            <v>0</v>
          </cell>
          <cell r="T258">
            <v>43.555616740000005</v>
          </cell>
        </row>
        <row r="259">
          <cell r="Q259">
            <v>6.3030837100000001</v>
          </cell>
          <cell r="T259">
            <v>6.3030837100000001</v>
          </cell>
        </row>
        <row r="260">
          <cell r="Q260">
            <v>438.0501834166667</v>
          </cell>
          <cell r="T260">
            <v>0</v>
          </cell>
        </row>
        <row r="261">
          <cell r="Q261">
            <v>9.7770383833333341</v>
          </cell>
          <cell r="T261">
            <v>8.4902843653363629</v>
          </cell>
        </row>
        <row r="262">
          <cell r="Q262">
            <v>1.7384508333333333</v>
          </cell>
          <cell r="T262">
            <v>2.1799965971018338</v>
          </cell>
        </row>
        <row r="263">
          <cell r="Q263">
            <v>8.2167840000000005</v>
          </cell>
          <cell r="T263">
            <v>7.3983157580421643</v>
          </cell>
        </row>
        <row r="264">
          <cell r="Q264">
            <v>3.4361999999999999</v>
          </cell>
          <cell r="T264">
            <v>3.4494644423128218</v>
          </cell>
        </row>
        <row r="265">
          <cell r="Q265">
            <v>3.1022928333333333</v>
          </cell>
          <cell r="T265">
            <v>2.3506822651440742</v>
          </cell>
        </row>
        <row r="266">
          <cell r="Q266">
            <v>2.7999031300000001</v>
          </cell>
          <cell r="T266">
            <v>2.2265818396900903</v>
          </cell>
        </row>
        <row r="267">
          <cell r="Q267">
            <v>18.244673393333329</v>
          </cell>
          <cell r="T267">
            <v>11.875619924770312</v>
          </cell>
        </row>
        <row r="268">
          <cell r="Q268">
            <v>8.663484583333334</v>
          </cell>
          <cell r="T268">
            <v>7.7566308035494087</v>
          </cell>
        </row>
        <row r="269">
          <cell r="Q269">
            <v>0</v>
          </cell>
          <cell r="T269">
            <v>4.3618115</v>
          </cell>
        </row>
        <row r="270">
          <cell r="Q270">
            <v>15.401124116666667</v>
          </cell>
          <cell r="T270">
            <v>3.2259831443932969E-2</v>
          </cell>
        </row>
        <row r="271">
          <cell r="Q271">
            <v>0</v>
          </cell>
          <cell r="T271">
            <v>0</v>
          </cell>
        </row>
        <row r="272">
          <cell r="Q272">
            <v>0</v>
          </cell>
          <cell r="T272">
            <v>0</v>
          </cell>
        </row>
        <row r="273">
          <cell r="Q273">
            <v>0</v>
          </cell>
          <cell r="T273">
            <v>0</v>
          </cell>
        </row>
        <row r="274">
          <cell r="Q274">
            <v>18.876337860000003</v>
          </cell>
          <cell r="T274">
            <v>18.444697015076795</v>
          </cell>
        </row>
        <row r="275">
          <cell r="Q275">
            <v>35.11600451333333</v>
          </cell>
          <cell r="T275">
            <v>34.220669247032852</v>
          </cell>
        </row>
        <row r="276">
          <cell r="Q276">
            <v>11.936816026909927</v>
          </cell>
          <cell r="T276">
            <v>11.963356054392186</v>
          </cell>
        </row>
        <row r="277">
          <cell r="Q277">
            <v>18.655446223333335</v>
          </cell>
          <cell r="T277">
            <v>17.101171488214359</v>
          </cell>
        </row>
        <row r="278">
          <cell r="Q278">
            <v>0.144009</v>
          </cell>
          <cell r="T278">
            <v>0</v>
          </cell>
        </row>
        <row r="279">
          <cell r="Q279">
            <v>1.0828061666666668</v>
          </cell>
          <cell r="T279">
            <v>0.63108357880639565</v>
          </cell>
        </row>
        <row r="280">
          <cell r="Q280">
            <v>1.4862105866666666</v>
          </cell>
          <cell r="T280">
            <v>1.4357699038316476</v>
          </cell>
        </row>
      </sheetData>
      <sheetData sheetId="8">
        <row r="15">
          <cell r="D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37.729648833333336</v>
          </cell>
          <cell r="T74">
            <v>40.002662572150406</v>
          </cell>
        </row>
        <row r="75">
          <cell r="Q75">
            <v>4.0290660000000003</v>
          </cell>
          <cell r="T75">
            <v>4.4033629999999997</v>
          </cell>
        </row>
        <row r="76">
          <cell r="Q76">
            <v>0</v>
          </cell>
          <cell r="T76">
            <v>0</v>
          </cell>
        </row>
        <row r="77">
          <cell r="Q77">
            <v>0</v>
          </cell>
          <cell r="T77">
            <v>0</v>
          </cell>
        </row>
        <row r="78">
          <cell r="Q78">
            <v>0</v>
          </cell>
          <cell r="T78">
            <v>0</v>
          </cell>
        </row>
        <row r="79">
          <cell r="Q79">
            <v>0</v>
          </cell>
          <cell r="T79">
            <v>0</v>
          </cell>
        </row>
        <row r="80">
          <cell r="Q80">
            <v>6.2576683899999992</v>
          </cell>
          <cell r="T80">
            <v>5.8736455888455215</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19.612164223333334</v>
          </cell>
          <cell r="T109">
            <v>17.344512743035736</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3.1158306633333335</v>
          </cell>
          <cell r="T127">
            <v>2.6409263735727055</v>
          </cell>
        </row>
        <row r="128">
          <cell r="Q128">
            <v>2.5358238333333336</v>
          </cell>
          <cell r="T128">
            <v>2.8188291205614506</v>
          </cell>
        </row>
        <row r="129">
          <cell r="Q129">
            <v>0</v>
          </cell>
          <cell r="T129">
            <v>0</v>
          </cell>
        </row>
        <row r="130">
          <cell r="Q130">
            <v>0</v>
          </cell>
          <cell r="T130">
            <v>0</v>
          </cell>
        </row>
        <row r="131">
          <cell r="Q131">
            <v>0</v>
          </cell>
          <cell r="T131">
            <v>0</v>
          </cell>
        </row>
        <row r="132">
          <cell r="Q132">
            <v>8.8914424966666665</v>
          </cell>
          <cell r="T132">
            <v>7.7591779528097673</v>
          </cell>
        </row>
        <row r="133">
          <cell r="Q133">
            <v>0</v>
          </cell>
          <cell r="T133">
            <v>0</v>
          </cell>
        </row>
        <row r="134">
          <cell r="Q134">
            <v>0</v>
          </cell>
          <cell r="T134">
            <v>0</v>
          </cell>
        </row>
        <row r="135">
          <cell r="Q135">
            <v>0</v>
          </cell>
          <cell r="T135">
            <v>0</v>
          </cell>
        </row>
        <row r="136">
          <cell r="Q136">
            <v>0</v>
          </cell>
          <cell r="T136">
            <v>0</v>
          </cell>
        </row>
        <row r="137">
          <cell r="Q137">
            <v>239.28112658333336</v>
          </cell>
          <cell r="T137">
            <v>230.24293675000004</v>
          </cell>
        </row>
        <row r="138">
          <cell r="Q138">
            <v>0</v>
          </cell>
          <cell r="T138">
            <v>0</v>
          </cell>
        </row>
        <row r="139">
          <cell r="Q139">
            <v>0</v>
          </cell>
          <cell r="T139">
            <v>0</v>
          </cell>
        </row>
        <row r="140">
          <cell r="Q140">
            <v>0</v>
          </cell>
          <cell r="T140">
            <v>0</v>
          </cell>
        </row>
        <row r="141">
          <cell r="Q141">
            <v>11.099014410000001</v>
          </cell>
          <cell r="T141">
            <v>30.698367759999993</v>
          </cell>
        </row>
        <row r="142">
          <cell r="Q142">
            <v>0.53236983333333332</v>
          </cell>
          <cell r="T142">
            <v>0.38921674606112622</v>
          </cell>
        </row>
        <row r="143">
          <cell r="Q143">
            <v>14.338333286666664</v>
          </cell>
          <cell r="T143">
            <v>12.282952911670005</v>
          </cell>
        </row>
        <row r="144">
          <cell r="Q144">
            <v>1.1612819999999999E-2</v>
          </cell>
          <cell r="T144">
            <v>1.1612819999999999E-2</v>
          </cell>
        </row>
        <row r="145">
          <cell r="Q145">
            <v>0.22165880999999998</v>
          </cell>
          <cell r="T145">
            <v>0.22165880999999998</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4.1464854166666667</v>
          </cell>
          <cell r="T152">
            <v>2.9751966305221615</v>
          </cell>
        </row>
        <row r="153">
          <cell r="Q153">
            <v>0</v>
          </cell>
          <cell r="T153">
            <v>0</v>
          </cell>
        </row>
        <row r="154">
          <cell r="Q154">
            <v>5.6051763466666671</v>
          </cell>
          <cell r="T154">
            <v>5.1357006383511132</v>
          </cell>
        </row>
        <row r="155">
          <cell r="Q155">
            <v>136.57425827333336</v>
          </cell>
          <cell r="T155">
            <v>147.11710298690005</v>
          </cell>
        </row>
        <row r="156">
          <cell r="Q156">
            <v>0</v>
          </cell>
          <cell r="T156">
            <v>0</v>
          </cell>
        </row>
        <row r="157">
          <cell r="Q157">
            <v>4.710249356666667</v>
          </cell>
          <cell r="T157">
            <v>2.3226549186809216</v>
          </cell>
        </row>
        <row r="158">
          <cell r="Q158">
            <v>441.84566173333337</v>
          </cell>
          <cell r="T158">
            <v>494.6308590399999</v>
          </cell>
        </row>
        <row r="159">
          <cell r="Q159">
            <v>1.1845044166666667</v>
          </cell>
          <cell r="T159">
            <v>0.6486136782176849</v>
          </cell>
        </row>
        <row r="160">
          <cell r="Q160">
            <v>2.3115563333333332E-2</v>
          </cell>
          <cell r="T160">
            <v>6.6016133904188021E-2</v>
          </cell>
        </row>
        <row r="161">
          <cell r="Q161">
            <v>163.87128224000003</v>
          </cell>
          <cell r="T161">
            <v>145.44719960999998</v>
          </cell>
        </row>
        <row r="162">
          <cell r="Q162">
            <v>0</v>
          </cell>
          <cell r="T162">
            <v>0</v>
          </cell>
        </row>
        <row r="163">
          <cell r="Q163">
            <v>0</v>
          </cell>
          <cell r="T163">
            <v>0</v>
          </cell>
        </row>
        <row r="164">
          <cell r="Q164">
            <v>3.6930114166666663</v>
          </cell>
          <cell r="T164">
            <v>4.5713669350522608</v>
          </cell>
        </row>
        <row r="165">
          <cell r="Q165">
            <v>4.0343843633333334</v>
          </cell>
          <cell r="T165">
            <v>8.2446457133084152</v>
          </cell>
        </row>
        <row r="166">
          <cell r="Q166">
            <v>1.2618981033333334</v>
          </cell>
          <cell r="T166">
            <v>0.83320574658356461</v>
          </cell>
        </row>
        <row r="167">
          <cell r="Q167">
            <v>17.353266883333337</v>
          </cell>
          <cell r="T167">
            <v>7.4306187604970866</v>
          </cell>
        </row>
        <row r="168">
          <cell r="Q168">
            <v>2.5962184166666669</v>
          </cell>
          <cell r="T168">
            <v>2.2414521662410598</v>
          </cell>
        </row>
        <row r="169">
          <cell r="Q169">
            <v>7.9614851116666667</v>
          </cell>
          <cell r="T169">
            <v>3.0070308291610255</v>
          </cell>
        </row>
        <row r="170">
          <cell r="Q170">
            <v>0</v>
          </cell>
          <cell r="T170">
            <v>0</v>
          </cell>
        </row>
        <row r="171">
          <cell r="Q171">
            <v>2.2221336466666668</v>
          </cell>
          <cell r="T171">
            <v>0.72501841212538209</v>
          </cell>
        </row>
        <row r="172">
          <cell r="Q172">
            <v>3.6630684133333333</v>
          </cell>
          <cell r="T172">
            <v>2.2463948553774782</v>
          </cell>
        </row>
        <row r="173">
          <cell r="Q173">
            <v>0.39405679999999998</v>
          </cell>
          <cell r="T173">
            <v>0.35784057246918832</v>
          </cell>
        </row>
        <row r="174">
          <cell r="Q174">
            <v>2.0229848233333332</v>
          </cell>
          <cell r="T174">
            <v>1.3725233707564191</v>
          </cell>
        </row>
        <row r="175">
          <cell r="Q175">
            <v>4.4387456366666669</v>
          </cell>
          <cell r="T175">
            <v>4.3575984513801203</v>
          </cell>
        </row>
        <row r="176">
          <cell r="Q176">
            <v>3.2068963166666666</v>
          </cell>
          <cell r="T176">
            <v>2.376260002498416</v>
          </cell>
        </row>
        <row r="177">
          <cell r="Q177">
            <v>5.0572954799999996</v>
          </cell>
          <cell r="T177">
            <v>4.0629967628615269</v>
          </cell>
        </row>
        <row r="178">
          <cell r="Q178">
            <v>3.7008000000000001</v>
          </cell>
          <cell r="T178">
            <v>3.0702292917449103</v>
          </cell>
        </row>
        <row r="179">
          <cell r="Q179">
            <v>10.869514543333333</v>
          </cell>
          <cell r="T179">
            <v>10.749197521654294</v>
          </cell>
        </row>
        <row r="180">
          <cell r="Q180">
            <v>4.2469946600000004</v>
          </cell>
          <cell r="T180">
            <v>4.9590353798129598</v>
          </cell>
        </row>
        <row r="181">
          <cell r="Q181">
            <v>3.30381247</v>
          </cell>
          <cell r="T181">
            <v>2.877384831200001</v>
          </cell>
        </row>
        <row r="182">
          <cell r="Q182">
            <v>0</v>
          </cell>
          <cell r="T182">
            <v>0</v>
          </cell>
        </row>
        <row r="183">
          <cell r="Q183">
            <v>5.19821533</v>
          </cell>
          <cell r="T183">
            <v>4.4806238444917899</v>
          </cell>
        </row>
        <row r="184">
          <cell r="Q184">
            <v>7.4483195433333345</v>
          </cell>
          <cell r="T184">
            <v>7.3308697572856225</v>
          </cell>
        </row>
        <row r="185">
          <cell r="Q185">
            <v>8.7289374833333344</v>
          </cell>
          <cell r="T185">
            <v>2.6206123961498009</v>
          </cell>
        </row>
        <row r="186">
          <cell r="Q186">
            <v>13.475191653333333</v>
          </cell>
          <cell r="T186">
            <v>12.6225917037222</v>
          </cell>
        </row>
        <row r="187">
          <cell r="Q187">
            <v>2.5985361199999999</v>
          </cell>
          <cell r="T187">
            <v>2.2094475315938413</v>
          </cell>
        </row>
        <row r="188">
          <cell r="Q188">
            <v>0.38246583333333334</v>
          </cell>
          <cell r="T188">
            <v>0</v>
          </cell>
        </row>
        <row r="189">
          <cell r="Q189">
            <v>2.1580994633333335</v>
          </cell>
          <cell r="T189">
            <v>1.9211411839472197</v>
          </cell>
        </row>
        <row r="190">
          <cell r="Q190">
            <v>6.3046222766666675</v>
          </cell>
          <cell r="T190">
            <v>1.5273315816714732</v>
          </cell>
        </row>
        <row r="191">
          <cell r="Q191">
            <v>2.1418883133333333</v>
          </cell>
          <cell r="T191">
            <v>1.7614164306760072</v>
          </cell>
        </row>
        <row r="192">
          <cell r="Q192">
            <v>0</v>
          </cell>
          <cell r="T192">
            <v>0</v>
          </cell>
        </row>
        <row r="193">
          <cell r="Q193">
            <v>1.14116259</v>
          </cell>
          <cell r="T193">
            <v>1.14116259</v>
          </cell>
        </row>
        <row r="194">
          <cell r="Q194">
            <v>7.6941769633333328</v>
          </cell>
          <cell r="T194">
            <v>13.857603360845212</v>
          </cell>
        </row>
        <row r="195">
          <cell r="Q195">
            <v>0.70608111666666673</v>
          </cell>
          <cell r="T195">
            <v>0.70512988029010237</v>
          </cell>
        </row>
        <row r="196">
          <cell r="Q196">
            <v>624.93432488333337</v>
          </cell>
          <cell r="T196">
            <v>312.05239881399996</v>
          </cell>
        </row>
        <row r="197">
          <cell r="Q197">
            <v>0</v>
          </cell>
          <cell r="T197">
            <v>0</v>
          </cell>
        </row>
        <row r="198">
          <cell r="Q198">
            <v>3.6801E-2</v>
          </cell>
          <cell r="T198">
            <v>3.0388839378271658E-2</v>
          </cell>
        </row>
        <row r="199">
          <cell r="Q199">
            <v>3.6367289999999999</v>
          </cell>
          <cell r="T199">
            <v>16.505619500000002</v>
          </cell>
        </row>
        <row r="200">
          <cell r="Q200">
            <v>3.1675931666666663</v>
          </cell>
          <cell r="T200">
            <v>3.5369740463999992</v>
          </cell>
        </row>
        <row r="201">
          <cell r="Q201">
            <v>0.24451558333333334</v>
          </cell>
          <cell r="T201">
            <v>0.19049400296439789</v>
          </cell>
        </row>
        <row r="202">
          <cell r="Q202">
            <v>5.9932557000000006</v>
          </cell>
          <cell r="T202">
            <v>2.1090247</v>
          </cell>
        </row>
        <row r="203">
          <cell r="Q203">
            <v>1.7624366166666667</v>
          </cell>
          <cell r="T203">
            <v>1.8157837063920022</v>
          </cell>
        </row>
        <row r="204">
          <cell r="Q204">
            <v>0.88784745333333337</v>
          </cell>
          <cell r="T204">
            <v>0.72969224225769924</v>
          </cell>
        </row>
        <row r="205">
          <cell r="Q205">
            <v>0.94281442333333343</v>
          </cell>
          <cell r="T205">
            <v>3.049627705407802</v>
          </cell>
        </row>
        <row r="206">
          <cell r="Q206">
            <v>29.288423146666666</v>
          </cell>
          <cell r="T206">
            <v>74.72427992999998</v>
          </cell>
        </row>
        <row r="207">
          <cell r="Q207">
            <v>26.267738416666667</v>
          </cell>
          <cell r="T207">
            <v>71.703595199999981</v>
          </cell>
        </row>
        <row r="208">
          <cell r="Q208">
            <v>0.10427583333333333</v>
          </cell>
          <cell r="T208">
            <v>9.1156516938701623E-2</v>
          </cell>
        </row>
        <row r="209">
          <cell r="Q209">
            <v>2.3123501666666666</v>
          </cell>
          <cell r="T209">
            <v>1.9492644312520753</v>
          </cell>
        </row>
        <row r="210">
          <cell r="Q210">
            <v>1.0625958333333332</v>
          </cell>
          <cell r="T210">
            <v>0.88936064345419596</v>
          </cell>
        </row>
        <row r="211">
          <cell r="Q211">
            <v>2.7386199533333335</v>
          </cell>
          <cell r="T211">
            <v>2.5026170481946419</v>
          </cell>
        </row>
        <row r="212">
          <cell r="Q212">
            <v>2.6516032233333338</v>
          </cell>
          <cell r="T212">
            <v>1.780713629860788</v>
          </cell>
        </row>
        <row r="213">
          <cell r="Q213">
            <v>2.0481907566666666</v>
          </cell>
          <cell r="T213">
            <v>1.7823300684204326</v>
          </cell>
        </row>
        <row r="214">
          <cell r="Q214">
            <v>4.6363357499999998</v>
          </cell>
          <cell r="T214">
            <v>3.9795155229382475</v>
          </cell>
        </row>
        <row r="215">
          <cell r="Q215">
            <v>1.36744267</v>
          </cell>
          <cell r="T215">
            <v>2.9517660448269121</v>
          </cell>
        </row>
        <row r="216">
          <cell r="Q216">
            <v>4.514106823333333</v>
          </cell>
          <cell r="T216">
            <v>3.7164987325981649</v>
          </cell>
        </row>
        <row r="217">
          <cell r="Q217">
            <v>5.946328453333332</v>
          </cell>
          <cell r="T217">
            <v>5.5537984831097509</v>
          </cell>
        </row>
        <row r="218">
          <cell r="Q218">
            <v>0</v>
          </cell>
          <cell r="T218">
            <v>0</v>
          </cell>
        </row>
        <row r="219">
          <cell r="Q219">
            <v>2.3778030066666669</v>
          </cell>
          <cell r="T219">
            <v>2.0018072319677827</v>
          </cell>
        </row>
        <row r="220">
          <cell r="Q220">
            <v>0</v>
          </cell>
          <cell r="T220">
            <v>0</v>
          </cell>
        </row>
        <row r="221">
          <cell r="Q221">
            <v>1.8431565833333332</v>
          </cell>
          <cell r="T221">
            <v>1.6070309168937598</v>
          </cell>
        </row>
        <row r="222">
          <cell r="Q222">
            <v>1.4185939466666668</v>
          </cell>
          <cell r="T222">
            <v>1.0704592910453927</v>
          </cell>
        </row>
        <row r="223">
          <cell r="Q223">
            <v>168.80727305666667</v>
          </cell>
          <cell r="T223">
            <v>229.02812168999998</v>
          </cell>
        </row>
        <row r="224">
          <cell r="Q224">
            <v>2.0656446133333333</v>
          </cell>
          <cell r="T224">
            <v>1.737077594949807</v>
          </cell>
        </row>
        <row r="225">
          <cell r="Q225">
            <v>7.4899646900000008</v>
          </cell>
          <cell r="T225">
            <v>169.64644569000001</v>
          </cell>
        </row>
        <row r="226">
          <cell r="Q226">
            <v>2.4072444166666664</v>
          </cell>
          <cell r="T226">
            <v>1.0118411784454844</v>
          </cell>
        </row>
        <row r="227">
          <cell r="Q227">
            <v>0.69120000000000004</v>
          </cell>
          <cell r="T227">
            <v>0.62667029557302034</v>
          </cell>
        </row>
        <row r="228">
          <cell r="Q228">
            <v>6.5490750000000002</v>
          </cell>
          <cell r="T228">
            <v>0</v>
          </cell>
        </row>
        <row r="229">
          <cell r="Q229">
            <v>0.166293</v>
          </cell>
          <cell r="T229">
            <v>0.14795403903127718</v>
          </cell>
        </row>
        <row r="230">
          <cell r="Q230">
            <v>3.3785880833333337</v>
          </cell>
          <cell r="T230">
            <v>2.8842770758754761</v>
          </cell>
        </row>
        <row r="231">
          <cell r="Q231">
            <v>11.411504163333335</v>
          </cell>
          <cell r="T231">
            <v>7.2742897381859368</v>
          </cell>
        </row>
        <row r="232">
          <cell r="Q232">
            <v>4.0879421666666662</v>
          </cell>
          <cell r="T232">
            <v>3.9321839999999999</v>
          </cell>
        </row>
        <row r="233">
          <cell r="Q233">
            <v>0</v>
          </cell>
          <cell r="T233">
            <v>0</v>
          </cell>
        </row>
        <row r="234">
          <cell r="Q234">
            <v>2.6896123099999998</v>
          </cell>
          <cell r="T234">
            <v>2.4454588878551289</v>
          </cell>
        </row>
        <row r="235">
          <cell r="Q235">
            <v>4.1159089033333336</v>
          </cell>
          <cell r="T235">
            <v>3.089421406166347</v>
          </cell>
        </row>
        <row r="236">
          <cell r="Q236">
            <v>9.1645166666666666E-2</v>
          </cell>
          <cell r="T236">
            <v>1.1824664125639126</v>
          </cell>
        </row>
        <row r="237">
          <cell r="Q237">
            <v>0.10782183333333333</v>
          </cell>
          <cell r="T237">
            <v>9.81685567032171E-2</v>
          </cell>
        </row>
        <row r="238">
          <cell r="Q238">
            <v>2.5336188333333336</v>
          </cell>
          <cell r="T238">
            <v>2.8290699536000008</v>
          </cell>
        </row>
        <row r="239">
          <cell r="Q239">
            <v>26.267738416666667</v>
          </cell>
          <cell r="T239">
            <v>71.703595199999981</v>
          </cell>
        </row>
        <row r="240">
          <cell r="Q240">
            <v>1.82149731</v>
          </cell>
          <cell r="T240">
            <v>0.79139663977992114</v>
          </cell>
        </row>
        <row r="241">
          <cell r="Q241">
            <v>0</v>
          </cell>
          <cell r="T241">
            <v>0</v>
          </cell>
        </row>
        <row r="242">
          <cell r="Q242">
            <v>0</v>
          </cell>
          <cell r="T242">
            <v>0</v>
          </cell>
        </row>
        <row r="243">
          <cell r="Q243">
            <v>32.275431900000001</v>
          </cell>
          <cell r="T243">
            <v>28.006512319999999</v>
          </cell>
        </row>
        <row r="244">
          <cell r="Q244">
            <v>7.4429999999999996</v>
          </cell>
          <cell r="T244">
            <v>5.6131710618548167</v>
          </cell>
        </row>
        <row r="245">
          <cell r="Q245">
            <v>3.7555130600000002</v>
          </cell>
          <cell r="T245">
            <v>2.9639866808250002</v>
          </cell>
        </row>
        <row r="246">
          <cell r="Q246">
            <v>0.72447950999999999</v>
          </cell>
          <cell r="T246">
            <v>0.61629493822174308</v>
          </cell>
        </row>
        <row r="247">
          <cell r="Q247">
            <v>121.33028883333333</v>
          </cell>
          <cell r="T247">
            <v>188.011989</v>
          </cell>
        </row>
        <row r="248">
          <cell r="Q248">
            <v>3.2823619433333335</v>
          </cell>
          <cell r="T248">
            <v>2.3738506707922227</v>
          </cell>
        </row>
        <row r="249">
          <cell r="Q249">
            <v>966.55104788738311</v>
          </cell>
          <cell r="T249">
            <v>0</v>
          </cell>
        </row>
        <row r="250">
          <cell r="Q250">
            <v>1.4395571666666667</v>
          </cell>
          <cell r="T250">
            <v>1.1021524101865479</v>
          </cell>
        </row>
        <row r="251">
          <cell r="Q251">
            <v>3.2199084166666667</v>
          </cell>
          <cell r="T251">
            <v>0</v>
          </cell>
        </row>
        <row r="252">
          <cell r="Q252">
            <v>1.2672000000000001</v>
          </cell>
          <cell r="T252">
            <v>1.1320414936561436</v>
          </cell>
        </row>
        <row r="253">
          <cell r="Q253">
            <v>49.009198879999978</v>
          </cell>
          <cell r="T253">
            <v>34.093040225010121</v>
          </cell>
        </row>
        <row r="254">
          <cell r="Q254">
            <v>4.3412560833333336</v>
          </cell>
          <cell r="T254">
            <v>3.1307108084536832</v>
          </cell>
        </row>
        <row r="255">
          <cell r="Q255">
            <v>4.6853999999999996</v>
          </cell>
          <cell r="T255">
            <v>3.5787656874853075</v>
          </cell>
        </row>
        <row r="256">
          <cell r="Q256">
            <v>12.007770943333334</v>
          </cell>
          <cell r="T256">
            <v>0.83874936000000011</v>
          </cell>
        </row>
        <row r="257">
          <cell r="Q257">
            <v>4.3052699866666666</v>
          </cell>
          <cell r="T257">
            <v>1.5185699999999999E-3</v>
          </cell>
        </row>
        <row r="258">
          <cell r="Q258">
            <v>0</v>
          </cell>
          <cell r="T258">
            <v>0</v>
          </cell>
        </row>
        <row r="259">
          <cell r="Q259">
            <v>0</v>
          </cell>
          <cell r="T259">
            <v>0</v>
          </cell>
        </row>
        <row r="260">
          <cell r="Q260">
            <v>438.0501834166667</v>
          </cell>
          <cell r="T260">
            <v>0</v>
          </cell>
        </row>
        <row r="261">
          <cell r="Q261">
            <v>9.7849104533333335</v>
          </cell>
          <cell r="T261">
            <v>8.4981564353363623</v>
          </cell>
        </row>
        <row r="262">
          <cell r="Q262">
            <v>14.104895293333337</v>
          </cell>
          <cell r="T262">
            <v>10.983369497101835</v>
          </cell>
        </row>
        <row r="263">
          <cell r="Q263">
            <v>46.802262000000013</v>
          </cell>
          <cell r="T263">
            <v>36.319654108042165</v>
          </cell>
        </row>
        <row r="264">
          <cell r="Q264">
            <v>3.4361999999999999</v>
          </cell>
          <cell r="T264">
            <v>3.4494644423128218</v>
          </cell>
        </row>
        <row r="265">
          <cell r="Q265">
            <v>3.1022928333333333</v>
          </cell>
          <cell r="T265">
            <v>2.3506822651440724</v>
          </cell>
        </row>
        <row r="266">
          <cell r="Q266">
            <v>43.423002670000002</v>
          </cell>
          <cell r="T266">
            <v>34.688203809690087</v>
          </cell>
        </row>
        <row r="267">
          <cell r="Q267">
            <v>6.9234671233333325</v>
          </cell>
          <cell r="T267">
            <v>1.9959444047703156</v>
          </cell>
        </row>
        <row r="268">
          <cell r="Q268">
            <v>140.92838100333336</v>
          </cell>
          <cell r="T268">
            <v>132.64325726354943</v>
          </cell>
        </row>
        <row r="269">
          <cell r="Q269">
            <v>0</v>
          </cell>
          <cell r="T269">
            <v>3.9321839999999999</v>
          </cell>
        </row>
        <row r="270">
          <cell r="Q270">
            <v>15.401206526666666</v>
          </cell>
          <cell r="T270">
            <v>3.2342241443932974E-2</v>
          </cell>
        </row>
        <row r="271">
          <cell r="Q271">
            <v>0</v>
          </cell>
          <cell r="T271">
            <v>0</v>
          </cell>
        </row>
        <row r="272">
          <cell r="Q272">
            <v>0</v>
          </cell>
          <cell r="T272">
            <v>0</v>
          </cell>
        </row>
        <row r="273">
          <cell r="Q273">
            <v>0</v>
          </cell>
          <cell r="T273">
            <v>0</v>
          </cell>
        </row>
        <row r="274">
          <cell r="Q274">
            <v>2.5199651200000002</v>
          </cell>
          <cell r="T274">
            <v>2.0883242750767907</v>
          </cell>
        </row>
        <row r="275">
          <cell r="Q275">
            <v>1.9974005833333333</v>
          </cell>
          <cell r="T275">
            <v>1.1020653170328494</v>
          </cell>
        </row>
        <row r="276">
          <cell r="Q276">
            <v>3.4627619768709246</v>
          </cell>
          <cell r="T276">
            <v>3.7630794943921866</v>
          </cell>
        </row>
        <row r="277">
          <cell r="Q277">
            <v>22.505996653333334</v>
          </cell>
          <cell r="T277">
            <v>20.736909018214359</v>
          </cell>
        </row>
        <row r="278">
          <cell r="Q278">
            <v>0.144009</v>
          </cell>
          <cell r="T278">
            <v>0</v>
          </cell>
        </row>
        <row r="279">
          <cell r="Q279">
            <v>1.0828061666666668</v>
          </cell>
          <cell r="T279">
            <v>0.63108357880639565</v>
          </cell>
        </row>
        <row r="280">
          <cell r="Q280">
            <v>1.4847534166666667</v>
          </cell>
          <cell r="T280">
            <v>1.4343127338316477</v>
          </cell>
        </row>
      </sheetData>
      <sheetData sheetId="9">
        <row r="15">
          <cell r="E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0</v>
          </cell>
          <cell r="T74">
            <v>0</v>
          </cell>
        </row>
        <row r="75">
          <cell r="Q75">
            <v>0</v>
          </cell>
          <cell r="T75">
            <v>0</v>
          </cell>
        </row>
        <row r="76">
          <cell r="Q76">
            <v>0</v>
          </cell>
          <cell r="T76">
            <v>0</v>
          </cell>
        </row>
        <row r="77">
          <cell r="Q77">
            <v>0</v>
          </cell>
          <cell r="T77">
            <v>0</v>
          </cell>
        </row>
        <row r="78">
          <cell r="Q78">
            <v>0</v>
          </cell>
          <cell r="T78">
            <v>0</v>
          </cell>
        </row>
        <row r="79">
          <cell r="Q79">
            <v>0</v>
          </cell>
          <cell r="T79">
            <v>0</v>
          </cell>
        </row>
        <row r="80">
          <cell r="Q80">
            <v>0</v>
          </cell>
          <cell r="T80">
            <v>0</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0</v>
          </cell>
          <cell r="T109">
            <v>0</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0</v>
          </cell>
          <cell r="T127">
            <v>0</v>
          </cell>
        </row>
        <row r="128">
          <cell r="Q128">
            <v>0</v>
          </cell>
          <cell r="T128">
            <v>0</v>
          </cell>
        </row>
        <row r="129">
          <cell r="Q129">
            <v>0</v>
          </cell>
          <cell r="T129">
            <v>0</v>
          </cell>
        </row>
        <row r="130">
          <cell r="Q130">
            <v>0</v>
          </cell>
          <cell r="T130">
            <v>0</v>
          </cell>
        </row>
        <row r="131">
          <cell r="Q131">
            <v>0</v>
          </cell>
          <cell r="T131">
            <v>0</v>
          </cell>
        </row>
        <row r="132">
          <cell r="Q132">
            <v>0</v>
          </cell>
          <cell r="T132">
            <v>0</v>
          </cell>
        </row>
        <row r="133">
          <cell r="Q133">
            <v>0</v>
          </cell>
          <cell r="T133">
            <v>0</v>
          </cell>
        </row>
        <row r="134">
          <cell r="Q134">
            <v>0</v>
          </cell>
          <cell r="T134">
            <v>0</v>
          </cell>
        </row>
        <row r="135">
          <cell r="Q135">
            <v>0</v>
          </cell>
          <cell r="T135">
            <v>0</v>
          </cell>
        </row>
        <row r="136">
          <cell r="Q136">
            <v>0</v>
          </cell>
          <cell r="T136">
            <v>0</v>
          </cell>
        </row>
        <row r="137">
          <cell r="Q137">
            <v>0</v>
          </cell>
          <cell r="T137">
            <v>0</v>
          </cell>
        </row>
        <row r="138">
          <cell r="Q138">
            <v>0</v>
          </cell>
          <cell r="T138">
            <v>0</v>
          </cell>
        </row>
        <row r="139">
          <cell r="Q139">
            <v>0</v>
          </cell>
          <cell r="T139">
            <v>0</v>
          </cell>
        </row>
        <row r="140">
          <cell r="Q140">
            <v>0</v>
          </cell>
          <cell r="T140">
            <v>0</v>
          </cell>
        </row>
        <row r="141">
          <cell r="Q141">
            <v>0</v>
          </cell>
          <cell r="T141">
            <v>0</v>
          </cell>
        </row>
        <row r="142">
          <cell r="Q142">
            <v>0</v>
          </cell>
          <cell r="T142">
            <v>0</v>
          </cell>
        </row>
        <row r="143">
          <cell r="Q143">
            <v>0</v>
          </cell>
          <cell r="T143">
            <v>0</v>
          </cell>
        </row>
        <row r="144">
          <cell r="Q144">
            <v>0</v>
          </cell>
          <cell r="T144">
            <v>0</v>
          </cell>
        </row>
        <row r="145">
          <cell r="Q145">
            <v>0</v>
          </cell>
          <cell r="T145">
            <v>0</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0</v>
          </cell>
          <cell r="T152">
            <v>0</v>
          </cell>
        </row>
        <row r="153">
          <cell r="Q153">
            <v>0</v>
          </cell>
          <cell r="T153">
            <v>0</v>
          </cell>
        </row>
        <row r="154">
          <cell r="Q154">
            <v>0</v>
          </cell>
          <cell r="T154">
            <v>0</v>
          </cell>
        </row>
        <row r="155">
          <cell r="Q155">
            <v>0</v>
          </cell>
          <cell r="T155">
            <v>0</v>
          </cell>
        </row>
        <row r="156">
          <cell r="Q156">
            <v>0</v>
          </cell>
          <cell r="T156">
            <v>0</v>
          </cell>
        </row>
        <row r="157">
          <cell r="Q157">
            <v>0</v>
          </cell>
          <cell r="T157">
            <v>0</v>
          </cell>
        </row>
        <row r="158">
          <cell r="Q158">
            <v>0</v>
          </cell>
          <cell r="T158">
            <v>0</v>
          </cell>
        </row>
        <row r="159">
          <cell r="Q159">
            <v>0</v>
          </cell>
          <cell r="T159">
            <v>0</v>
          </cell>
        </row>
        <row r="160">
          <cell r="Q160">
            <v>0</v>
          </cell>
          <cell r="T160">
            <v>0</v>
          </cell>
        </row>
        <row r="161">
          <cell r="Q161">
            <v>0</v>
          </cell>
          <cell r="T161">
            <v>0</v>
          </cell>
        </row>
        <row r="162">
          <cell r="Q162">
            <v>0</v>
          </cell>
          <cell r="T162">
            <v>0</v>
          </cell>
        </row>
        <row r="163">
          <cell r="Q163">
            <v>0</v>
          </cell>
          <cell r="T163">
            <v>0</v>
          </cell>
        </row>
        <row r="164">
          <cell r="Q164">
            <v>0</v>
          </cell>
          <cell r="T164">
            <v>0</v>
          </cell>
        </row>
        <row r="165">
          <cell r="Q165">
            <v>0</v>
          </cell>
          <cell r="T165">
            <v>0</v>
          </cell>
        </row>
        <row r="166">
          <cell r="Q166">
            <v>0</v>
          </cell>
          <cell r="T166">
            <v>0</v>
          </cell>
        </row>
        <row r="167">
          <cell r="Q167">
            <v>0</v>
          </cell>
          <cell r="T167">
            <v>0</v>
          </cell>
        </row>
        <row r="168">
          <cell r="Q168">
            <v>0</v>
          </cell>
          <cell r="T168">
            <v>0</v>
          </cell>
        </row>
        <row r="169">
          <cell r="Q169">
            <v>0</v>
          </cell>
          <cell r="T169">
            <v>0</v>
          </cell>
        </row>
        <row r="170">
          <cell r="Q170">
            <v>0</v>
          </cell>
          <cell r="T170">
            <v>0</v>
          </cell>
        </row>
        <row r="171">
          <cell r="Q171">
            <v>0</v>
          </cell>
          <cell r="T171">
            <v>0</v>
          </cell>
        </row>
        <row r="172">
          <cell r="Q172">
            <v>0</v>
          </cell>
          <cell r="T172">
            <v>0</v>
          </cell>
        </row>
        <row r="173">
          <cell r="Q173">
            <v>0</v>
          </cell>
          <cell r="T173">
            <v>0</v>
          </cell>
        </row>
        <row r="174">
          <cell r="Q174">
            <v>0</v>
          </cell>
          <cell r="T174">
            <v>0</v>
          </cell>
        </row>
        <row r="175">
          <cell r="Q175">
            <v>0</v>
          </cell>
          <cell r="T175">
            <v>0</v>
          </cell>
        </row>
        <row r="176">
          <cell r="Q176">
            <v>0</v>
          </cell>
          <cell r="T176">
            <v>0</v>
          </cell>
        </row>
        <row r="177">
          <cell r="Q177">
            <v>0</v>
          </cell>
          <cell r="T177">
            <v>0</v>
          </cell>
        </row>
        <row r="178">
          <cell r="Q178">
            <v>0</v>
          </cell>
          <cell r="T178">
            <v>0</v>
          </cell>
        </row>
        <row r="179">
          <cell r="Q179">
            <v>0</v>
          </cell>
          <cell r="T179">
            <v>0</v>
          </cell>
        </row>
        <row r="180">
          <cell r="Q180">
            <v>0</v>
          </cell>
          <cell r="T180">
            <v>0</v>
          </cell>
        </row>
        <row r="181">
          <cell r="Q181">
            <v>0</v>
          </cell>
          <cell r="T181">
            <v>0</v>
          </cell>
        </row>
        <row r="182">
          <cell r="Q182">
            <v>0</v>
          </cell>
          <cell r="T182">
            <v>0</v>
          </cell>
        </row>
        <row r="183">
          <cell r="Q183">
            <v>0</v>
          </cell>
          <cell r="T183">
            <v>0</v>
          </cell>
        </row>
        <row r="184">
          <cell r="Q184">
            <v>0</v>
          </cell>
          <cell r="T184">
            <v>0</v>
          </cell>
        </row>
        <row r="185">
          <cell r="Q185">
            <v>0</v>
          </cell>
          <cell r="T185">
            <v>0</v>
          </cell>
        </row>
        <row r="186">
          <cell r="Q186">
            <v>0</v>
          </cell>
          <cell r="T186">
            <v>0</v>
          </cell>
        </row>
        <row r="187">
          <cell r="Q187">
            <v>0</v>
          </cell>
          <cell r="T187">
            <v>0</v>
          </cell>
        </row>
        <row r="188">
          <cell r="Q188">
            <v>0</v>
          </cell>
          <cell r="T188">
            <v>0</v>
          </cell>
        </row>
        <row r="189">
          <cell r="Q189">
            <v>0</v>
          </cell>
          <cell r="T189">
            <v>0</v>
          </cell>
        </row>
        <row r="190">
          <cell r="Q190">
            <v>0</v>
          </cell>
          <cell r="T190">
            <v>0</v>
          </cell>
        </row>
        <row r="191">
          <cell r="Q191">
            <v>0</v>
          </cell>
          <cell r="T191">
            <v>0</v>
          </cell>
        </row>
        <row r="192">
          <cell r="Q192">
            <v>0</v>
          </cell>
          <cell r="T192">
            <v>0</v>
          </cell>
        </row>
        <row r="193">
          <cell r="Q193">
            <v>0</v>
          </cell>
          <cell r="T193">
            <v>0</v>
          </cell>
        </row>
        <row r="194">
          <cell r="Q194">
            <v>0</v>
          </cell>
          <cell r="T194">
            <v>0</v>
          </cell>
        </row>
        <row r="195">
          <cell r="Q195">
            <v>0</v>
          </cell>
          <cell r="T195">
            <v>0</v>
          </cell>
        </row>
        <row r="196">
          <cell r="Q196">
            <v>0</v>
          </cell>
          <cell r="T196">
            <v>0</v>
          </cell>
        </row>
        <row r="197">
          <cell r="Q197">
            <v>0</v>
          </cell>
          <cell r="T197">
            <v>0</v>
          </cell>
        </row>
        <row r="198">
          <cell r="Q198">
            <v>0</v>
          </cell>
          <cell r="T198">
            <v>0</v>
          </cell>
        </row>
        <row r="199">
          <cell r="Q199">
            <v>0</v>
          </cell>
          <cell r="T199">
            <v>0</v>
          </cell>
        </row>
        <row r="200">
          <cell r="Q200">
            <v>0</v>
          </cell>
          <cell r="T200">
            <v>0</v>
          </cell>
        </row>
        <row r="201">
          <cell r="Q201">
            <v>0</v>
          </cell>
          <cell r="T201">
            <v>0</v>
          </cell>
        </row>
        <row r="202">
          <cell r="Q202">
            <v>0</v>
          </cell>
          <cell r="T202">
            <v>0</v>
          </cell>
        </row>
        <row r="203">
          <cell r="Q203">
            <v>0</v>
          </cell>
          <cell r="T203">
            <v>0</v>
          </cell>
        </row>
        <row r="204">
          <cell r="Q204">
            <v>0</v>
          </cell>
          <cell r="T204">
            <v>0</v>
          </cell>
        </row>
        <row r="205">
          <cell r="Q205">
            <v>0</v>
          </cell>
          <cell r="T205">
            <v>0</v>
          </cell>
        </row>
        <row r="206">
          <cell r="Q206">
            <v>0</v>
          </cell>
          <cell r="T206">
            <v>0</v>
          </cell>
        </row>
        <row r="207">
          <cell r="Q207">
            <v>0</v>
          </cell>
          <cell r="T207">
            <v>0</v>
          </cell>
        </row>
        <row r="208">
          <cell r="Q208">
            <v>0</v>
          </cell>
          <cell r="T208">
            <v>0</v>
          </cell>
        </row>
        <row r="209">
          <cell r="Q209">
            <v>0</v>
          </cell>
          <cell r="T209">
            <v>0</v>
          </cell>
        </row>
        <row r="210">
          <cell r="Q210">
            <v>0</v>
          </cell>
          <cell r="T210">
            <v>0</v>
          </cell>
        </row>
        <row r="211">
          <cell r="Q211">
            <v>0</v>
          </cell>
          <cell r="T211">
            <v>0</v>
          </cell>
        </row>
        <row r="212">
          <cell r="Q212">
            <v>0</v>
          </cell>
          <cell r="T212">
            <v>0</v>
          </cell>
        </row>
        <row r="213">
          <cell r="Q213">
            <v>0</v>
          </cell>
          <cell r="T213">
            <v>0</v>
          </cell>
        </row>
        <row r="214">
          <cell r="Q214">
            <v>0</v>
          </cell>
          <cell r="T214">
            <v>0</v>
          </cell>
        </row>
        <row r="215">
          <cell r="Q215">
            <v>0</v>
          </cell>
          <cell r="T215">
            <v>0</v>
          </cell>
        </row>
        <row r="216">
          <cell r="Q216">
            <v>0</v>
          </cell>
          <cell r="T216">
            <v>0</v>
          </cell>
        </row>
        <row r="217">
          <cell r="Q217">
            <v>0</v>
          </cell>
          <cell r="T217">
            <v>0</v>
          </cell>
        </row>
        <row r="218">
          <cell r="Q218">
            <v>0</v>
          </cell>
          <cell r="T218">
            <v>0</v>
          </cell>
        </row>
        <row r="219">
          <cell r="Q219">
            <v>0</v>
          </cell>
          <cell r="T219">
            <v>0</v>
          </cell>
        </row>
        <row r="220">
          <cell r="Q220">
            <v>0</v>
          </cell>
          <cell r="T220">
            <v>0</v>
          </cell>
        </row>
        <row r="221">
          <cell r="Q221">
            <v>0</v>
          </cell>
          <cell r="T221">
            <v>0</v>
          </cell>
        </row>
        <row r="222">
          <cell r="Q222">
            <v>0</v>
          </cell>
          <cell r="T222">
            <v>0</v>
          </cell>
        </row>
        <row r="223">
          <cell r="Q223">
            <v>0</v>
          </cell>
          <cell r="T223">
            <v>0</v>
          </cell>
        </row>
        <row r="224">
          <cell r="Q224">
            <v>0</v>
          </cell>
          <cell r="T224">
            <v>0</v>
          </cell>
        </row>
        <row r="225">
          <cell r="Q225">
            <v>0</v>
          </cell>
          <cell r="T225">
            <v>0</v>
          </cell>
        </row>
        <row r="226">
          <cell r="Q226">
            <v>0</v>
          </cell>
          <cell r="T226">
            <v>0</v>
          </cell>
        </row>
        <row r="227">
          <cell r="Q227">
            <v>0</v>
          </cell>
          <cell r="T227">
            <v>0</v>
          </cell>
        </row>
        <row r="228">
          <cell r="Q228">
            <v>0</v>
          </cell>
          <cell r="T228">
            <v>0</v>
          </cell>
        </row>
        <row r="229">
          <cell r="Q229">
            <v>0</v>
          </cell>
          <cell r="T229">
            <v>0</v>
          </cell>
        </row>
        <row r="230">
          <cell r="Q230">
            <v>0</v>
          </cell>
          <cell r="T230">
            <v>0</v>
          </cell>
        </row>
        <row r="231">
          <cell r="Q231">
            <v>0</v>
          </cell>
          <cell r="T231">
            <v>0</v>
          </cell>
        </row>
        <row r="232">
          <cell r="Q232">
            <v>0</v>
          </cell>
          <cell r="T232">
            <v>0</v>
          </cell>
        </row>
        <row r="233">
          <cell r="Q233">
            <v>0</v>
          </cell>
          <cell r="T233">
            <v>0</v>
          </cell>
        </row>
        <row r="234">
          <cell r="Q234">
            <v>0</v>
          </cell>
          <cell r="T234">
            <v>0</v>
          </cell>
        </row>
        <row r="235">
          <cell r="Q235">
            <v>0</v>
          </cell>
          <cell r="T235">
            <v>0</v>
          </cell>
        </row>
        <row r="236">
          <cell r="Q236">
            <v>0</v>
          </cell>
          <cell r="T236">
            <v>0</v>
          </cell>
        </row>
        <row r="237">
          <cell r="Q237">
            <v>0</v>
          </cell>
          <cell r="T237">
            <v>0</v>
          </cell>
        </row>
        <row r="238">
          <cell r="Q238">
            <v>0</v>
          </cell>
          <cell r="T238">
            <v>0</v>
          </cell>
        </row>
        <row r="239">
          <cell r="Q239">
            <v>0</v>
          </cell>
          <cell r="T239">
            <v>0</v>
          </cell>
        </row>
        <row r="240">
          <cell r="Q240">
            <v>0</v>
          </cell>
          <cell r="T240">
            <v>0</v>
          </cell>
        </row>
        <row r="241">
          <cell r="Q241">
            <v>0</v>
          </cell>
          <cell r="T241">
            <v>0</v>
          </cell>
        </row>
        <row r="242">
          <cell r="Q242">
            <v>0</v>
          </cell>
          <cell r="T242">
            <v>0</v>
          </cell>
        </row>
        <row r="243">
          <cell r="Q243">
            <v>0</v>
          </cell>
          <cell r="T243">
            <v>0</v>
          </cell>
        </row>
        <row r="244">
          <cell r="Q244">
            <v>0</v>
          </cell>
          <cell r="T244">
            <v>0</v>
          </cell>
        </row>
        <row r="245">
          <cell r="Q245">
            <v>0</v>
          </cell>
          <cell r="T245">
            <v>0</v>
          </cell>
        </row>
        <row r="246">
          <cell r="Q246">
            <v>0</v>
          </cell>
          <cell r="T246">
            <v>0</v>
          </cell>
        </row>
        <row r="247">
          <cell r="Q247">
            <v>0</v>
          </cell>
          <cell r="T247">
            <v>0</v>
          </cell>
        </row>
        <row r="248">
          <cell r="Q248">
            <v>0</v>
          </cell>
          <cell r="T248">
            <v>0</v>
          </cell>
        </row>
        <row r="249">
          <cell r="Q249">
            <v>0</v>
          </cell>
          <cell r="T249">
            <v>0</v>
          </cell>
        </row>
        <row r="250">
          <cell r="Q250">
            <v>0</v>
          </cell>
          <cell r="T250">
            <v>0</v>
          </cell>
        </row>
        <row r="251">
          <cell r="Q251">
            <v>0</v>
          </cell>
          <cell r="T251">
            <v>0</v>
          </cell>
        </row>
        <row r="252">
          <cell r="Q252">
            <v>0</v>
          </cell>
          <cell r="T252">
            <v>0</v>
          </cell>
        </row>
        <row r="253">
          <cell r="Q253">
            <v>0</v>
          </cell>
          <cell r="T253">
            <v>0</v>
          </cell>
        </row>
        <row r="254">
          <cell r="Q254">
            <v>0</v>
          </cell>
          <cell r="T254">
            <v>0</v>
          </cell>
        </row>
        <row r="255">
          <cell r="Q255">
            <v>0</v>
          </cell>
          <cell r="T255">
            <v>0</v>
          </cell>
        </row>
        <row r="256">
          <cell r="Q256">
            <v>0</v>
          </cell>
          <cell r="T256">
            <v>0</v>
          </cell>
        </row>
        <row r="257">
          <cell r="Q257">
            <v>0</v>
          </cell>
          <cell r="T257">
            <v>0</v>
          </cell>
        </row>
        <row r="258">
          <cell r="Q258">
            <v>0</v>
          </cell>
          <cell r="T258">
            <v>0</v>
          </cell>
        </row>
        <row r="259">
          <cell r="Q259">
            <v>0</v>
          </cell>
          <cell r="T259">
            <v>0</v>
          </cell>
        </row>
        <row r="260">
          <cell r="Q260">
            <v>0</v>
          </cell>
          <cell r="T260">
            <v>0</v>
          </cell>
        </row>
        <row r="261">
          <cell r="Q261">
            <v>0</v>
          </cell>
          <cell r="T261">
            <v>0</v>
          </cell>
        </row>
        <row r="262">
          <cell r="Q262">
            <v>0</v>
          </cell>
          <cell r="T262">
            <v>0</v>
          </cell>
        </row>
        <row r="263">
          <cell r="Q263">
            <v>0</v>
          </cell>
          <cell r="T263">
            <v>0</v>
          </cell>
        </row>
        <row r="264">
          <cell r="Q264">
            <v>0</v>
          </cell>
          <cell r="T264">
            <v>0</v>
          </cell>
        </row>
        <row r="265">
          <cell r="Q265">
            <v>0</v>
          </cell>
          <cell r="T265">
            <v>0</v>
          </cell>
        </row>
        <row r="266">
          <cell r="Q266">
            <v>0</v>
          </cell>
          <cell r="T266">
            <v>0</v>
          </cell>
        </row>
        <row r="267">
          <cell r="Q267">
            <v>0</v>
          </cell>
          <cell r="T267">
            <v>0</v>
          </cell>
        </row>
        <row r="268">
          <cell r="Q268">
            <v>0</v>
          </cell>
          <cell r="T268">
            <v>0</v>
          </cell>
        </row>
        <row r="269">
          <cell r="Q269">
            <v>0</v>
          </cell>
          <cell r="T269">
            <v>0</v>
          </cell>
        </row>
        <row r="270">
          <cell r="Q270">
            <v>0</v>
          </cell>
          <cell r="T270">
            <v>0</v>
          </cell>
        </row>
        <row r="271">
          <cell r="Q271">
            <v>0</v>
          </cell>
          <cell r="T271">
            <v>0</v>
          </cell>
        </row>
        <row r="272">
          <cell r="Q272">
            <v>0</v>
          </cell>
          <cell r="T272">
            <v>0</v>
          </cell>
        </row>
        <row r="273">
          <cell r="Q273">
            <v>0</v>
          </cell>
          <cell r="T273">
            <v>0</v>
          </cell>
        </row>
        <row r="274">
          <cell r="Q274">
            <v>0</v>
          </cell>
          <cell r="T274">
            <v>0</v>
          </cell>
        </row>
        <row r="275">
          <cell r="Q275">
            <v>0</v>
          </cell>
          <cell r="T275">
            <v>0</v>
          </cell>
        </row>
        <row r="276">
          <cell r="Q276">
            <v>0</v>
          </cell>
          <cell r="T276">
            <v>0</v>
          </cell>
        </row>
        <row r="277">
          <cell r="Q277">
            <v>0</v>
          </cell>
          <cell r="T277">
            <v>0</v>
          </cell>
        </row>
        <row r="278">
          <cell r="Q278">
            <v>0</v>
          </cell>
          <cell r="T278">
            <v>0</v>
          </cell>
        </row>
        <row r="279">
          <cell r="Q279">
            <v>0</v>
          </cell>
          <cell r="T279">
            <v>0</v>
          </cell>
        </row>
        <row r="280">
          <cell r="Q280">
            <v>0</v>
          </cell>
          <cell r="T280">
            <v>0</v>
          </cell>
        </row>
      </sheetData>
      <sheetData sheetId="10">
        <row r="15">
          <cell r="E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0</v>
          </cell>
          <cell r="T74">
            <v>0</v>
          </cell>
        </row>
        <row r="75">
          <cell r="Q75">
            <v>0</v>
          </cell>
          <cell r="T75">
            <v>0</v>
          </cell>
        </row>
        <row r="76">
          <cell r="Q76">
            <v>0</v>
          </cell>
          <cell r="T76">
            <v>0</v>
          </cell>
        </row>
        <row r="77">
          <cell r="Q77">
            <v>0</v>
          </cell>
          <cell r="T77">
            <v>0</v>
          </cell>
        </row>
        <row r="78">
          <cell r="Q78">
            <v>0</v>
          </cell>
          <cell r="T78">
            <v>0</v>
          </cell>
        </row>
        <row r="79">
          <cell r="Q79">
            <v>0</v>
          </cell>
          <cell r="T79">
            <v>0</v>
          </cell>
        </row>
        <row r="80">
          <cell r="Q80">
            <v>0</v>
          </cell>
          <cell r="T80">
            <v>0</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0</v>
          </cell>
          <cell r="T109">
            <v>0</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0</v>
          </cell>
          <cell r="T127">
            <v>0</v>
          </cell>
        </row>
        <row r="128">
          <cell r="Q128">
            <v>0</v>
          </cell>
          <cell r="T128">
            <v>0</v>
          </cell>
        </row>
        <row r="129">
          <cell r="Q129">
            <v>0</v>
          </cell>
          <cell r="T129">
            <v>0</v>
          </cell>
        </row>
        <row r="130">
          <cell r="Q130">
            <v>0</v>
          </cell>
          <cell r="T130">
            <v>0</v>
          </cell>
        </row>
        <row r="131">
          <cell r="Q131">
            <v>0</v>
          </cell>
          <cell r="T131">
            <v>0</v>
          </cell>
        </row>
        <row r="132">
          <cell r="Q132">
            <v>0</v>
          </cell>
          <cell r="T132">
            <v>0</v>
          </cell>
        </row>
        <row r="133">
          <cell r="Q133">
            <v>0</v>
          </cell>
          <cell r="T133">
            <v>0</v>
          </cell>
        </row>
        <row r="134">
          <cell r="Q134">
            <v>0</v>
          </cell>
          <cell r="T134">
            <v>0</v>
          </cell>
        </row>
        <row r="135">
          <cell r="Q135">
            <v>0</v>
          </cell>
          <cell r="T135">
            <v>0</v>
          </cell>
        </row>
        <row r="136">
          <cell r="Q136">
            <v>0</v>
          </cell>
          <cell r="T136">
            <v>0</v>
          </cell>
        </row>
        <row r="137">
          <cell r="Q137">
            <v>0</v>
          </cell>
          <cell r="T137">
            <v>0</v>
          </cell>
        </row>
        <row r="138">
          <cell r="Q138">
            <v>0</v>
          </cell>
          <cell r="T138">
            <v>0</v>
          </cell>
        </row>
        <row r="139">
          <cell r="Q139">
            <v>0</v>
          </cell>
          <cell r="T139">
            <v>0</v>
          </cell>
        </row>
        <row r="140">
          <cell r="Q140">
            <v>0</v>
          </cell>
          <cell r="T140">
            <v>0</v>
          </cell>
        </row>
        <row r="141">
          <cell r="Q141">
            <v>0</v>
          </cell>
          <cell r="T141">
            <v>0</v>
          </cell>
        </row>
        <row r="142">
          <cell r="Q142">
            <v>0</v>
          </cell>
          <cell r="T142">
            <v>0</v>
          </cell>
        </row>
        <row r="143">
          <cell r="Q143">
            <v>0</v>
          </cell>
          <cell r="T143">
            <v>0</v>
          </cell>
        </row>
        <row r="144">
          <cell r="Q144">
            <v>0</v>
          </cell>
          <cell r="T144">
            <v>0</v>
          </cell>
        </row>
        <row r="145">
          <cell r="Q145">
            <v>0</v>
          </cell>
          <cell r="T145">
            <v>0</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0</v>
          </cell>
          <cell r="T152">
            <v>0</v>
          </cell>
        </row>
        <row r="153">
          <cell r="Q153">
            <v>0</v>
          </cell>
          <cell r="T153">
            <v>0</v>
          </cell>
        </row>
        <row r="154">
          <cell r="Q154">
            <v>0</v>
          </cell>
          <cell r="T154">
            <v>0</v>
          </cell>
        </row>
        <row r="155">
          <cell r="Q155">
            <v>0</v>
          </cell>
          <cell r="T155">
            <v>0</v>
          </cell>
        </row>
        <row r="156">
          <cell r="Q156">
            <v>0</v>
          </cell>
          <cell r="T156">
            <v>0</v>
          </cell>
        </row>
        <row r="157">
          <cell r="Q157">
            <v>0</v>
          </cell>
          <cell r="T157">
            <v>0</v>
          </cell>
        </row>
        <row r="158">
          <cell r="Q158">
            <v>0</v>
          </cell>
          <cell r="T158">
            <v>0</v>
          </cell>
        </row>
        <row r="159">
          <cell r="Q159">
            <v>0</v>
          </cell>
          <cell r="T159">
            <v>0</v>
          </cell>
        </row>
        <row r="160">
          <cell r="Q160">
            <v>0</v>
          </cell>
          <cell r="T160">
            <v>0</v>
          </cell>
        </row>
        <row r="161">
          <cell r="Q161">
            <v>0</v>
          </cell>
          <cell r="T161">
            <v>0</v>
          </cell>
        </row>
        <row r="162">
          <cell r="Q162">
            <v>0</v>
          </cell>
          <cell r="T162">
            <v>0</v>
          </cell>
        </row>
        <row r="163">
          <cell r="Q163">
            <v>0</v>
          </cell>
          <cell r="T163">
            <v>0</v>
          </cell>
        </row>
        <row r="164">
          <cell r="Q164">
            <v>0</v>
          </cell>
          <cell r="T164">
            <v>0</v>
          </cell>
        </row>
        <row r="165">
          <cell r="Q165">
            <v>0</v>
          </cell>
          <cell r="T165">
            <v>0</v>
          </cell>
        </row>
        <row r="166">
          <cell r="Q166">
            <v>0</v>
          </cell>
          <cell r="T166">
            <v>0</v>
          </cell>
        </row>
        <row r="167">
          <cell r="Q167">
            <v>0</v>
          </cell>
          <cell r="T167">
            <v>0</v>
          </cell>
        </row>
        <row r="168">
          <cell r="Q168">
            <v>0</v>
          </cell>
          <cell r="T168">
            <v>0</v>
          </cell>
        </row>
        <row r="169">
          <cell r="Q169">
            <v>0</v>
          </cell>
          <cell r="T169">
            <v>0</v>
          </cell>
        </row>
        <row r="170">
          <cell r="Q170">
            <v>0</v>
          </cell>
          <cell r="T170">
            <v>0</v>
          </cell>
        </row>
        <row r="171">
          <cell r="Q171">
            <v>0</v>
          </cell>
          <cell r="T171">
            <v>0</v>
          </cell>
        </row>
        <row r="172">
          <cell r="Q172">
            <v>0</v>
          </cell>
          <cell r="T172">
            <v>0</v>
          </cell>
        </row>
        <row r="173">
          <cell r="Q173">
            <v>0</v>
          </cell>
          <cell r="T173">
            <v>0</v>
          </cell>
        </row>
        <row r="174">
          <cell r="Q174">
            <v>0</v>
          </cell>
          <cell r="T174">
            <v>0</v>
          </cell>
        </row>
        <row r="175">
          <cell r="Q175">
            <v>0</v>
          </cell>
          <cell r="T175">
            <v>0</v>
          </cell>
        </row>
        <row r="176">
          <cell r="Q176">
            <v>0</v>
          </cell>
          <cell r="T176">
            <v>0</v>
          </cell>
        </row>
        <row r="177">
          <cell r="Q177">
            <v>0</v>
          </cell>
          <cell r="T177">
            <v>0</v>
          </cell>
        </row>
        <row r="178">
          <cell r="Q178">
            <v>0</v>
          </cell>
          <cell r="T178">
            <v>0</v>
          </cell>
        </row>
        <row r="179">
          <cell r="Q179">
            <v>0</v>
          </cell>
          <cell r="T179">
            <v>0</v>
          </cell>
        </row>
        <row r="180">
          <cell r="Q180">
            <v>0</v>
          </cell>
          <cell r="T180">
            <v>0</v>
          </cell>
        </row>
        <row r="181">
          <cell r="Q181">
            <v>0</v>
          </cell>
          <cell r="T181">
            <v>0</v>
          </cell>
        </row>
        <row r="182">
          <cell r="Q182">
            <v>0</v>
          </cell>
          <cell r="T182">
            <v>0</v>
          </cell>
        </row>
        <row r="183">
          <cell r="Q183">
            <v>0</v>
          </cell>
          <cell r="T183">
            <v>0</v>
          </cell>
        </row>
        <row r="184">
          <cell r="Q184">
            <v>0</v>
          </cell>
          <cell r="T184">
            <v>0</v>
          </cell>
        </row>
        <row r="185">
          <cell r="Q185">
            <v>0</v>
          </cell>
          <cell r="T185">
            <v>0</v>
          </cell>
        </row>
        <row r="186">
          <cell r="Q186">
            <v>0</v>
          </cell>
          <cell r="T186">
            <v>0</v>
          </cell>
        </row>
        <row r="187">
          <cell r="Q187">
            <v>0</v>
          </cell>
          <cell r="T187">
            <v>0</v>
          </cell>
        </row>
        <row r="188">
          <cell r="Q188">
            <v>0</v>
          </cell>
          <cell r="T188">
            <v>0</v>
          </cell>
        </row>
        <row r="189">
          <cell r="Q189">
            <v>0</v>
          </cell>
          <cell r="T189">
            <v>0</v>
          </cell>
        </row>
        <row r="190">
          <cell r="Q190">
            <v>0</v>
          </cell>
          <cell r="T190">
            <v>0</v>
          </cell>
        </row>
        <row r="191">
          <cell r="Q191">
            <v>0</v>
          </cell>
          <cell r="T191">
            <v>0</v>
          </cell>
        </row>
        <row r="192">
          <cell r="Q192">
            <v>0</v>
          </cell>
          <cell r="T192">
            <v>0</v>
          </cell>
        </row>
        <row r="193">
          <cell r="Q193">
            <v>0</v>
          </cell>
          <cell r="T193">
            <v>0</v>
          </cell>
        </row>
        <row r="194">
          <cell r="Q194">
            <v>0</v>
          </cell>
          <cell r="T194">
            <v>0</v>
          </cell>
        </row>
        <row r="195">
          <cell r="Q195">
            <v>0</v>
          </cell>
          <cell r="T195">
            <v>0</v>
          </cell>
        </row>
        <row r="196">
          <cell r="Q196">
            <v>0</v>
          </cell>
          <cell r="T196">
            <v>0</v>
          </cell>
        </row>
        <row r="197">
          <cell r="Q197">
            <v>0</v>
          </cell>
          <cell r="T197">
            <v>0</v>
          </cell>
        </row>
        <row r="198">
          <cell r="Q198">
            <v>0</v>
          </cell>
          <cell r="T198">
            <v>0</v>
          </cell>
        </row>
        <row r="199">
          <cell r="Q199">
            <v>0</v>
          </cell>
          <cell r="T199">
            <v>0</v>
          </cell>
        </row>
        <row r="200">
          <cell r="Q200">
            <v>0</v>
          </cell>
          <cell r="T200">
            <v>0</v>
          </cell>
        </row>
        <row r="201">
          <cell r="Q201">
            <v>0</v>
          </cell>
          <cell r="T201">
            <v>0</v>
          </cell>
        </row>
        <row r="202">
          <cell r="Q202">
            <v>0</v>
          </cell>
          <cell r="T202">
            <v>0</v>
          </cell>
        </row>
        <row r="203">
          <cell r="Q203">
            <v>0</v>
          </cell>
          <cell r="T203">
            <v>0</v>
          </cell>
        </row>
        <row r="204">
          <cell r="Q204">
            <v>0</v>
          </cell>
          <cell r="T204">
            <v>0</v>
          </cell>
        </row>
        <row r="205">
          <cell r="Q205">
            <v>0</v>
          </cell>
          <cell r="T205">
            <v>0</v>
          </cell>
        </row>
        <row r="206">
          <cell r="Q206">
            <v>0</v>
          </cell>
          <cell r="T206">
            <v>0</v>
          </cell>
        </row>
        <row r="207">
          <cell r="Q207">
            <v>0</v>
          </cell>
          <cell r="T207">
            <v>0</v>
          </cell>
        </row>
        <row r="208">
          <cell r="Q208">
            <v>0</v>
          </cell>
          <cell r="T208">
            <v>0</v>
          </cell>
        </row>
        <row r="209">
          <cell r="Q209">
            <v>0</v>
          </cell>
          <cell r="T209">
            <v>0</v>
          </cell>
        </row>
        <row r="210">
          <cell r="Q210">
            <v>0</v>
          </cell>
          <cell r="T210">
            <v>0</v>
          </cell>
        </row>
        <row r="211">
          <cell r="Q211">
            <v>0</v>
          </cell>
          <cell r="T211">
            <v>0</v>
          </cell>
        </row>
        <row r="212">
          <cell r="Q212">
            <v>0</v>
          </cell>
          <cell r="T212">
            <v>0</v>
          </cell>
        </row>
        <row r="213">
          <cell r="Q213">
            <v>0</v>
          </cell>
          <cell r="T213">
            <v>0</v>
          </cell>
        </row>
        <row r="214">
          <cell r="Q214">
            <v>0</v>
          </cell>
          <cell r="T214">
            <v>0</v>
          </cell>
        </row>
        <row r="215">
          <cell r="Q215">
            <v>0</v>
          </cell>
          <cell r="T215">
            <v>0</v>
          </cell>
        </row>
        <row r="216">
          <cell r="Q216">
            <v>0</v>
          </cell>
          <cell r="T216">
            <v>0</v>
          </cell>
        </row>
        <row r="217">
          <cell r="Q217">
            <v>0</v>
          </cell>
          <cell r="T217">
            <v>0</v>
          </cell>
        </row>
        <row r="218">
          <cell r="Q218">
            <v>0</v>
          </cell>
          <cell r="T218">
            <v>0</v>
          </cell>
        </row>
        <row r="219">
          <cell r="Q219">
            <v>0</v>
          </cell>
          <cell r="T219">
            <v>0</v>
          </cell>
        </row>
        <row r="220">
          <cell r="Q220">
            <v>0</v>
          </cell>
          <cell r="T220">
            <v>0</v>
          </cell>
        </row>
        <row r="221">
          <cell r="Q221">
            <v>0</v>
          </cell>
          <cell r="T221">
            <v>0</v>
          </cell>
        </row>
        <row r="222">
          <cell r="Q222">
            <v>0</v>
          </cell>
          <cell r="T222">
            <v>0</v>
          </cell>
        </row>
        <row r="223">
          <cell r="Q223">
            <v>0</v>
          </cell>
          <cell r="T223">
            <v>0</v>
          </cell>
        </row>
        <row r="224">
          <cell r="Q224">
            <v>0</v>
          </cell>
          <cell r="T224">
            <v>0</v>
          </cell>
        </row>
        <row r="225">
          <cell r="Q225">
            <v>0</v>
          </cell>
          <cell r="T225">
            <v>0</v>
          </cell>
        </row>
        <row r="226">
          <cell r="Q226">
            <v>0</v>
          </cell>
          <cell r="T226">
            <v>0</v>
          </cell>
        </row>
        <row r="227">
          <cell r="Q227">
            <v>0</v>
          </cell>
          <cell r="T227">
            <v>0</v>
          </cell>
        </row>
        <row r="228">
          <cell r="Q228">
            <v>0</v>
          </cell>
          <cell r="T228">
            <v>0</v>
          </cell>
        </row>
        <row r="229">
          <cell r="Q229">
            <v>0</v>
          </cell>
          <cell r="T229">
            <v>0</v>
          </cell>
        </row>
        <row r="230">
          <cell r="Q230">
            <v>0</v>
          </cell>
          <cell r="T230">
            <v>0</v>
          </cell>
        </row>
        <row r="231">
          <cell r="Q231">
            <v>0</v>
          </cell>
          <cell r="T231">
            <v>0</v>
          </cell>
        </row>
        <row r="232">
          <cell r="Q232">
            <v>0</v>
          </cell>
          <cell r="T232">
            <v>0</v>
          </cell>
        </row>
        <row r="233">
          <cell r="Q233">
            <v>0</v>
          </cell>
          <cell r="T233">
            <v>0</v>
          </cell>
        </row>
        <row r="234">
          <cell r="Q234">
            <v>0</v>
          </cell>
          <cell r="T234">
            <v>0</v>
          </cell>
        </row>
        <row r="235">
          <cell r="Q235">
            <v>0</v>
          </cell>
          <cell r="T235">
            <v>0</v>
          </cell>
        </row>
        <row r="236">
          <cell r="Q236">
            <v>0</v>
          </cell>
          <cell r="T236">
            <v>0</v>
          </cell>
        </row>
        <row r="237">
          <cell r="Q237">
            <v>0</v>
          </cell>
          <cell r="T237">
            <v>0</v>
          </cell>
        </row>
        <row r="238">
          <cell r="Q238">
            <v>0</v>
          </cell>
          <cell r="T238">
            <v>0</v>
          </cell>
        </row>
        <row r="239">
          <cell r="Q239">
            <v>0</v>
          </cell>
          <cell r="T239">
            <v>0</v>
          </cell>
        </row>
        <row r="240">
          <cell r="Q240">
            <v>0</v>
          </cell>
          <cell r="T240">
            <v>0</v>
          </cell>
        </row>
        <row r="241">
          <cell r="Q241">
            <v>0</v>
          </cell>
          <cell r="T241">
            <v>0</v>
          </cell>
        </row>
        <row r="242">
          <cell r="Q242">
            <v>0</v>
          </cell>
          <cell r="T242">
            <v>0</v>
          </cell>
        </row>
        <row r="243">
          <cell r="Q243">
            <v>0</v>
          </cell>
          <cell r="T243">
            <v>0</v>
          </cell>
        </row>
        <row r="244">
          <cell r="Q244">
            <v>0</v>
          </cell>
          <cell r="T244">
            <v>0</v>
          </cell>
        </row>
        <row r="245">
          <cell r="Q245">
            <v>0</v>
          </cell>
          <cell r="T245">
            <v>0</v>
          </cell>
        </row>
        <row r="246">
          <cell r="Q246">
            <v>0</v>
          </cell>
          <cell r="T246">
            <v>0</v>
          </cell>
        </row>
        <row r="247">
          <cell r="Q247">
            <v>0</v>
          </cell>
          <cell r="T247">
            <v>0</v>
          </cell>
        </row>
        <row r="248">
          <cell r="Q248">
            <v>0</v>
          </cell>
          <cell r="T248">
            <v>0</v>
          </cell>
        </row>
        <row r="249">
          <cell r="Q249">
            <v>0</v>
          </cell>
          <cell r="T249">
            <v>0</v>
          </cell>
        </row>
        <row r="250">
          <cell r="Q250">
            <v>0</v>
          </cell>
          <cell r="T250">
            <v>0</v>
          </cell>
        </row>
        <row r="251">
          <cell r="Q251">
            <v>0</v>
          </cell>
          <cell r="T251">
            <v>0</v>
          </cell>
        </row>
        <row r="252">
          <cell r="Q252">
            <v>0</v>
          </cell>
          <cell r="T252">
            <v>0</v>
          </cell>
        </row>
        <row r="253">
          <cell r="Q253">
            <v>0</v>
          </cell>
          <cell r="T253">
            <v>0</v>
          </cell>
        </row>
        <row r="254">
          <cell r="Q254">
            <v>0</v>
          </cell>
          <cell r="T254">
            <v>0</v>
          </cell>
        </row>
        <row r="255">
          <cell r="Q255">
            <v>0</v>
          </cell>
          <cell r="T255">
            <v>0</v>
          </cell>
        </row>
        <row r="256">
          <cell r="Q256">
            <v>0</v>
          </cell>
          <cell r="T256">
            <v>0</v>
          </cell>
        </row>
        <row r="257">
          <cell r="Q257">
            <v>0</v>
          </cell>
          <cell r="T257">
            <v>0</v>
          </cell>
        </row>
        <row r="258">
          <cell r="Q258">
            <v>0</v>
          </cell>
          <cell r="T258">
            <v>0</v>
          </cell>
        </row>
        <row r="259">
          <cell r="Q259">
            <v>0</v>
          </cell>
          <cell r="T259">
            <v>0</v>
          </cell>
        </row>
        <row r="260">
          <cell r="Q260">
            <v>0</v>
          </cell>
          <cell r="T260">
            <v>0</v>
          </cell>
        </row>
        <row r="261">
          <cell r="Q261">
            <v>0</v>
          </cell>
          <cell r="T261">
            <v>0</v>
          </cell>
        </row>
        <row r="262">
          <cell r="Q262">
            <v>0</v>
          </cell>
          <cell r="T262">
            <v>0</v>
          </cell>
        </row>
        <row r="263">
          <cell r="Q263">
            <v>0</v>
          </cell>
          <cell r="T263">
            <v>0</v>
          </cell>
        </row>
        <row r="264">
          <cell r="Q264">
            <v>0</v>
          </cell>
          <cell r="T264">
            <v>0</v>
          </cell>
        </row>
        <row r="265">
          <cell r="Q265">
            <v>0</v>
          </cell>
          <cell r="T265">
            <v>0</v>
          </cell>
        </row>
        <row r="266">
          <cell r="Q266">
            <v>0</v>
          </cell>
          <cell r="T266">
            <v>0</v>
          </cell>
        </row>
        <row r="267">
          <cell r="Q267">
            <v>0</v>
          </cell>
          <cell r="T267">
            <v>0</v>
          </cell>
        </row>
        <row r="268">
          <cell r="Q268">
            <v>0</v>
          </cell>
          <cell r="T268">
            <v>0</v>
          </cell>
        </row>
        <row r="269">
          <cell r="Q269">
            <v>0</v>
          </cell>
          <cell r="T269">
            <v>0</v>
          </cell>
        </row>
        <row r="270">
          <cell r="Q270">
            <v>0</v>
          </cell>
          <cell r="T270">
            <v>0</v>
          </cell>
        </row>
        <row r="271">
          <cell r="Q271">
            <v>0</v>
          </cell>
          <cell r="T271">
            <v>0</v>
          </cell>
        </row>
        <row r="272">
          <cell r="Q272">
            <v>0</v>
          </cell>
          <cell r="T272">
            <v>0</v>
          </cell>
        </row>
        <row r="273">
          <cell r="Q273">
            <v>0</v>
          </cell>
          <cell r="T273">
            <v>0</v>
          </cell>
        </row>
        <row r="274">
          <cell r="Q274">
            <v>0</v>
          </cell>
          <cell r="T274">
            <v>0</v>
          </cell>
        </row>
        <row r="275">
          <cell r="Q275">
            <v>0</v>
          </cell>
          <cell r="T275">
            <v>0</v>
          </cell>
        </row>
        <row r="276">
          <cell r="Q276">
            <v>0</v>
          </cell>
          <cell r="T276">
            <v>0</v>
          </cell>
        </row>
        <row r="277">
          <cell r="Q277">
            <v>0</v>
          </cell>
          <cell r="T277">
            <v>0</v>
          </cell>
        </row>
        <row r="278">
          <cell r="Q278">
            <v>0</v>
          </cell>
          <cell r="T278">
            <v>0</v>
          </cell>
        </row>
        <row r="279">
          <cell r="Q279">
            <v>0</v>
          </cell>
          <cell r="T279">
            <v>0</v>
          </cell>
        </row>
        <row r="280">
          <cell r="Q280">
            <v>0</v>
          </cell>
          <cell r="T280">
            <v>0</v>
          </cell>
        </row>
      </sheetData>
      <sheetData sheetId="11">
        <row r="15">
          <cell r="E15">
            <v>0</v>
          </cell>
          <cell r="Q15">
            <v>0</v>
          </cell>
          <cell r="T15">
            <v>0</v>
          </cell>
        </row>
        <row r="16">
          <cell r="Q16">
            <v>0</v>
          </cell>
          <cell r="T16">
            <v>0</v>
          </cell>
        </row>
        <row r="17">
          <cell r="Q17">
            <v>0</v>
          </cell>
          <cell r="T17">
            <v>0</v>
          </cell>
        </row>
        <row r="18">
          <cell r="Q18">
            <v>0</v>
          </cell>
          <cell r="T18">
            <v>0</v>
          </cell>
        </row>
        <row r="19">
          <cell r="Q19">
            <v>0</v>
          </cell>
          <cell r="T19">
            <v>0</v>
          </cell>
        </row>
        <row r="20">
          <cell r="Q20">
            <v>0</v>
          </cell>
          <cell r="T20">
            <v>0</v>
          </cell>
        </row>
        <row r="21">
          <cell r="Q21">
            <v>0</v>
          </cell>
          <cell r="T21">
            <v>0</v>
          </cell>
        </row>
        <row r="22">
          <cell r="Q22">
            <v>0</v>
          </cell>
          <cell r="T22">
            <v>0</v>
          </cell>
        </row>
        <row r="23">
          <cell r="Q23">
            <v>0</v>
          </cell>
          <cell r="T23">
            <v>0</v>
          </cell>
        </row>
        <row r="24">
          <cell r="Q24">
            <v>0</v>
          </cell>
          <cell r="T24">
            <v>0</v>
          </cell>
        </row>
        <row r="25">
          <cell r="Q25">
            <v>0</v>
          </cell>
          <cell r="T25">
            <v>0</v>
          </cell>
        </row>
        <row r="26">
          <cell r="Q26">
            <v>0</v>
          </cell>
          <cell r="T26">
            <v>0</v>
          </cell>
        </row>
        <row r="27">
          <cell r="Q27">
            <v>0</v>
          </cell>
          <cell r="T27">
            <v>0</v>
          </cell>
        </row>
        <row r="28">
          <cell r="Q28">
            <v>0</v>
          </cell>
          <cell r="T28">
            <v>0</v>
          </cell>
        </row>
        <row r="29">
          <cell r="Q29">
            <v>0</v>
          </cell>
          <cell r="T29">
            <v>0</v>
          </cell>
        </row>
        <row r="30">
          <cell r="Q30">
            <v>0</v>
          </cell>
          <cell r="T30">
            <v>0</v>
          </cell>
        </row>
        <row r="31">
          <cell r="Q31">
            <v>0</v>
          </cell>
          <cell r="T31">
            <v>0</v>
          </cell>
        </row>
        <row r="32">
          <cell r="Q32">
            <v>0</v>
          </cell>
          <cell r="T32">
            <v>0</v>
          </cell>
        </row>
        <row r="33">
          <cell r="Q33">
            <v>0</v>
          </cell>
          <cell r="T33">
            <v>0</v>
          </cell>
        </row>
        <row r="34">
          <cell r="Q34">
            <v>0</v>
          </cell>
          <cell r="T34">
            <v>0</v>
          </cell>
        </row>
        <row r="35">
          <cell r="Q35">
            <v>0</v>
          </cell>
          <cell r="T35">
            <v>0</v>
          </cell>
        </row>
        <row r="36">
          <cell r="Q36">
            <v>0</v>
          </cell>
          <cell r="T36">
            <v>0</v>
          </cell>
        </row>
        <row r="37">
          <cell r="Q37">
            <v>0</v>
          </cell>
          <cell r="T37">
            <v>0</v>
          </cell>
        </row>
        <row r="38">
          <cell r="Q38">
            <v>0</v>
          </cell>
          <cell r="T38">
            <v>0</v>
          </cell>
        </row>
        <row r="39">
          <cell r="Q39">
            <v>0</v>
          </cell>
          <cell r="T39">
            <v>0</v>
          </cell>
        </row>
        <row r="40">
          <cell r="Q40">
            <v>0</v>
          </cell>
          <cell r="T40">
            <v>0</v>
          </cell>
        </row>
        <row r="41">
          <cell r="Q41">
            <v>0</v>
          </cell>
          <cell r="T41">
            <v>0</v>
          </cell>
        </row>
        <row r="42">
          <cell r="Q42">
            <v>0</v>
          </cell>
          <cell r="T42">
            <v>0</v>
          </cell>
        </row>
        <row r="43">
          <cell r="Q43">
            <v>0</v>
          </cell>
          <cell r="T43">
            <v>0</v>
          </cell>
        </row>
        <row r="44">
          <cell r="Q44">
            <v>0</v>
          </cell>
          <cell r="T44">
            <v>0</v>
          </cell>
        </row>
        <row r="45">
          <cell r="Q45">
            <v>0</v>
          </cell>
          <cell r="T45">
            <v>0</v>
          </cell>
        </row>
        <row r="46">
          <cell r="Q46">
            <v>0</v>
          </cell>
          <cell r="T46">
            <v>0</v>
          </cell>
        </row>
        <row r="47">
          <cell r="Q47">
            <v>0</v>
          </cell>
          <cell r="T47">
            <v>0</v>
          </cell>
        </row>
        <row r="48">
          <cell r="Q48">
            <v>0</v>
          </cell>
          <cell r="T48">
            <v>0</v>
          </cell>
        </row>
        <row r="49">
          <cell r="Q49">
            <v>0</v>
          </cell>
          <cell r="T49">
            <v>0</v>
          </cell>
        </row>
        <row r="50">
          <cell r="Q50">
            <v>0</v>
          </cell>
          <cell r="T50">
            <v>0</v>
          </cell>
        </row>
        <row r="51">
          <cell r="Q51">
            <v>0</v>
          </cell>
          <cell r="T51">
            <v>0</v>
          </cell>
        </row>
        <row r="52">
          <cell r="Q52">
            <v>0</v>
          </cell>
          <cell r="T52">
            <v>0</v>
          </cell>
        </row>
        <row r="53">
          <cell r="Q53">
            <v>0</v>
          </cell>
          <cell r="T53">
            <v>0</v>
          </cell>
        </row>
        <row r="54">
          <cell r="Q54">
            <v>0</v>
          </cell>
          <cell r="T54">
            <v>0</v>
          </cell>
        </row>
        <row r="55">
          <cell r="Q55">
            <v>0</v>
          </cell>
          <cell r="T55">
            <v>0</v>
          </cell>
        </row>
        <row r="56">
          <cell r="Q56">
            <v>0</v>
          </cell>
          <cell r="T56">
            <v>0</v>
          </cell>
        </row>
        <row r="57">
          <cell r="Q57">
            <v>0</v>
          </cell>
          <cell r="T57">
            <v>0</v>
          </cell>
        </row>
        <row r="58">
          <cell r="Q58">
            <v>0</v>
          </cell>
          <cell r="T58">
            <v>0</v>
          </cell>
        </row>
        <row r="59">
          <cell r="Q59">
            <v>0</v>
          </cell>
          <cell r="T59">
            <v>0</v>
          </cell>
        </row>
        <row r="60">
          <cell r="Q60">
            <v>0</v>
          </cell>
          <cell r="T60">
            <v>0</v>
          </cell>
        </row>
        <row r="61">
          <cell r="Q61">
            <v>0</v>
          </cell>
          <cell r="T61">
            <v>0</v>
          </cell>
        </row>
        <row r="62">
          <cell r="Q62">
            <v>0</v>
          </cell>
          <cell r="T62">
            <v>0</v>
          </cell>
        </row>
        <row r="63">
          <cell r="Q63">
            <v>0</v>
          </cell>
          <cell r="T63">
            <v>0</v>
          </cell>
        </row>
        <row r="64">
          <cell r="Q64">
            <v>0</v>
          </cell>
          <cell r="T64">
            <v>0</v>
          </cell>
        </row>
        <row r="65">
          <cell r="Q65">
            <v>0</v>
          </cell>
          <cell r="T65">
            <v>0</v>
          </cell>
        </row>
        <row r="66">
          <cell r="Q66">
            <v>0</v>
          </cell>
          <cell r="T66">
            <v>0</v>
          </cell>
        </row>
        <row r="67">
          <cell r="Q67">
            <v>0</v>
          </cell>
          <cell r="T67">
            <v>0</v>
          </cell>
        </row>
        <row r="68">
          <cell r="Q68">
            <v>0</v>
          </cell>
          <cell r="T68">
            <v>0</v>
          </cell>
        </row>
        <row r="69">
          <cell r="Q69">
            <v>0</v>
          </cell>
          <cell r="T69">
            <v>0</v>
          </cell>
        </row>
        <row r="70">
          <cell r="Q70">
            <v>0</v>
          </cell>
          <cell r="T70">
            <v>0</v>
          </cell>
        </row>
        <row r="71">
          <cell r="Q71">
            <v>0</v>
          </cell>
          <cell r="T71">
            <v>0</v>
          </cell>
        </row>
        <row r="72">
          <cell r="Q72">
            <v>0</v>
          </cell>
          <cell r="T72">
            <v>0</v>
          </cell>
        </row>
        <row r="73">
          <cell r="Q73">
            <v>0</v>
          </cell>
          <cell r="T73">
            <v>0</v>
          </cell>
        </row>
        <row r="74">
          <cell r="Q74">
            <v>0</v>
          </cell>
          <cell r="T74">
            <v>0</v>
          </cell>
        </row>
        <row r="75">
          <cell r="Q75">
            <v>0</v>
          </cell>
          <cell r="T75">
            <v>0</v>
          </cell>
        </row>
        <row r="76">
          <cell r="Q76">
            <v>0</v>
          </cell>
          <cell r="T76">
            <v>0</v>
          </cell>
        </row>
        <row r="77">
          <cell r="Q77">
            <v>0</v>
          </cell>
          <cell r="T77">
            <v>0</v>
          </cell>
        </row>
        <row r="78">
          <cell r="Q78">
            <v>0</v>
          </cell>
          <cell r="T78">
            <v>0</v>
          </cell>
        </row>
        <row r="79">
          <cell r="Q79">
            <v>0</v>
          </cell>
          <cell r="T79">
            <v>0</v>
          </cell>
        </row>
        <row r="80">
          <cell r="Q80">
            <v>0</v>
          </cell>
          <cell r="T80">
            <v>0</v>
          </cell>
        </row>
        <row r="81">
          <cell r="Q81">
            <v>0</v>
          </cell>
          <cell r="T81">
            <v>0</v>
          </cell>
        </row>
        <row r="82">
          <cell r="Q82">
            <v>0</v>
          </cell>
          <cell r="T82">
            <v>0</v>
          </cell>
        </row>
        <row r="83">
          <cell r="Q83">
            <v>0</v>
          </cell>
          <cell r="T83">
            <v>0</v>
          </cell>
        </row>
        <row r="84">
          <cell r="Q84">
            <v>0</v>
          </cell>
          <cell r="T84">
            <v>0</v>
          </cell>
        </row>
        <row r="85">
          <cell r="Q85">
            <v>0</v>
          </cell>
          <cell r="T85">
            <v>0</v>
          </cell>
        </row>
        <row r="86">
          <cell r="Q86">
            <v>0</v>
          </cell>
          <cell r="T86">
            <v>0</v>
          </cell>
        </row>
        <row r="87">
          <cell r="Q87">
            <v>0</v>
          </cell>
          <cell r="T87">
            <v>0</v>
          </cell>
        </row>
        <row r="88">
          <cell r="Q88">
            <v>0</v>
          </cell>
          <cell r="T88">
            <v>0</v>
          </cell>
        </row>
        <row r="89">
          <cell r="Q89">
            <v>0</v>
          </cell>
          <cell r="T89">
            <v>0</v>
          </cell>
        </row>
        <row r="90">
          <cell r="Q90">
            <v>0</v>
          </cell>
          <cell r="T90">
            <v>0</v>
          </cell>
        </row>
        <row r="91">
          <cell r="Q91">
            <v>0</v>
          </cell>
          <cell r="T91">
            <v>0</v>
          </cell>
        </row>
        <row r="92">
          <cell r="Q92">
            <v>0</v>
          </cell>
          <cell r="T92">
            <v>0</v>
          </cell>
        </row>
        <row r="93">
          <cell r="Q93">
            <v>0</v>
          </cell>
          <cell r="T93">
            <v>0</v>
          </cell>
        </row>
        <row r="94">
          <cell r="Q94">
            <v>0</v>
          </cell>
          <cell r="T94">
            <v>0</v>
          </cell>
        </row>
        <row r="95">
          <cell r="Q95">
            <v>0</v>
          </cell>
          <cell r="T95">
            <v>0</v>
          </cell>
        </row>
        <row r="96">
          <cell r="Q96">
            <v>0</v>
          </cell>
          <cell r="T96">
            <v>0</v>
          </cell>
        </row>
        <row r="97">
          <cell r="Q97">
            <v>0</v>
          </cell>
          <cell r="T97">
            <v>0</v>
          </cell>
        </row>
        <row r="98">
          <cell r="Q98">
            <v>0</v>
          </cell>
          <cell r="T98">
            <v>0</v>
          </cell>
        </row>
        <row r="99">
          <cell r="Q99">
            <v>0</v>
          </cell>
          <cell r="T99">
            <v>0</v>
          </cell>
        </row>
        <row r="100">
          <cell r="Q100">
            <v>0</v>
          </cell>
          <cell r="T100">
            <v>0</v>
          </cell>
        </row>
        <row r="101">
          <cell r="Q101">
            <v>0</v>
          </cell>
          <cell r="T101">
            <v>0</v>
          </cell>
        </row>
        <row r="102">
          <cell r="Q102">
            <v>0</v>
          </cell>
          <cell r="T102">
            <v>0</v>
          </cell>
        </row>
        <row r="103">
          <cell r="Q103">
            <v>0</v>
          </cell>
          <cell r="T103">
            <v>0</v>
          </cell>
        </row>
        <row r="104">
          <cell r="Q104">
            <v>0</v>
          </cell>
          <cell r="T104">
            <v>0</v>
          </cell>
        </row>
        <row r="105">
          <cell r="Q105">
            <v>0</v>
          </cell>
          <cell r="T105">
            <v>0</v>
          </cell>
        </row>
        <row r="106">
          <cell r="Q106">
            <v>0</v>
          </cell>
          <cell r="T106">
            <v>0</v>
          </cell>
        </row>
        <row r="107">
          <cell r="Q107">
            <v>0</v>
          </cell>
          <cell r="T107">
            <v>0</v>
          </cell>
        </row>
        <row r="108">
          <cell r="Q108">
            <v>0</v>
          </cell>
          <cell r="T108">
            <v>0</v>
          </cell>
        </row>
        <row r="109">
          <cell r="Q109">
            <v>0</v>
          </cell>
          <cell r="T109">
            <v>0</v>
          </cell>
        </row>
        <row r="110">
          <cell r="Q110">
            <v>0</v>
          </cell>
          <cell r="T110">
            <v>0</v>
          </cell>
        </row>
        <row r="111">
          <cell r="Q111">
            <v>0</v>
          </cell>
          <cell r="T111">
            <v>0</v>
          </cell>
        </row>
        <row r="112">
          <cell r="Q112">
            <v>0</v>
          </cell>
          <cell r="T112">
            <v>0</v>
          </cell>
        </row>
        <row r="113">
          <cell r="Q113">
            <v>0</v>
          </cell>
          <cell r="T113">
            <v>0</v>
          </cell>
        </row>
        <row r="114">
          <cell r="Q114">
            <v>0</v>
          </cell>
          <cell r="T114">
            <v>0</v>
          </cell>
        </row>
        <row r="115">
          <cell r="Q115">
            <v>0</v>
          </cell>
          <cell r="T115">
            <v>0</v>
          </cell>
        </row>
        <row r="116">
          <cell r="Q116">
            <v>0</v>
          </cell>
          <cell r="T116">
            <v>0</v>
          </cell>
        </row>
        <row r="117">
          <cell r="Q117">
            <v>0</v>
          </cell>
          <cell r="T117">
            <v>0</v>
          </cell>
        </row>
        <row r="118">
          <cell r="Q118">
            <v>0</v>
          </cell>
          <cell r="T118">
            <v>0</v>
          </cell>
        </row>
        <row r="119">
          <cell r="Q119">
            <v>0</v>
          </cell>
          <cell r="T119">
            <v>0</v>
          </cell>
        </row>
        <row r="120">
          <cell r="Q120">
            <v>0</v>
          </cell>
          <cell r="T120">
            <v>0</v>
          </cell>
        </row>
        <row r="121">
          <cell r="Q121">
            <v>0</v>
          </cell>
          <cell r="T121">
            <v>0</v>
          </cell>
        </row>
        <row r="122">
          <cell r="Q122">
            <v>0</v>
          </cell>
          <cell r="T122">
            <v>0</v>
          </cell>
        </row>
        <row r="123">
          <cell r="Q123">
            <v>0</v>
          </cell>
          <cell r="T123">
            <v>0</v>
          </cell>
        </row>
        <row r="124">
          <cell r="Q124">
            <v>0</v>
          </cell>
          <cell r="T124">
            <v>0</v>
          </cell>
        </row>
        <row r="125">
          <cell r="Q125">
            <v>0</v>
          </cell>
          <cell r="T125">
            <v>0</v>
          </cell>
        </row>
        <row r="126">
          <cell r="Q126">
            <v>0</v>
          </cell>
          <cell r="T126">
            <v>0</v>
          </cell>
        </row>
        <row r="127">
          <cell r="Q127">
            <v>0</v>
          </cell>
          <cell r="T127">
            <v>0</v>
          </cell>
        </row>
        <row r="128">
          <cell r="Q128">
            <v>0</v>
          </cell>
          <cell r="T128">
            <v>0</v>
          </cell>
        </row>
        <row r="129">
          <cell r="Q129">
            <v>0</v>
          </cell>
          <cell r="T129">
            <v>0</v>
          </cell>
        </row>
        <row r="130">
          <cell r="Q130">
            <v>0</v>
          </cell>
          <cell r="T130">
            <v>0</v>
          </cell>
        </row>
        <row r="131">
          <cell r="Q131">
            <v>0</v>
          </cell>
          <cell r="T131">
            <v>0</v>
          </cell>
        </row>
        <row r="132">
          <cell r="Q132">
            <v>0</v>
          </cell>
          <cell r="T132">
            <v>0</v>
          </cell>
        </row>
        <row r="133">
          <cell r="Q133">
            <v>0</v>
          </cell>
          <cell r="T133">
            <v>0</v>
          </cell>
        </row>
        <row r="134">
          <cell r="Q134">
            <v>0</v>
          </cell>
          <cell r="T134">
            <v>0</v>
          </cell>
        </row>
        <row r="135">
          <cell r="Q135">
            <v>0</v>
          </cell>
          <cell r="T135">
            <v>0</v>
          </cell>
        </row>
        <row r="136">
          <cell r="Q136">
            <v>0</v>
          </cell>
          <cell r="T136">
            <v>0</v>
          </cell>
        </row>
        <row r="137">
          <cell r="Q137">
            <v>0</v>
          </cell>
          <cell r="T137">
            <v>0</v>
          </cell>
        </row>
        <row r="138">
          <cell r="Q138">
            <v>0</v>
          </cell>
          <cell r="T138">
            <v>0</v>
          </cell>
        </row>
        <row r="139">
          <cell r="Q139">
            <v>0</v>
          </cell>
          <cell r="T139">
            <v>0</v>
          </cell>
        </row>
        <row r="140">
          <cell r="Q140">
            <v>0</v>
          </cell>
          <cell r="T140">
            <v>0</v>
          </cell>
        </row>
        <row r="141">
          <cell r="Q141">
            <v>0</v>
          </cell>
          <cell r="T141">
            <v>0</v>
          </cell>
        </row>
        <row r="142">
          <cell r="Q142">
            <v>0</v>
          </cell>
          <cell r="T142">
            <v>0</v>
          </cell>
        </row>
        <row r="143">
          <cell r="Q143">
            <v>0</v>
          </cell>
          <cell r="T143">
            <v>0</v>
          </cell>
        </row>
        <row r="144">
          <cell r="Q144">
            <v>0</v>
          </cell>
          <cell r="T144">
            <v>0</v>
          </cell>
        </row>
        <row r="145">
          <cell r="Q145">
            <v>0</v>
          </cell>
          <cell r="T145">
            <v>0</v>
          </cell>
        </row>
        <row r="146">
          <cell r="Q146">
            <v>0</v>
          </cell>
          <cell r="T146">
            <v>0</v>
          </cell>
        </row>
        <row r="147">
          <cell r="Q147">
            <v>0</v>
          </cell>
          <cell r="T147">
            <v>0</v>
          </cell>
        </row>
        <row r="148">
          <cell r="Q148">
            <v>0</v>
          </cell>
          <cell r="T148">
            <v>0</v>
          </cell>
        </row>
        <row r="149">
          <cell r="Q149">
            <v>0</v>
          </cell>
          <cell r="T149">
            <v>0</v>
          </cell>
        </row>
        <row r="150">
          <cell r="Q150">
            <v>0</v>
          </cell>
          <cell r="T150">
            <v>0</v>
          </cell>
        </row>
        <row r="151">
          <cell r="Q151">
            <v>0</v>
          </cell>
          <cell r="T151">
            <v>0</v>
          </cell>
        </row>
        <row r="152">
          <cell r="Q152">
            <v>0</v>
          </cell>
          <cell r="T152">
            <v>0</v>
          </cell>
        </row>
        <row r="153">
          <cell r="Q153">
            <v>0</v>
          </cell>
          <cell r="T153">
            <v>0</v>
          </cell>
        </row>
        <row r="154">
          <cell r="Q154">
            <v>0</v>
          </cell>
          <cell r="T154">
            <v>0</v>
          </cell>
        </row>
        <row r="155">
          <cell r="Q155">
            <v>0</v>
          </cell>
          <cell r="T155">
            <v>0</v>
          </cell>
        </row>
        <row r="156">
          <cell r="Q156">
            <v>0</v>
          </cell>
          <cell r="T156">
            <v>0</v>
          </cell>
        </row>
        <row r="157">
          <cell r="Q157">
            <v>0</v>
          </cell>
          <cell r="T157">
            <v>0</v>
          </cell>
        </row>
        <row r="158">
          <cell r="Q158">
            <v>0</v>
          </cell>
          <cell r="T158">
            <v>0</v>
          </cell>
        </row>
        <row r="159">
          <cell r="Q159">
            <v>0</v>
          </cell>
          <cell r="T159">
            <v>0</v>
          </cell>
        </row>
        <row r="160">
          <cell r="Q160">
            <v>0</v>
          </cell>
          <cell r="T160">
            <v>0</v>
          </cell>
        </row>
        <row r="161">
          <cell r="Q161">
            <v>0</v>
          </cell>
          <cell r="T161">
            <v>0</v>
          </cell>
        </row>
        <row r="162">
          <cell r="Q162">
            <v>0</v>
          </cell>
          <cell r="T162">
            <v>0</v>
          </cell>
        </row>
        <row r="163">
          <cell r="Q163">
            <v>0</v>
          </cell>
          <cell r="T163">
            <v>0</v>
          </cell>
        </row>
        <row r="164">
          <cell r="Q164">
            <v>0</v>
          </cell>
          <cell r="T164">
            <v>0</v>
          </cell>
        </row>
        <row r="165">
          <cell r="Q165">
            <v>0</v>
          </cell>
          <cell r="T165">
            <v>0</v>
          </cell>
        </row>
        <row r="166">
          <cell r="Q166">
            <v>0</v>
          </cell>
          <cell r="T166">
            <v>0</v>
          </cell>
        </row>
        <row r="167">
          <cell r="Q167">
            <v>0</v>
          </cell>
          <cell r="T167">
            <v>0</v>
          </cell>
        </row>
        <row r="168">
          <cell r="Q168">
            <v>0</v>
          </cell>
          <cell r="T168">
            <v>0</v>
          </cell>
        </row>
        <row r="169">
          <cell r="Q169">
            <v>0</v>
          </cell>
          <cell r="T169">
            <v>0</v>
          </cell>
        </row>
        <row r="170">
          <cell r="Q170">
            <v>0</v>
          </cell>
          <cell r="T170">
            <v>0</v>
          </cell>
        </row>
        <row r="171">
          <cell r="Q171">
            <v>0</v>
          </cell>
          <cell r="T171">
            <v>0</v>
          </cell>
        </row>
        <row r="172">
          <cell r="Q172">
            <v>0</v>
          </cell>
          <cell r="T172">
            <v>0</v>
          </cell>
        </row>
        <row r="173">
          <cell r="Q173">
            <v>0</v>
          </cell>
          <cell r="T173">
            <v>0</v>
          </cell>
        </row>
        <row r="174">
          <cell r="Q174">
            <v>0</v>
          </cell>
          <cell r="T174">
            <v>0</v>
          </cell>
        </row>
        <row r="175">
          <cell r="Q175">
            <v>0</v>
          </cell>
          <cell r="T175">
            <v>0</v>
          </cell>
        </row>
        <row r="176">
          <cell r="Q176">
            <v>0</v>
          </cell>
          <cell r="T176">
            <v>0</v>
          </cell>
        </row>
        <row r="177">
          <cell r="Q177">
            <v>0</v>
          </cell>
          <cell r="T177">
            <v>0</v>
          </cell>
        </row>
        <row r="178">
          <cell r="Q178">
            <v>0</v>
          </cell>
          <cell r="T178">
            <v>0</v>
          </cell>
        </row>
        <row r="179">
          <cell r="Q179">
            <v>0</v>
          </cell>
          <cell r="T179">
            <v>0</v>
          </cell>
        </row>
        <row r="180">
          <cell r="Q180">
            <v>0</v>
          </cell>
          <cell r="T180">
            <v>0</v>
          </cell>
        </row>
        <row r="181">
          <cell r="Q181">
            <v>0</v>
          </cell>
          <cell r="T181">
            <v>0</v>
          </cell>
        </row>
        <row r="182">
          <cell r="Q182">
            <v>0</v>
          </cell>
          <cell r="T182">
            <v>0</v>
          </cell>
        </row>
        <row r="183">
          <cell r="Q183">
            <v>0</v>
          </cell>
          <cell r="T183">
            <v>0</v>
          </cell>
        </row>
        <row r="184">
          <cell r="Q184">
            <v>0</v>
          </cell>
          <cell r="T184">
            <v>0</v>
          </cell>
        </row>
        <row r="185">
          <cell r="Q185">
            <v>0</v>
          </cell>
          <cell r="T185">
            <v>0</v>
          </cell>
        </row>
        <row r="186">
          <cell r="Q186">
            <v>0</v>
          </cell>
          <cell r="T186">
            <v>0</v>
          </cell>
        </row>
        <row r="187">
          <cell r="Q187">
            <v>0</v>
          </cell>
          <cell r="T187">
            <v>0</v>
          </cell>
        </row>
        <row r="188">
          <cell r="Q188">
            <v>0</v>
          </cell>
          <cell r="T188">
            <v>0</v>
          </cell>
        </row>
        <row r="189">
          <cell r="Q189">
            <v>0</v>
          </cell>
          <cell r="T189">
            <v>0</v>
          </cell>
        </row>
        <row r="190">
          <cell r="Q190">
            <v>0</v>
          </cell>
          <cell r="T190">
            <v>0</v>
          </cell>
        </row>
        <row r="191">
          <cell r="Q191">
            <v>0</v>
          </cell>
          <cell r="T191">
            <v>0</v>
          </cell>
        </row>
        <row r="192">
          <cell r="Q192">
            <v>0</v>
          </cell>
          <cell r="T192">
            <v>0</v>
          </cell>
        </row>
        <row r="193">
          <cell r="Q193">
            <v>0</v>
          </cell>
          <cell r="T193">
            <v>0</v>
          </cell>
        </row>
        <row r="194">
          <cell r="Q194">
            <v>0</v>
          </cell>
          <cell r="T194">
            <v>0</v>
          </cell>
        </row>
        <row r="195">
          <cell r="Q195">
            <v>0</v>
          </cell>
          <cell r="T195">
            <v>0</v>
          </cell>
        </row>
        <row r="196">
          <cell r="Q196">
            <v>0</v>
          </cell>
          <cell r="T196">
            <v>0</v>
          </cell>
        </row>
        <row r="197">
          <cell r="Q197">
            <v>0</v>
          </cell>
          <cell r="T197">
            <v>0</v>
          </cell>
        </row>
        <row r="198">
          <cell r="Q198">
            <v>0</v>
          </cell>
          <cell r="T198">
            <v>0</v>
          </cell>
        </row>
        <row r="199">
          <cell r="Q199">
            <v>0</v>
          </cell>
          <cell r="T199">
            <v>0</v>
          </cell>
        </row>
        <row r="200">
          <cell r="Q200">
            <v>0</v>
          </cell>
          <cell r="T200">
            <v>0</v>
          </cell>
        </row>
        <row r="201">
          <cell r="Q201">
            <v>0</v>
          </cell>
          <cell r="T201">
            <v>0</v>
          </cell>
        </row>
        <row r="202">
          <cell r="Q202">
            <v>0</v>
          </cell>
          <cell r="T202">
            <v>0</v>
          </cell>
        </row>
        <row r="203">
          <cell r="Q203">
            <v>0</v>
          </cell>
          <cell r="T203">
            <v>0</v>
          </cell>
        </row>
        <row r="204">
          <cell r="Q204">
            <v>0</v>
          </cell>
          <cell r="T204">
            <v>0</v>
          </cell>
        </row>
        <row r="205">
          <cell r="Q205">
            <v>0</v>
          </cell>
          <cell r="T205">
            <v>0</v>
          </cell>
        </row>
        <row r="206">
          <cell r="Q206">
            <v>0</v>
          </cell>
          <cell r="T206">
            <v>0</v>
          </cell>
        </row>
        <row r="207">
          <cell r="Q207">
            <v>0</v>
          </cell>
          <cell r="T207">
            <v>0</v>
          </cell>
        </row>
        <row r="208">
          <cell r="Q208">
            <v>0</v>
          </cell>
          <cell r="T208">
            <v>0</v>
          </cell>
        </row>
        <row r="209">
          <cell r="Q209">
            <v>0</v>
          </cell>
          <cell r="T209">
            <v>0</v>
          </cell>
        </row>
        <row r="210">
          <cell r="Q210">
            <v>0</v>
          </cell>
          <cell r="T210">
            <v>0</v>
          </cell>
        </row>
        <row r="211">
          <cell r="Q211">
            <v>0</v>
          </cell>
          <cell r="T211">
            <v>0</v>
          </cell>
        </row>
        <row r="212">
          <cell r="Q212">
            <v>0</v>
          </cell>
          <cell r="T212">
            <v>0</v>
          </cell>
        </row>
        <row r="213">
          <cell r="Q213">
            <v>0</v>
          </cell>
          <cell r="T213">
            <v>0</v>
          </cell>
        </row>
        <row r="214">
          <cell r="Q214">
            <v>0</v>
          </cell>
          <cell r="T214">
            <v>0</v>
          </cell>
        </row>
        <row r="215">
          <cell r="Q215">
            <v>0</v>
          </cell>
          <cell r="T215">
            <v>0</v>
          </cell>
        </row>
        <row r="216">
          <cell r="Q216">
            <v>0</v>
          </cell>
          <cell r="T216">
            <v>0</v>
          </cell>
        </row>
        <row r="217">
          <cell r="Q217">
            <v>0</v>
          </cell>
          <cell r="T217">
            <v>0</v>
          </cell>
        </row>
        <row r="218">
          <cell r="Q218">
            <v>0</v>
          </cell>
          <cell r="T218">
            <v>0</v>
          </cell>
        </row>
        <row r="219">
          <cell r="Q219">
            <v>0</v>
          </cell>
          <cell r="T219">
            <v>0</v>
          </cell>
        </row>
        <row r="220">
          <cell r="Q220">
            <v>0</v>
          </cell>
          <cell r="T220">
            <v>0</v>
          </cell>
        </row>
        <row r="221">
          <cell r="Q221">
            <v>0</v>
          </cell>
          <cell r="T221">
            <v>0</v>
          </cell>
        </row>
        <row r="222">
          <cell r="Q222">
            <v>0</v>
          </cell>
          <cell r="T222">
            <v>0</v>
          </cell>
        </row>
        <row r="223">
          <cell r="Q223">
            <v>0</v>
          </cell>
          <cell r="T223">
            <v>0</v>
          </cell>
        </row>
        <row r="224">
          <cell r="Q224">
            <v>0</v>
          </cell>
          <cell r="T224">
            <v>0</v>
          </cell>
        </row>
        <row r="225">
          <cell r="Q225">
            <v>0</v>
          </cell>
          <cell r="T225">
            <v>0</v>
          </cell>
        </row>
        <row r="226">
          <cell r="Q226">
            <v>0</v>
          </cell>
          <cell r="T226">
            <v>0</v>
          </cell>
        </row>
        <row r="227">
          <cell r="Q227">
            <v>0</v>
          </cell>
          <cell r="T227">
            <v>0</v>
          </cell>
        </row>
        <row r="228">
          <cell r="Q228">
            <v>0</v>
          </cell>
          <cell r="T228">
            <v>0</v>
          </cell>
        </row>
        <row r="229">
          <cell r="Q229">
            <v>0</v>
          </cell>
          <cell r="T229">
            <v>0</v>
          </cell>
        </row>
        <row r="230">
          <cell r="Q230">
            <v>0</v>
          </cell>
          <cell r="T230">
            <v>0</v>
          </cell>
        </row>
        <row r="231">
          <cell r="Q231">
            <v>0</v>
          </cell>
          <cell r="T231">
            <v>0</v>
          </cell>
        </row>
        <row r="232">
          <cell r="Q232">
            <v>0</v>
          </cell>
          <cell r="T232">
            <v>0</v>
          </cell>
        </row>
        <row r="233">
          <cell r="Q233">
            <v>0</v>
          </cell>
          <cell r="T233">
            <v>0</v>
          </cell>
        </row>
        <row r="234">
          <cell r="Q234">
            <v>0</v>
          </cell>
          <cell r="T234">
            <v>0</v>
          </cell>
        </row>
        <row r="235">
          <cell r="Q235">
            <v>0</v>
          </cell>
          <cell r="T235">
            <v>0</v>
          </cell>
        </row>
        <row r="236">
          <cell r="Q236">
            <v>0</v>
          </cell>
          <cell r="T236">
            <v>0</v>
          </cell>
        </row>
        <row r="237">
          <cell r="Q237">
            <v>0</v>
          </cell>
          <cell r="T237">
            <v>0</v>
          </cell>
        </row>
        <row r="238">
          <cell r="Q238">
            <v>0</v>
          </cell>
          <cell r="T238">
            <v>0</v>
          </cell>
        </row>
        <row r="239">
          <cell r="Q239">
            <v>0</v>
          </cell>
          <cell r="T239">
            <v>0</v>
          </cell>
        </row>
        <row r="240">
          <cell r="Q240">
            <v>0</v>
          </cell>
          <cell r="T240">
            <v>0</v>
          </cell>
        </row>
        <row r="241">
          <cell r="Q241">
            <v>0</v>
          </cell>
          <cell r="T241">
            <v>0</v>
          </cell>
        </row>
        <row r="242">
          <cell r="Q242">
            <v>0</v>
          </cell>
          <cell r="T242">
            <v>0</v>
          </cell>
        </row>
        <row r="243">
          <cell r="Q243">
            <v>0</v>
          </cell>
          <cell r="T243">
            <v>0</v>
          </cell>
        </row>
        <row r="244">
          <cell r="Q244">
            <v>0</v>
          </cell>
          <cell r="T244">
            <v>0</v>
          </cell>
        </row>
        <row r="245">
          <cell r="Q245">
            <v>0</v>
          </cell>
          <cell r="T245">
            <v>0</v>
          </cell>
        </row>
        <row r="246">
          <cell r="Q246">
            <v>0</v>
          </cell>
          <cell r="T246">
            <v>0</v>
          </cell>
        </row>
        <row r="247">
          <cell r="Q247">
            <v>0</v>
          </cell>
          <cell r="T247">
            <v>0</v>
          </cell>
        </row>
        <row r="248">
          <cell r="Q248">
            <v>0</v>
          </cell>
          <cell r="T248">
            <v>0</v>
          </cell>
        </row>
        <row r="249">
          <cell r="Q249">
            <v>0</v>
          </cell>
          <cell r="T249">
            <v>0</v>
          </cell>
        </row>
        <row r="250">
          <cell r="Q250">
            <v>0</v>
          </cell>
          <cell r="T250">
            <v>0</v>
          </cell>
        </row>
        <row r="251">
          <cell r="Q251">
            <v>0</v>
          </cell>
          <cell r="T251">
            <v>0</v>
          </cell>
        </row>
        <row r="252">
          <cell r="Q252">
            <v>0</v>
          </cell>
          <cell r="T252">
            <v>0</v>
          </cell>
        </row>
        <row r="253">
          <cell r="Q253">
            <v>0</v>
          </cell>
          <cell r="T253">
            <v>0</v>
          </cell>
        </row>
        <row r="254">
          <cell r="Q254">
            <v>0</v>
          </cell>
          <cell r="T254">
            <v>0</v>
          </cell>
        </row>
        <row r="255">
          <cell r="Q255">
            <v>0</v>
          </cell>
          <cell r="T255">
            <v>0</v>
          </cell>
        </row>
        <row r="256">
          <cell r="Q256">
            <v>0</v>
          </cell>
          <cell r="T256">
            <v>0</v>
          </cell>
        </row>
        <row r="257">
          <cell r="Q257">
            <v>0</v>
          </cell>
          <cell r="T257">
            <v>0</v>
          </cell>
        </row>
        <row r="258">
          <cell r="Q258">
            <v>0</v>
          </cell>
          <cell r="T258">
            <v>0</v>
          </cell>
        </row>
        <row r="259">
          <cell r="Q259">
            <v>0</v>
          </cell>
          <cell r="T259">
            <v>0</v>
          </cell>
        </row>
        <row r="260">
          <cell r="Q260">
            <v>0</v>
          </cell>
          <cell r="T260">
            <v>0</v>
          </cell>
        </row>
        <row r="261">
          <cell r="Q261">
            <v>0</v>
          </cell>
          <cell r="T261">
            <v>0</v>
          </cell>
        </row>
        <row r="262">
          <cell r="Q262">
            <v>0</v>
          </cell>
          <cell r="T262">
            <v>0</v>
          </cell>
        </row>
        <row r="263">
          <cell r="Q263">
            <v>0</v>
          </cell>
          <cell r="T263">
            <v>0</v>
          </cell>
        </row>
        <row r="264">
          <cell r="Q264">
            <v>0</v>
          </cell>
          <cell r="T264">
            <v>0</v>
          </cell>
        </row>
        <row r="265">
          <cell r="Q265">
            <v>0</v>
          </cell>
          <cell r="T265">
            <v>0</v>
          </cell>
        </row>
        <row r="266">
          <cell r="Q266">
            <v>0</v>
          </cell>
          <cell r="T266">
            <v>0</v>
          </cell>
        </row>
        <row r="267">
          <cell r="Q267">
            <v>0</v>
          </cell>
          <cell r="T267">
            <v>0</v>
          </cell>
        </row>
        <row r="268">
          <cell r="Q268">
            <v>0</v>
          </cell>
          <cell r="T268">
            <v>0</v>
          </cell>
        </row>
        <row r="269">
          <cell r="Q269">
            <v>0</v>
          </cell>
          <cell r="T269">
            <v>0</v>
          </cell>
        </row>
        <row r="270">
          <cell r="Q270">
            <v>0</v>
          </cell>
          <cell r="T270">
            <v>0</v>
          </cell>
        </row>
        <row r="271">
          <cell r="Q271">
            <v>0</v>
          </cell>
          <cell r="T271">
            <v>0</v>
          </cell>
        </row>
        <row r="272">
          <cell r="Q272">
            <v>0</v>
          </cell>
          <cell r="T272">
            <v>0</v>
          </cell>
        </row>
        <row r="273">
          <cell r="Q273">
            <v>0</v>
          </cell>
          <cell r="T273">
            <v>0</v>
          </cell>
        </row>
        <row r="274">
          <cell r="Q274">
            <v>0</v>
          </cell>
          <cell r="T274">
            <v>0</v>
          </cell>
        </row>
        <row r="275">
          <cell r="Q275">
            <v>0</v>
          </cell>
          <cell r="T275">
            <v>0</v>
          </cell>
        </row>
        <row r="276">
          <cell r="Q276">
            <v>0</v>
          </cell>
          <cell r="T276">
            <v>0</v>
          </cell>
        </row>
        <row r="277">
          <cell r="Q277">
            <v>0</v>
          </cell>
          <cell r="T277">
            <v>0</v>
          </cell>
        </row>
        <row r="278">
          <cell r="Q278">
            <v>0</v>
          </cell>
          <cell r="T278">
            <v>0</v>
          </cell>
        </row>
        <row r="279">
          <cell r="Q279">
            <v>0</v>
          </cell>
          <cell r="T279">
            <v>0</v>
          </cell>
        </row>
        <row r="280">
          <cell r="Q280">
            <v>0</v>
          </cell>
          <cell r="T280">
            <v>0</v>
          </cell>
        </row>
      </sheetData>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DIR CFE MILLDD"/>
      <sheetName val="INV COND CFE MILLDD"/>
      <sheetName val="INV DIR CFE PESOS"/>
      <sheetName val="CONSOLIDADO MDP"/>
      <sheetName val="Hoja1"/>
      <sheetName val="Hoja2"/>
    </sheetNames>
    <sheetDataSet>
      <sheetData sheetId="0" refreshError="1"/>
      <sheetData sheetId="1">
        <row r="71">
          <cell r="C71" t="str">
            <v>LT en Corriente Directa Ixtepec Potencia-Yautepec Potencia</v>
          </cell>
        </row>
      </sheetData>
      <sheetData sheetId="2"/>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JULIO"/>
      <sheetName val="ENERO-AGOSTO"/>
      <sheetName val="ENERO-SEPTIEMBRE"/>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2020</v>
          </cell>
          <cell r="F7" t="str">
            <v>En 2021</v>
          </cell>
        </row>
        <row r="245">
          <cell r="D245">
            <v>3997.0347730932231</v>
          </cell>
        </row>
      </sheetData>
      <sheetData sheetId="1"/>
      <sheetData sheetId="2">
        <row r="7">
          <cell r="E7" t="str">
            <v>PEF 2020</v>
          </cell>
          <cell r="K7" t="str">
            <v>% Respecto PEF 2021</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252B1-4EBD-42FE-ABD5-B46865798E35}">
  <sheetPr>
    <pageSetUpPr fitToPage="1"/>
  </sheetPr>
  <dimension ref="A1:R83"/>
  <sheetViews>
    <sheetView showGridLines="0" tabSelected="1" topLeftCell="C1" zoomScale="80" zoomScaleNormal="80" workbookViewId="0">
      <selection activeCell="E1" sqref="E1"/>
    </sheetView>
  </sheetViews>
  <sheetFormatPr baseColWidth="10" defaultRowHeight="15"/>
  <cols>
    <col min="1" max="1" width="8.140625" hidden="1" customWidth="1"/>
    <col min="2" max="2" width="5.28515625" hidden="1" customWidth="1"/>
    <col min="3" max="3" width="4.5703125" customWidth="1"/>
    <col min="4" max="4" width="51.42578125" bestFit="1" customWidth="1"/>
    <col min="5" max="5" width="24.5703125" customWidth="1"/>
    <col min="6" max="6" width="12.85546875" customWidth="1"/>
    <col min="7" max="7" width="12" customWidth="1"/>
    <col min="8" max="8" width="11.42578125" customWidth="1"/>
    <col min="9" max="9" width="12" customWidth="1"/>
    <col min="10" max="10" width="12.28515625" customWidth="1"/>
    <col min="11" max="11" width="10.28515625" customWidth="1"/>
    <col min="12" max="12" width="13" customWidth="1"/>
    <col min="13" max="14" width="9.7109375" customWidth="1"/>
    <col min="15" max="15" width="12" customWidth="1"/>
  </cols>
  <sheetData>
    <row r="1" spans="1:17" s="2" customFormat="1" ht="42.75" customHeight="1">
      <c r="A1" s="78" t="s">
        <v>903</v>
      </c>
      <c r="B1" s="78"/>
      <c r="C1" s="78"/>
      <c r="D1" s="78"/>
      <c r="E1" s="79" t="s">
        <v>905</v>
      </c>
      <c r="F1" s="80"/>
    </row>
    <row r="2" spans="1:17" s="2" customFormat="1" ht="36" customHeight="1" thickBot="1">
      <c r="A2" s="81" t="s">
        <v>904</v>
      </c>
      <c r="B2" s="81"/>
      <c r="C2" s="81"/>
      <c r="D2" s="81"/>
      <c r="E2" s="81"/>
      <c r="F2" s="81"/>
      <c r="G2" s="81"/>
      <c r="H2" s="81"/>
      <c r="I2" s="81"/>
      <c r="J2" s="81"/>
      <c r="K2" s="81"/>
      <c r="O2" s="82"/>
    </row>
    <row r="3" spans="1:17" ht="6" customHeight="1">
      <c r="A3" s="83"/>
      <c r="B3" s="83"/>
      <c r="C3" s="83"/>
      <c r="D3" s="83"/>
      <c r="E3" s="83"/>
      <c r="F3" s="83"/>
      <c r="G3" s="83"/>
      <c r="H3" s="83"/>
      <c r="I3" s="83"/>
      <c r="J3" s="83"/>
      <c r="K3" s="83"/>
      <c r="L3" s="83"/>
      <c r="M3" s="83"/>
      <c r="N3" s="83"/>
      <c r="O3" s="84"/>
      <c r="P3" s="84"/>
    </row>
    <row r="4" spans="1:17" ht="20.25">
      <c r="A4" s="2"/>
      <c r="B4" s="2"/>
      <c r="C4" s="86" t="s">
        <v>88</v>
      </c>
      <c r="D4" s="87"/>
      <c r="E4" s="87"/>
      <c r="F4" s="87"/>
      <c r="G4" s="87"/>
      <c r="H4" s="87"/>
      <c r="I4" s="87"/>
      <c r="J4" s="87"/>
      <c r="K4" s="87"/>
      <c r="L4" s="87"/>
      <c r="M4" s="88"/>
      <c r="N4" s="88"/>
      <c r="O4" s="89"/>
      <c r="P4" s="90"/>
    </row>
    <row r="5" spans="1:17" ht="18.75">
      <c r="A5" s="15"/>
      <c r="B5" s="15"/>
      <c r="C5" s="91" t="s">
        <v>87</v>
      </c>
      <c r="D5" s="92"/>
      <c r="E5" s="92"/>
      <c r="F5" s="92"/>
      <c r="G5" s="92"/>
      <c r="H5" s="92"/>
      <c r="I5" s="92"/>
      <c r="J5" s="92"/>
      <c r="K5" s="92"/>
      <c r="L5" s="92"/>
      <c r="M5" s="93"/>
      <c r="N5" s="93"/>
      <c r="O5" s="94"/>
      <c r="P5" s="90"/>
    </row>
    <row r="6" spans="1:17" ht="18.75">
      <c r="A6" s="15"/>
      <c r="B6" s="15"/>
      <c r="C6" s="91" t="s">
        <v>86</v>
      </c>
      <c r="D6" s="95"/>
      <c r="E6" s="95"/>
      <c r="F6" s="95"/>
      <c r="G6" s="95"/>
      <c r="H6" s="95"/>
      <c r="I6" s="95"/>
      <c r="J6" s="95"/>
      <c r="K6" s="95"/>
      <c r="L6" s="95"/>
      <c r="M6" s="94"/>
      <c r="N6" s="94"/>
      <c r="O6" s="94"/>
      <c r="P6" s="90"/>
    </row>
    <row r="7" spans="1:17" s="15" customFormat="1" ht="18.75">
      <c r="C7" s="91" t="s">
        <v>933</v>
      </c>
      <c r="D7" s="96"/>
      <c r="E7" s="96"/>
      <c r="F7" s="96"/>
      <c r="G7" s="96"/>
      <c r="H7" s="96"/>
      <c r="I7" s="96"/>
      <c r="J7" s="96"/>
      <c r="K7" s="96"/>
      <c r="L7" s="96"/>
      <c r="M7" s="93"/>
      <c r="N7" s="93"/>
      <c r="O7" s="94"/>
      <c r="P7" s="97"/>
    </row>
    <row r="8" spans="1:17" ht="18.75">
      <c r="A8" s="15"/>
      <c r="B8" s="15"/>
      <c r="C8" s="91" t="s">
        <v>915</v>
      </c>
      <c r="D8" s="95"/>
      <c r="E8" s="95"/>
      <c r="F8" s="95"/>
      <c r="G8" s="95"/>
      <c r="H8" s="95"/>
      <c r="I8" s="95"/>
      <c r="J8" s="95"/>
      <c r="K8" s="95"/>
      <c r="L8" s="95"/>
      <c r="M8" s="94"/>
      <c r="N8" s="94"/>
      <c r="O8" s="94"/>
      <c r="P8" s="98">
        <v>20.306000000000001</v>
      </c>
      <c r="Q8" s="14"/>
    </row>
    <row r="9" spans="1:17" ht="15" customHeight="1">
      <c r="A9" s="2"/>
      <c r="B9" s="2"/>
      <c r="C9" s="100" t="s">
        <v>85</v>
      </c>
      <c r="D9" s="101" t="s">
        <v>84</v>
      </c>
      <c r="E9" s="100" t="s">
        <v>83</v>
      </c>
      <c r="F9" s="102" t="s">
        <v>906</v>
      </c>
      <c r="G9" s="102" t="s">
        <v>907</v>
      </c>
      <c r="H9" s="103" t="s">
        <v>82</v>
      </c>
      <c r="I9" s="103"/>
      <c r="J9" s="103"/>
      <c r="K9" s="103"/>
      <c r="L9" s="102" t="s">
        <v>81</v>
      </c>
      <c r="M9" s="104" t="s">
        <v>80</v>
      </c>
      <c r="N9" s="104"/>
      <c r="O9" s="104"/>
      <c r="P9" s="90"/>
    </row>
    <row r="10" spans="1:17" ht="18">
      <c r="A10" s="12"/>
      <c r="B10" s="12"/>
      <c r="C10" s="100"/>
      <c r="D10" s="101"/>
      <c r="E10" s="100"/>
      <c r="F10" s="102"/>
      <c r="G10" s="102"/>
      <c r="H10" s="105">
        <v>2021</v>
      </c>
      <c r="I10" s="105"/>
      <c r="J10" s="105"/>
      <c r="K10" s="105"/>
      <c r="L10" s="102"/>
      <c r="M10" s="104">
        <v>2021</v>
      </c>
      <c r="N10" s="104"/>
      <c r="O10" s="104"/>
      <c r="P10" s="90"/>
    </row>
    <row r="11" spans="1:17" ht="27">
      <c r="A11" s="13"/>
      <c r="B11" s="13"/>
      <c r="C11" s="100"/>
      <c r="D11" s="101"/>
      <c r="E11" s="100"/>
      <c r="F11" s="102"/>
      <c r="G11" s="102"/>
      <c r="H11" s="106" t="s">
        <v>908</v>
      </c>
      <c r="I11" s="107" t="s">
        <v>909</v>
      </c>
      <c r="J11" s="106" t="s">
        <v>76</v>
      </c>
      <c r="K11" s="106" t="s">
        <v>79</v>
      </c>
      <c r="L11" s="102"/>
      <c r="M11" s="108" t="s">
        <v>78</v>
      </c>
      <c r="N11" s="106" t="s">
        <v>77</v>
      </c>
      <c r="O11" s="106" t="s">
        <v>76</v>
      </c>
      <c r="P11" s="90"/>
    </row>
    <row r="12" spans="1:17" ht="18.75" thickBot="1">
      <c r="A12" s="12"/>
      <c r="B12" s="12"/>
      <c r="C12" s="109"/>
      <c r="D12" s="110"/>
      <c r="E12" s="109" t="s">
        <v>75</v>
      </c>
      <c r="F12" s="110" t="s">
        <v>74</v>
      </c>
      <c r="G12" s="110" t="s">
        <v>73</v>
      </c>
      <c r="H12" s="110" t="s">
        <v>72</v>
      </c>
      <c r="I12" s="109" t="s">
        <v>71</v>
      </c>
      <c r="J12" s="110" t="s">
        <v>70</v>
      </c>
      <c r="K12" s="111" t="s">
        <v>69</v>
      </c>
      <c r="L12" s="110" t="s">
        <v>68</v>
      </c>
      <c r="M12" s="110" t="s">
        <v>67</v>
      </c>
      <c r="N12" s="110" t="s">
        <v>66</v>
      </c>
      <c r="O12" s="110" t="s">
        <v>65</v>
      </c>
      <c r="P12" s="90"/>
    </row>
    <row r="13" spans="1:17" s="12" customFormat="1" ht="6" customHeight="1" thickBot="1">
      <c r="C13" s="130"/>
      <c r="D13" s="131"/>
      <c r="E13" s="130"/>
      <c r="F13" s="131"/>
      <c r="G13" s="131"/>
      <c r="H13" s="131"/>
      <c r="I13" s="130"/>
      <c r="J13" s="131"/>
      <c r="K13" s="132"/>
      <c r="L13" s="131"/>
      <c r="M13" s="131"/>
      <c r="N13" s="131"/>
      <c r="O13" s="131"/>
      <c r="P13" s="85"/>
    </row>
    <row r="14" spans="1:17" ht="18">
      <c r="A14" s="2"/>
      <c r="B14" s="4"/>
      <c r="C14" s="139"/>
      <c r="D14" s="339" t="s">
        <v>64</v>
      </c>
      <c r="E14" s="209"/>
      <c r="F14" s="145">
        <f>+F16+F69</f>
        <v>284134.95384694182</v>
      </c>
      <c r="G14" s="145">
        <f>+G16+G69</f>
        <v>92189.516851666674</v>
      </c>
      <c r="H14" s="145">
        <f>+H16+H69</f>
        <v>51522.844977604</v>
      </c>
      <c r="I14" s="145">
        <f>+I16+I69</f>
        <v>163.1884081532738</v>
      </c>
      <c r="J14" s="145">
        <f>+J16+J69</f>
        <v>92352.705259819937</v>
      </c>
      <c r="K14" s="145">
        <f t="shared" ref="K14:K21" si="0">ROUND((J14/F14)*100,1)</f>
        <v>32.5</v>
      </c>
      <c r="L14" s="136"/>
      <c r="M14" s="136"/>
      <c r="N14" s="136"/>
      <c r="O14" s="136"/>
      <c r="P14" s="90"/>
    </row>
    <row r="15" spans="1:17" ht="18">
      <c r="A15" s="2"/>
      <c r="B15" s="4"/>
      <c r="C15" s="139"/>
      <c r="D15" s="339" t="s">
        <v>63</v>
      </c>
      <c r="E15" s="209"/>
      <c r="F15" s="145">
        <f>+F17+F20+F23+F25+F27+F29+F34+F40+F47+F50+F61+F70+F72</f>
        <v>282434.45161427982</v>
      </c>
      <c r="G15" s="145">
        <f>+G17+G20+G23+G25+G27+G29+G34+G40+G47+G50+G61+G70+G72</f>
        <v>92189.516851666674</v>
      </c>
      <c r="H15" s="145">
        <f>+H17+H20+H23+H25+H27+H29+H34+H40+H47+H50+H61+H70+H72</f>
        <v>51450.49309543</v>
      </c>
      <c r="I15" s="145">
        <f>+I17+I20+I23+I25+I27+I29+I34+I40+I47+I50+I61+I70+I72</f>
        <v>163.1884081532738</v>
      </c>
      <c r="J15" s="145">
        <f>+J17+J20+J23+J25+J27+J29+J34+J40+J47+J50+J61+J70+J72</f>
        <v>92352.705259819937</v>
      </c>
      <c r="K15" s="145">
        <f t="shared" si="0"/>
        <v>32.700000000000003</v>
      </c>
      <c r="L15" s="136"/>
      <c r="M15" s="136"/>
      <c r="N15" s="136"/>
      <c r="O15" s="136"/>
      <c r="P15" s="90"/>
    </row>
    <row r="16" spans="1:17" ht="18">
      <c r="A16" s="2"/>
      <c r="B16" s="4"/>
      <c r="C16" s="139"/>
      <c r="D16" s="339" t="s">
        <v>62</v>
      </c>
      <c r="E16" s="209"/>
      <c r="F16" s="145">
        <f>+F17+F20+F23+F25+F27+F29+F34+F40+F47+F50+F61+F67</f>
        <v>229419.39478438595</v>
      </c>
      <c r="G16" s="145">
        <f>+G17+G20+G23+G25+G27+G29+G34+G40+G47+G50+G61+G67</f>
        <v>92189.516851666674</v>
      </c>
      <c r="H16" s="145">
        <f>+H17+H20+H23+H25+H27+H29+H34+H40+H47+H50+H61+H67</f>
        <v>15494.60609983</v>
      </c>
      <c r="I16" s="145">
        <f>+I17+I20+I23+I25+I27+I29+I34+I40+I47+I50+I61+I67</f>
        <v>163.1884081532738</v>
      </c>
      <c r="J16" s="145">
        <f>+J17+J20+J23+J25+J27+J29+J34+J40+J47+J50+J61+J67</f>
        <v>92352.705259819937</v>
      </c>
      <c r="K16" s="145">
        <f t="shared" si="0"/>
        <v>40.299999999999997</v>
      </c>
      <c r="L16" s="136"/>
      <c r="M16" s="136"/>
      <c r="N16" s="136"/>
      <c r="O16" s="136"/>
      <c r="P16" s="90"/>
    </row>
    <row r="17" spans="1:17" ht="18">
      <c r="A17" s="8"/>
      <c r="C17" s="140"/>
      <c r="D17" s="339" t="s">
        <v>61</v>
      </c>
      <c r="E17" s="209"/>
      <c r="F17" s="145">
        <f>SUBTOTAL(9,F18:F19)</f>
        <v>16556.278526592028</v>
      </c>
      <c r="G17" s="145">
        <f>SUBTOTAL(9,G18:G19)</f>
        <v>13735.6538907943</v>
      </c>
      <c r="H17" s="210">
        <f>SUBTOTAL(9,H18:H19)</f>
        <v>161.13355200800001</v>
      </c>
      <c r="I17" s="145">
        <f>SUBTOTAL(9,I18:I19)</f>
        <v>5.7529803143552267E-13</v>
      </c>
      <c r="J17" s="145">
        <f>SUBTOTAL(9,J18:J19)</f>
        <v>13735.6538907943</v>
      </c>
      <c r="K17" s="145">
        <f t="shared" si="0"/>
        <v>83</v>
      </c>
      <c r="L17" s="136"/>
      <c r="M17" s="372"/>
      <c r="N17" s="136"/>
      <c r="O17" s="136"/>
      <c r="P17" s="90"/>
    </row>
    <row r="18" spans="1:17" ht="18">
      <c r="A18" s="8"/>
      <c r="B18" s="4">
        <v>2006</v>
      </c>
      <c r="C18" s="140">
        <v>171</v>
      </c>
      <c r="D18" s="368" t="s">
        <v>910</v>
      </c>
      <c r="E18" s="134" t="s">
        <v>12</v>
      </c>
      <c r="F18" s="136">
        <v>11594.748499236015</v>
      </c>
      <c r="G18" s="136">
        <v>9537.2902363065296</v>
      </c>
      <c r="H18" s="137">
        <v>0</v>
      </c>
      <c r="I18" s="136">
        <v>0</v>
      </c>
      <c r="J18" s="136">
        <f>+G18+I18</f>
        <v>9537.2902363065296</v>
      </c>
      <c r="K18" s="136">
        <f t="shared" si="0"/>
        <v>82.3</v>
      </c>
      <c r="L18" s="136">
        <v>99.87299999999999</v>
      </c>
      <c r="M18" s="372">
        <v>0</v>
      </c>
      <c r="N18" s="136">
        <v>0</v>
      </c>
      <c r="O18" s="136">
        <f>L18+N18</f>
        <v>99.87299999999999</v>
      </c>
      <c r="P18" s="99"/>
      <c r="Q18" s="7"/>
    </row>
    <row r="19" spans="1:17" ht="18">
      <c r="A19" s="8"/>
      <c r="B19" s="4">
        <v>2006</v>
      </c>
      <c r="C19" s="140">
        <v>188</v>
      </c>
      <c r="D19" s="368" t="s">
        <v>60</v>
      </c>
      <c r="E19" s="134" t="s">
        <v>12</v>
      </c>
      <c r="F19" s="136">
        <v>4961.5300273560133</v>
      </c>
      <c r="G19" s="136">
        <v>4198.3636544877691</v>
      </c>
      <c r="H19" s="137">
        <v>161.13355200800001</v>
      </c>
      <c r="I19" s="136">
        <v>5.7529803143552267E-13</v>
      </c>
      <c r="J19" s="136">
        <f>+G19+I19</f>
        <v>4198.36365448777</v>
      </c>
      <c r="K19" s="136">
        <f t="shared" si="0"/>
        <v>84.6</v>
      </c>
      <c r="L19" s="136">
        <v>99.399999999999991</v>
      </c>
      <c r="M19" s="372">
        <v>2.2000000000000002</v>
      </c>
      <c r="N19" s="136">
        <v>0.34275603882940686</v>
      </c>
      <c r="O19" s="136">
        <f>L19+N19</f>
        <v>99.742756038829398</v>
      </c>
      <c r="P19" s="99"/>
      <c r="Q19" s="7"/>
    </row>
    <row r="20" spans="1:17" ht="18">
      <c r="A20" s="8"/>
      <c r="C20" s="140"/>
      <c r="D20" s="297" t="s">
        <v>59</v>
      </c>
      <c r="E20" s="209"/>
      <c r="F20" s="145">
        <f>SUBTOTAL(9,F21:F22)</f>
        <v>3445.654727757983</v>
      </c>
      <c r="G20" s="145">
        <f>SUBTOTAL(9,G21:G22)</f>
        <v>1965.356822</v>
      </c>
      <c r="H20" s="210">
        <f>SUBTOTAL(9,H21:H22)</f>
        <v>131.3077337</v>
      </c>
      <c r="I20" s="145">
        <f>SUBTOTAL(9,I21:I22)</f>
        <v>48.10200565628643</v>
      </c>
      <c r="J20" s="145">
        <f>SUBTOTAL(9,J21:J22)</f>
        <v>2013.4588276562863</v>
      </c>
      <c r="K20" s="145">
        <f t="shared" si="0"/>
        <v>58.4</v>
      </c>
      <c r="L20" s="136"/>
      <c r="M20" s="372"/>
      <c r="N20" s="136"/>
      <c r="O20" s="136"/>
      <c r="P20" s="99"/>
      <c r="Q20" s="7"/>
    </row>
    <row r="21" spans="1:17" ht="18">
      <c r="A21" s="8"/>
      <c r="B21" s="4">
        <v>2007</v>
      </c>
      <c r="C21" s="140">
        <v>209</v>
      </c>
      <c r="D21" s="368" t="s">
        <v>58</v>
      </c>
      <c r="E21" s="134" t="s">
        <v>12</v>
      </c>
      <c r="F21" s="136">
        <v>2700.5152460000004</v>
      </c>
      <c r="G21" s="136">
        <v>1269.125</v>
      </c>
      <c r="H21" s="137">
        <v>131.3077337</v>
      </c>
      <c r="I21" s="136">
        <v>0</v>
      </c>
      <c r="J21" s="136">
        <f>+G21+I21</f>
        <v>1269.125</v>
      </c>
      <c r="K21" s="136">
        <f t="shared" si="0"/>
        <v>47</v>
      </c>
      <c r="L21" s="136">
        <v>67.8</v>
      </c>
      <c r="M21" s="372">
        <v>4.8600000000000003</v>
      </c>
      <c r="N21" s="136">
        <v>0</v>
      </c>
      <c r="O21" s="136">
        <f>L21+N21</f>
        <v>67.8</v>
      </c>
      <c r="P21" s="99"/>
      <c r="Q21" s="7"/>
    </row>
    <row r="22" spans="1:17" ht="18">
      <c r="A22" s="8"/>
      <c r="B22" s="4">
        <v>2007</v>
      </c>
      <c r="C22" s="140">
        <v>212</v>
      </c>
      <c r="D22" s="368" t="s">
        <v>911</v>
      </c>
      <c r="E22" s="134" t="s">
        <v>14</v>
      </c>
      <c r="F22" s="136">
        <v>745.13948175798271</v>
      </c>
      <c r="G22" s="136">
        <v>696.23182199999997</v>
      </c>
      <c r="H22" s="137">
        <v>0</v>
      </c>
      <c r="I22" s="136">
        <v>48.10200565628643</v>
      </c>
      <c r="J22" s="136">
        <f>+G22+I22</f>
        <v>744.33382765628642</v>
      </c>
      <c r="K22" s="136">
        <v>100</v>
      </c>
      <c r="L22" s="136">
        <v>88.5</v>
      </c>
      <c r="M22" s="372">
        <v>0</v>
      </c>
      <c r="N22" s="136">
        <v>11.5</v>
      </c>
      <c r="O22" s="136">
        <f>L22+N22</f>
        <v>100</v>
      </c>
      <c r="P22" s="99"/>
      <c r="Q22" s="7"/>
    </row>
    <row r="23" spans="1:17" ht="18">
      <c r="A23" s="8"/>
      <c r="C23" s="140"/>
      <c r="D23" s="297" t="s">
        <v>57</v>
      </c>
      <c r="E23" s="209"/>
      <c r="F23" s="145">
        <f>SUBTOTAL(9,F24:F24)</f>
        <v>1896.1814679479614</v>
      </c>
      <c r="G23" s="145">
        <f>SUBTOTAL(9,G24:G24)</f>
        <v>872.21884750000004</v>
      </c>
      <c r="H23" s="210">
        <f>SUBTOTAL(9,H24:H24)</f>
        <v>0</v>
      </c>
      <c r="I23" s="145">
        <f>SUBTOTAL(9,I24:I24)</f>
        <v>0</v>
      </c>
      <c r="J23" s="145">
        <f>SUBTOTAL(9,J24:J24)</f>
        <v>872.21884750000004</v>
      </c>
      <c r="K23" s="145">
        <f t="shared" ref="K23:K68" si="1">ROUND((J23/F23)*100,1)</f>
        <v>46</v>
      </c>
      <c r="L23" s="145"/>
      <c r="M23" s="372"/>
      <c r="N23" s="136"/>
      <c r="O23" s="136"/>
      <c r="P23" s="99"/>
      <c r="Q23" s="7"/>
    </row>
    <row r="24" spans="1:17" ht="18">
      <c r="A24" s="8"/>
      <c r="B24" s="4">
        <v>2008</v>
      </c>
      <c r="C24" s="140">
        <v>245</v>
      </c>
      <c r="D24" s="368" t="s">
        <v>912</v>
      </c>
      <c r="E24" s="134" t="s">
        <v>12</v>
      </c>
      <c r="F24" s="136">
        <v>1896.1814679479614</v>
      </c>
      <c r="G24" s="136">
        <v>872.21884750000004</v>
      </c>
      <c r="H24" s="137">
        <v>0</v>
      </c>
      <c r="I24" s="136">
        <v>0</v>
      </c>
      <c r="J24" s="136">
        <f>+G24+I24</f>
        <v>872.21884750000004</v>
      </c>
      <c r="K24" s="136">
        <f t="shared" si="1"/>
        <v>46</v>
      </c>
      <c r="L24" s="136">
        <v>96.5</v>
      </c>
      <c r="M24" s="372">
        <v>0</v>
      </c>
      <c r="N24" s="136">
        <v>0</v>
      </c>
      <c r="O24" s="136">
        <f>L24+N24</f>
        <v>96.5</v>
      </c>
      <c r="P24" s="99"/>
      <c r="Q24" s="7"/>
    </row>
    <row r="25" spans="1:17" ht="18">
      <c r="A25" s="8"/>
      <c r="C25" s="140"/>
      <c r="D25" s="297" t="s">
        <v>56</v>
      </c>
      <c r="E25" s="209"/>
      <c r="F25" s="145">
        <f>SUBTOTAL(9,F26:F26)</f>
        <v>1165.3442622779614</v>
      </c>
      <c r="G25" s="145">
        <f>SUBTOTAL(9,G26:G26)</f>
        <v>909.7088</v>
      </c>
      <c r="H25" s="210">
        <f>SUBTOTAL(9,H26:H26)</f>
        <v>1.8799903980000001</v>
      </c>
      <c r="I25" s="145">
        <f>SUBTOTAL(9,I26:I26)</f>
        <v>0</v>
      </c>
      <c r="J25" s="145">
        <f>SUBTOTAL(9,J26:J26)</f>
        <v>909.7088</v>
      </c>
      <c r="K25" s="145">
        <f t="shared" si="1"/>
        <v>78.099999999999994</v>
      </c>
      <c r="L25" s="136"/>
      <c r="M25" s="372"/>
      <c r="N25" s="136"/>
      <c r="O25" s="136"/>
      <c r="P25" s="99"/>
      <c r="Q25" s="7"/>
    </row>
    <row r="26" spans="1:17" ht="18">
      <c r="A26" s="8"/>
      <c r="B26" s="4">
        <v>2009</v>
      </c>
      <c r="C26" s="140">
        <v>249</v>
      </c>
      <c r="D26" s="368" t="s">
        <v>55</v>
      </c>
      <c r="E26" s="134" t="s">
        <v>12</v>
      </c>
      <c r="F26" s="136">
        <v>1165.3442622779614</v>
      </c>
      <c r="G26" s="136">
        <v>909.7088</v>
      </c>
      <c r="H26" s="137">
        <v>1.8799903980000001</v>
      </c>
      <c r="I26" s="136">
        <v>0</v>
      </c>
      <c r="J26" s="136">
        <f>+G26+I26</f>
        <v>909.7088</v>
      </c>
      <c r="K26" s="136">
        <f t="shared" si="1"/>
        <v>78.099999999999994</v>
      </c>
      <c r="L26" s="136">
        <v>100</v>
      </c>
      <c r="M26" s="372">
        <v>1</v>
      </c>
      <c r="N26" s="136">
        <v>0</v>
      </c>
      <c r="O26" s="136">
        <f>L26+N26</f>
        <v>100</v>
      </c>
      <c r="P26" s="99"/>
      <c r="Q26" s="7"/>
    </row>
    <row r="27" spans="1:17" ht="18">
      <c r="A27" s="8"/>
      <c r="C27" s="140"/>
      <c r="D27" s="297" t="s">
        <v>54</v>
      </c>
      <c r="E27" s="209"/>
      <c r="F27" s="145">
        <f>SUBTOTAL(9,F28:F28)</f>
        <v>10259.811347116014</v>
      </c>
      <c r="G27" s="145">
        <f>SUBTOTAL(9,G28:G28)</f>
        <v>7653.9009985172352</v>
      </c>
      <c r="H27" s="210">
        <f>SUBTOTAL(9,H28:H28)</f>
        <v>40.612000000000002</v>
      </c>
      <c r="I27" s="145">
        <f>SUBTOTAL(9,I28:I28)</f>
        <v>0</v>
      </c>
      <c r="J27" s="145">
        <f>SUBTOTAL(9,J28:J28)</f>
        <v>7653.9009985172352</v>
      </c>
      <c r="K27" s="145">
        <f t="shared" si="1"/>
        <v>74.599999999999994</v>
      </c>
      <c r="L27" s="136"/>
      <c r="M27" s="372"/>
      <c r="N27" s="136"/>
      <c r="O27" s="136"/>
      <c r="P27" s="99"/>
      <c r="Q27" s="7"/>
    </row>
    <row r="28" spans="1:17" ht="18">
      <c r="A28" s="8"/>
      <c r="B28" s="4">
        <v>2010</v>
      </c>
      <c r="C28" s="140">
        <v>261</v>
      </c>
      <c r="D28" s="368" t="s">
        <v>53</v>
      </c>
      <c r="E28" s="134" t="s">
        <v>12</v>
      </c>
      <c r="F28" s="136">
        <v>10259.811347116014</v>
      </c>
      <c r="G28" s="136">
        <v>7653.9009985172352</v>
      </c>
      <c r="H28" s="137">
        <v>40.612000000000002</v>
      </c>
      <c r="I28" s="136">
        <v>0</v>
      </c>
      <c r="J28" s="136">
        <f>+G28+I28</f>
        <v>7653.9009985172352</v>
      </c>
      <c r="K28" s="136">
        <f t="shared" si="1"/>
        <v>74.599999999999994</v>
      </c>
      <c r="L28" s="136">
        <v>99.940000000000012</v>
      </c>
      <c r="M28" s="372">
        <v>0.1</v>
      </c>
      <c r="N28" s="136">
        <v>0</v>
      </c>
      <c r="O28" s="136">
        <f>L28+N28</f>
        <v>99.940000000000012</v>
      </c>
      <c r="P28" s="99"/>
      <c r="Q28" s="7"/>
    </row>
    <row r="29" spans="1:17" ht="18">
      <c r="A29" s="8"/>
      <c r="C29" s="140"/>
      <c r="D29" s="297" t="s">
        <v>52</v>
      </c>
      <c r="E29" s="209"/>
      <c r="F29" s="145">
        <f>SUBTOTAL(9,F30:F33)</f>
        <v>21071.767586870003</v>
      </c>
      <c r="G29" s="145">
        <f>SUBTOTAL(9,G30:G33)</f>
        <v>15206.930371214765</v>
      </c>
      <c r="H29" s="210">
        <f>SUBTOTAL(9,H30:H33)</f>
        <v>140.88408391199999</v>
      </c>
      <c r="I29" s="145">
        <f>SUBTOTAL(9,I30:I33)</f>
        <v>9.1538817801163841</v>
      </c>
      <c r="J29" s="145">
        <f>SUBTOTAL(9,J30:J33)</f>
        <v>15216.084252994882</v>
      </c>
      <c r="K29" s="145">
        <f t="shared" si="1"/>
        <v>72.2</v>
      </c>
      <c r="L29" s="136"/>
      <c r="M29" s="372"/>
      <c r="N29" s="136"/>
      <c r="O29" s="136"/>
      <c r="P29" s="99"/>
      <c r="Q29" s="7"/>
    </row>
    <row r="30" spans="1:17" ht="18">
      <c r="A30" s="8"/>
      <c r="B30" s="4">
        <v>2011</v>
      </c>
      <c r="C30" s="140">
        <v>264</v>
      </c>
      <c r="D30" s="368" t="s">
        <v>51</v>
      </c>
      <c r="E30" s="134" t="s">
        <v>12</v>
      </c>
      <c r="F30" s="136">
        <v>14947.27005343</v>
      </c>
      <c r="G30" s="136">
        <v>12277.151809684179</v>
      </c>
      <c r="H30" s="137">
        <v>20.306000000000001</v>
      </c>
      <c r="I30" s="136">
        <v>0</v>
      </c>
      <c r="J30" s="136">
        <f>+G30+I30</f>
        <v>12277.151809684179</v>
      </c>
      <c r="K30" s="136">
        <f t="shared" si="1"/>
        <v>82.1</v>
      </c>
      <c r="L30" s="136">
        <v>99.88</v>
      </c>
      <c r="M30" s="372">
        <v>0.3</v>
      </c>
      <c r="N30" s="136">
        <v>0</v>
      </c>
      <c r="O30" s="136">
        <f>L30+N30</f>
        <v>99.88</v>
      </c>
      <c r="P30" s="99"/>
      <c r="Q30" s="7"/>
    </row>
    <row r="31" spans="1:17" ht="18">
      <c r="A31" s="8"/>
      <c r="B31" s="4">
        <v>2011</v>
      </c>
      <c r="C31" s="140">
        <v>266</v>
      </c>
      <c r="D31" s="368" t="s">
        <v>50</v>
      </c>
      <c r="E31" s="134" t="s">
        <v>12</v>
      </c>
      <c r="F31" s="136">
        <v>3609.9194560000005</v>
      </c>
      <c r="G31" s="136">
        <v>1714.8285698553243</v>
      </c>
      <c r="H31" s="137">
        <v>92.593329400000002</v>
      </c>
      <c r="I31" s="136">
        <v>0</v>
      </c>
      <c r="J31" s="136">
        <f>+G31+I31</f>
        <v>1714.8285698553243</v>
      </c>
      <c r="K31" s="136">
        <f t="shared" si="1"/>
        <v>47.5</v>
      </c>
      <c r="L31" s="136">
        <v>92.59</v>
      </c>
      <c r="M31" s="372">
        <v>5</v>
      </c>
      <c r="N31" s="136">
        <v>0</v>
      </c>
      <c r="O31" s="136">
        <f>L31+N31</f>
        <v>92.59</v>
      </c>
      <c r="P31" s="99"/>
      <c r="Q31" s="7"/>
    </row>
    <row r="32" spans="1:17" ht="18">
      <c r="A32" s="8"/>
      <c r="B32" s="4">
        <v>2011</v>
      </c>
      <c r="C32" s="140">
        <v>268</v>
      </c>
      <c r="D32" s="368" t="s">
        <v>49</v>
      </c>
      <c r="E32" s="134" t="s">
        <v>37</v>
      </c>
      <c r="F32" s="136">
        <v>418.99887744</v>
      </c>
      <c r="G32" s="136">
        <v>383.70913983913937</v>
      </c>
      <c r="H32" s="137">
        <v>27.984754512000002</v>
      </c>
      <c r="I32" s="136">
        <v>5.2417345247071347</v>
      </c>
      <c r="J32" s="136">
        <f>+G32+I32</f>
        <v>388.95087436384648</v>
      </c>
      <c r="K32" s="136">
        <f t="shared" si="1"/>
        <v>92.8</v>
      </c>
      <c r="L32" s="136">
        <v>91.570000000000007</v>
      </c>
      <c r="M32" s="372">
        <v>6.5</v>
      </c>
      <c r="N32" s="136">
        <v>1.1319999999999908</v>
      </c>
      <c r="O32" s="136">
        <f>L32+N32</f>
        <v>92.701999999999998</v>
      </c>
      <c r="P32" s="99"/>
      <c r="Q32" s="7"/>
    </row>
    <row r="33" spans="1:17" ht="18">
      <c r="A33" s="8"/>
      <c r="B33" s="4">
        <v>2011</v>
      </c>
      <c r="C33" s="140">
        <v>273</v>
      </c>
      <c r="D33" s="368" t="s">
        <v>913</v>
      </c>
      <c r="E33" s="134" t="s">
        <v>14</v>
      </c>
      <c r="F33" s="136">
        <v>2095.5792000000001</v>
      </c>
      <c r="G33" s="136">
        <v>831.24085183612283</v>
      </c>
      <c r="H33" s="137">
        <v>0</v>
      </c>
      <c r="I33" s="136">
        <v>3.9121472554092498</v>
      </c>
      <c r="J33" s="136">
        <f>+G33+I33</f>
        <v>835.15299909153202</v>
      </c>
      <c r="K33" s="136">
        <f t="shared" si="1"/>
        <v>39.9</v>
      </c>
      <c r="L33" s="136">
        <v>39.628962720053316</v>
      </c>
      <c r="M33" s="372">
        <v>0</v>
      </c>
      <c r="N33" s="136">
        <v>60.371037279946698</v>
      </c>
      <c r="O33" s="136">
        <f>L33+N33</f>
        <v>100.00000000000001</v>
      </c>
      <c r="P33" s="99"/>
      <c r="Q33" s="7"/>
    </row>
    <row r="34" spans="1:17" ht="18">
      <c r="A34" s="8"/>
      <c r="C34" s="141"/>
      <c r="D34" s="297" t="s">
        <v>48</v>
      </c>
      <c r="E34" s="211"/>
      <c r="F34" s="145">
        <f>SUBTOTAL(9,F35:F39)</f>
        <v>18565.088117568044</v>
      </c>
      <c r="G34" s="145">
        <f>SUBTOTAL(9,G35:G39)</f>
        <v>9225.9777085713376</v>
      </c>
      <c r="H34" s="210">
        <f>SUBTOTAL(9,H35:H39)</f>
        <v>4410.7537585540003</v>
      </c>
      <c r="I34" s="145">
        <f>SUBTOTAL(9,I35:I39)</f>
        <v>0</v>
      </c>
      <c r="J34" s="145">
        <f>SUBTOTAL(9,J35:J39)</f>
        <v>9225.9777085713376</v>
      </c>
      <c r="K34" s="145">
        <f t="shared" si="1"/>
        <v>49.7</v>
      </c>
      <c r="L34" s="136"/>
      <c r="M34" s="372"/>
      <c r="N34" s="136"/>
      <c r="O34" s="136"/>
      <c r="P34" s="99"/>
      <c r="Q34" s="7"/>
    </row>
    <row r="35" spans="1:17" ht="18">
      <c r="A35" s="8"/>
      <c r="B35" s="4">
        <v>2012</v>
      </c>
      <c r="C35" s="141">
        <v>278</v>
      </c>
      <c r="D35" s="368" t="s">
        <v>47</v>
      </c>
      <c r="E35" s="135" t="s">
        <v>34</v>
      </c>
      <c r="F35" s="136">
        <v>4923.9613280000003</v>
      </c>
      <c r="G35" s="136">
        <v>4345.1794099999997</v>
      </c>
      <c r="H35" s="137">
        <v>64.796446000000003</v>
      </c>
      <c r="I35" s="136">
        <v>0</v>
      </c>
      <c r="J35" s="136">
        <f>+G35+I35</f>
        <v>4345.1794099999997</v>
      </c>
      <c r="K35" s="136">
        <f t="shared" si="1"/>
        <v>88.2</v>
      </c>
      <c r="L35" s="136">
        <v>99.96</v>
      </c>
      <c r="M35" s="372">
        <v>0.2</v>
      </c>
      <c r="N35" s="136">
        <v>0</v>
      </c>
      <c r="O35" s="136">
        <f>L35+N35</f>
        <v>99.96</v>
      </c>
      <c r="P35" s="99"/>
      <c r="Q35" s="7"/>
    </row>
    <row r="36" spans="1:17" ht="18">
      <c r="A36" s="8"/>
      <c r="B36" s="4">
        <v>2012</v>
      </c>
      <c r="C36" s="140">
        <v>281</v>
      </c>
      <c r="D36" s="368" t="s">
        <v>46</v>
      </c>
      <c r="E36" s="134" t="s">
        <v>12</v>
      </c>
      <c r="F36" s="136">
        <v>1909.7497143460173</v>
      </c>
      <c r="G36" s="136">
        <v>1751.941011170398</v>
      </c>
      <c r="H36" s="137">
        <v>137.035914158</v>
      </c>
      <c r="I36" s="136">
        <v>0</v>
      </c>
      <c r="J36" s="136">
        <f>+G36+I36</f>
        <v>1751.941011170398</v>
      </c>
      <c r="K36" s="136">
        <f t="shared" si="1"/>
        <v>91.7</v>
      </c>
      <c r="L36" s="136">
        <v>99.899999999999991</v>
      </c>
      <c r="M36" s="372">
        <v>1</v>
      </c>
      <c r="N36" s="136">
        <v>0</v>
      </c>
      <c r="O36" s="136">
        <f>L36+N36</f>
        <v>99.899999999999991</v>
      </c>
      <c r="P36" s="99"/>
      <c r="Q36" s="7"/>
    </row>
    <row r="37" spans="1:17" ht="18">
      <c r="A37" s="8"/>
      <c r="B37" s="4">
        <v>2012</v>
      </c>
      <c r="C37" s="140">
        <v>284</v>
      </c>
      <c r="D37" s="368" t="s">
        <v>45</v>
      </c>
      <c r="E37" s="134" t="s">
        <v>12</v>
      </c>
      <c r="F37" s="136">
        <v>2638.0521624600001</v>
      </c>
      <c r="G37" s="136">
        <v>873.15800000000002</v>
      </c>
      <c r="H37" s="137">
        <v>40.612000000000002</v>
      </c>
      <c r="I37" s="136">
        <v>0</v>
      </c>
      <c r="J37" s="136">
        <f>+G37+I37</f>
        <v>873.15800000000002</v>
      </c>
      <c r="K37" s="136">
        <f t="shared" si="1"/>
        <v>33.1</v>
      </c>
      <c r="L37" s="136">
        <v>36.299999999999997</v>
      </c>
      <c r="M37" s="372">
        <v>5</v>
      </c>
      <c r="N37" s="136">
        <v>0</v>
      </c>
      <c r="O37" s="136">
        <f>L37+N37</f>
        <v>36.299999999999997</v>
      </c>
      <c r="P37" s="99"/>
      <c r="Q37" s="7"/>
    </row>
    <row r="38" spans="1:17" ht="18">
      <c r="A38" s="8"/>
      <c r="B38" s="4">
        <v>2012</v>
      </c>
      <c r="C38" s="140">
        <v>289</v>
      </c>
      <c r="D38" s="368" t="s">
        <v>44</v>
      </c>
      <c r="E38" s="134" t="s">
        <v>37</v>
      </c>
      <c r="F38" s="136">
        <v>9044.7123487620265</v>
      </c>
      <c r="G38" s="136">
        <v>2255.6992874009397</v>
      </c>
      <c r="H38" s="137">
        <v>4154.2410157820004</v>
      </c>
      <c r="I38" s="136">
        <v>0</v>
      </c>
      <c r="J38" s="136">
        <f>+G38+I38</f>
        <v>2255.6992874009397</v>
      </c>
      <c r="K38" s="136">
        <f t="shared" si="1"/>
        <v>24.9</v>
      </c>
      <c r="L38" s="136">
        <v>25.63</v>
      </c>
      <c r="M38" s="372">
        <v>16.809999999999999</v>
      </c>
      <c r="N38" s="136">
        <v>0</v>
      </c>
      <c r="O38" s="136">
        <f>L38+N38</f>
        <v>25.63</v>
      </c>
      <c r="P38" s="99"/>
      <c r="Q38" s="7"/>
    </row>
    <row r="39" spans="1:17" ht="28.5">
      <c r="A39" s="8"/>
      <c r="B39" s="4">
        <v>2012</v>
      </c>
      <c r="C39" s="140">
        <v>290</v>
      </c>
      <c r="D39" s="368" t="s">
        <v>43</v>
      </c>
      <c r="E39" s="134" t="s">
        <v>3</v>
      </c>
      <c r="F39" s="136">
        <v>48.612564000000006</v>
      </c>
      <c r="G39" s="136">
        <v>0</v>
      </c>
      <c r="H39" s="137">
        <v>14.068382613999999</v>
      </c>
      <c r="I39" s="136">
        <v>0</v>
      </c>
      <c r="J39" s="136">
        <f>+G39+I39</f>
        <v>0</v>
      </c>
      <c r="K39" s="136">
        <f t="shared" si="1"/>
        <v>0</v>
      </c>
      <c r="L39" s="136">
        <v>0</v>
      </c>
      <c r="M39" s="372">
        <v>28.94</v>
      </c>
      <c r="N39" s="136">
        <v>0</v>
      </c>
      <c r="O39" s="136">
        <f>L39+N39</f>
        <v>0</v>
      </c>
      <c r="P39" s="99"/>
      <c r="Q39" s="7"/>
    </row>
    <row r="40" spans="1:17" ht="18">
      <c r="A40" s="8"/>
      <c r="C40" s="140"/>
      <c r="D40" s="297" t="s">
        <v>42</v>
      </c>
      <c r="E40" s="209"/>
      <c r="F40" s="145">
        <f>SUBTOTAL(9,F41:F46)</f>
        <v>44827.071883112032</v>
      </c>
      <c r="G40" s="145">
        <f>SUBTOTAL(9,G41:G46)</f>
        <v>28737.186657654987</v>
      </c>
      <c r="H40" s="210">
        <f>SUBTOTAL(9,H41:H46)</f>
        <v>750.776905736</v>
      </c>
      <c r="I40" s="145">
        <f>SUBTOTAL(9,I41:I46)</f>
        <v>14.85438898901953</v>
      </c>
      <c r="J40" s="145">
        <f>SUBTOTAL(9,J41:J46)</f>
        <v>28752.041046644004</v>
      </c>
      <c r="K40" s="145">
        <f t="shared" si="1"/>
        <v>64.099999999999994</v>
      </c>
      <c r="L40" s="145"/>
      <c r="M40" s="372"/>
      <c r="N40" s="136"/>
      <c r="O40" s="136"/>
      <c r="P40" s="99"/>
      <c r="Q40" s="7"/>
    </row>
    <row r="41" spans="1:17" ht="18">
      <c r="A41" s="8"/>
      <c r="B41" s="4">
        <v>2013</v>
      </c>
      <c r="C41" s="140">
        <v>296</v>
      </c>
      <c r="D41" s="368" t="s">
        <v>41</v>
      </c>
      <c r="E41" s="134" t="s">
        <v>12</v>
      </c>
      <c r="F41" s="136">
        <v>14717.260844</v>
      </c>
      <c r="G41" s="136">
        <v>9853.6834495142575</v>
      </c>
      <c r="H41" s="137">
        <v>40.612000000000002</v>
      </c>
      <c r="I41" s="136">
        <v>0</v>
      </c>
      <c r="J41" s="136">
        <f t="shared" ref="J41:J46" si="2">+G41+I41</f>
        <v>9853.6834495142575</v>
      </c>
      <c r="K41" s="136">
        <f t="shared" si="1"/>
        <v>67</v>
      </c>
      <c r="L41" s="136">
        <v>99.899999999999991</v>
      </c>
      <c r="M41" s="372">
        <v>0.5</v>
      </c>
      <c r="N41" s="136">
        <v>0</v>
      </c>
      <c r="O41" s="136">
        <f t="shared" ref="O41:O46" si="3">L41+N41</f>
        <v>99.899999999999991</v>
      </c>
      <c r="P41" s="99"/>
      <c r="Q41" s="7"/>
    </row>
    <row r="42" spans="1:17" ht="18">
      <c r="A42" s="8"/>
      <c r="B42" s="4">
        <v>2013</v>
      </c>
      <c r="C42" s="140">
        <v>297</v>
      </c>
      <c r="D42" s="368" t="s">
        <v>40</v>
      </c>
      <c r="E42" s="134" t="s">
        <v>12</v>
      </c>
      <c r="F42" s="136">
        <v>2921.40990427</v>
      </c>
      <c r="G42" s="136">
        <v>1922.7245045497439</v>
      </c>
      <c r="H42" s="137">
        <v>29.394924988</v>
      </c>
      <c r="I42" s="136">
        <v>0</v>
      </c>
      <c r="J42" s="136">
        <f t="shared" si="2"/>
        <v>1922.7245045497439</v>
      </c>
      <c r="K42" s="136">
        <f t="shared" si="1"/>
        <v>65.8</v>
      </c>
      <c r="L42" s="136">
        <v>99.929999999999978</v>
      </c>
      <c r="M42" s="372">
        <v>1</v>
      </c>
      <c r="N42" s="136">
        <v>0</v>
      </c>
      <c r="O42" s="136">
        <f t="shared" si="3"/>
        <v>99.929999999999978</v>
      </c>
      <c r="P42" s="99"/>
      <c r="Q42" s="7"/>
    </row>
    <row r="43" spans="1:17" ht="18">
      <c r="A43" s="8"/>
      <c r="B43" s="4">
        <v>2013</v>
      </c>
      <c r="C43" s="140">
        <v>298</v>
      </c>
      <c r="D43" s="368" t="s">
        <v>39</v>
      </c>
      <c r="E43" s="134" t="s">
        <v>37</v>
      </c>
      <c r="F43" s="136">
        <v>14188.909080060001</v>
      </c>
      <c r="G43" s="136">
        <v>8614.6189678876508</v>
      </c>
      <c r="H43" s="137">
        <v>20.306000000000001</v>
      </c>
      <c r="I43" s="136">
        <v>14.85438898901953</v>
      </c>
      <c r="J43" s="136">
        <f t="shared" si="2"/>
        <v>8629.4733568766696</v>
      </c>
      <c r="K43" s="136">
        <f t="shared" si="1"/>
        <v>60.8</v>
      </c>
      <c r="L43" s="136">
        <v>99.748000000000005</v>
      </c>
      <c r="M43" s="372">
        <v>0.5</v>
      </c>
      <c r="N43" s="136">
        <v>0.17969999999999686</v>
      </c>
      <c r="O43" s="136">
        <f t="shared" si="3"/>
        <v>99.927700000000002</v>
      </c>
      <c r="P43" s="99"/>
      <c r="Q43" s="7"/>
    </row>
    <row r="44" spans="1:17" ht="18">
      <c r="A44" s="8"/>
      <c r="B44" s="4">
        <v>2013</v>
      </c>
      <c r="C44" s="140">
        <v>304</v>
      </c>
      <c r="D44" s="368" t="s">
        <v>38</v>
      </c>
      <c r="E44" s="134" t="s">
        <v>37</v>
      </c>
      <c r="F44" s="136">
        <v>3445.9281999999998</v>
      </c>
      <c r="G44" s="136">
        <v>1144.9864491818344</v>
      </c>
      <c r="H44" s="137">
        <v>576.90361299999995</v>
      </c>
      <c r="I44" s="136">
        <v>0</v>
      </c>
      <c r="J44" s="136">
        <f t="shared" si="2"/>
        <v>1144.9864491818344</v>
      </c>
      <c r="K44" s="136">
        <f t="shared" si="1"/>
        <v>33.200000000000003</v>
      </c>
      <c r="L44" s="136">
        <v>44.019999999999996</v>
      </c>
      <c r="M44" s="372">
        <v>25</v>
      </c>
      <c r="N44" s="136">
        <v>0</v>
      </c>
      <c r="O44" s="136">
        <f t="shared" si="3"/>
        <v>44.019999999999996</v>
      </c>
      <c r="P44" s="99"/>
      <c r="Q44" s="7"/>
    </row>
    <row r="45" spans="1:17" ht="18">
      <c r="A45" s="8"/>
      <c r="B45" s="4">
        <v>2013</v>
      </c>
      <c r="C45" s="140">
        <v>310</v>
      </c>
      <c r="D45" s="368" t="s">
        <v>36</v>
      </c>
      <c r="E45" s="134" t="s">
        <v>12</v>
      </c>
      <c r="F45" s="136">
        <v>2376.2893440000003</v>
      </c>
      <c r="G45" s="136">
        <v>640.75444127266007</v>
      </c>
      <c r="H45" s="137">
        <v>63.254367748</v>
      </c>
      <c r="I45" s="136">
        <v>0</v>
      </c>
      <c r="J45" s="136">
        <f t="shared" si="2"/>
        <v>640.75444127266007</v>
      </c>
      <c r="K45" s="136">
        <f t="shared" si="1"/>
        <v>27</v>
      </c>
      <c r="L45" s="136">
        <v>26.975791240479758</v>
      </c>
      <c r="M45" s="372">
        <v>2.66</v>
      </c>
      <c r="N45" s="136">
        <v>0</v>
      </c>
      <c r="O45" s="136">
        <f t="shared" si="3"/>
        <v>26.975791240479758</v>
      </c>
      <c r="P45" s="99"/>
      <c r="Q45" s="7"/>
    </row>
    <row r="46" spans="1:17" ht="18">
      <c r="A46" s="8"/>
      <c r="B46" s="4">
        <v>2013</v>
      </c>
      <c r="C46" s="141">
        <v>311</v>
      </c>
      <c r="D46" s="368" t="s">
        <v>35</v>
      </c>
      <c r="E46" s="135" t="s">
        <v>34</v>
      </c>
      <c r="F46" s="136">
        <v>7177.2745107820265</v>
      </c>
      <c r="G46" s="136">
        <v>6560.4188452488406</v>
      </c>
      <c r="H46" s="137">
        <v>20.306000000000001</v>
      </c>
      <c r="I46" s="136">
        <v>0</v>
      </c>
      <c r="J46" s="136">
        <f t="shared" si="2"/>
        <v>6560.4188452488406</v>
      </c>
      <c r="K46" s="136">
        <f t="shared" si="1"/>
        <v>91.4</v>
      </c>
      <c r="L46" s="136">
        <v>99.916399999999982</v>
      </c>
      <c r="M46" s="372">
        <v>0.1</v>
      </c>
      <c r="N46" s="136">
        <v>8.3600000000018326E-2</v>
      </c>
      <c r="O46" s="136">
        <f t="shared" si="3"/>
        <v>100</v>
      </c>
      <c r="P46" s="99"/>
      <c r="Q46" s="7"/>
    </row>
    <row r="47" spans="1:17" ht="18">
      <c r="A47" s="8"/>
      <c r="C47" s="140"/>
      <c r="D47" s="297" t="s">
        <v>33</v>
      </c>
      <c r="E47" s="209"/>
      <c r="F47" s="145">
        <f>SUBTOTAL(9,F48:F49)</f>
        <v>15919.944612000003</v>
      </c>
      <c r="G47" s="145">
        <f>SUBTOTAL(9,G48:G49)</f>
        <v>8689.4967191142805</v>
      </c>
      <c r="H47" s="210">
        <f>SUBTOTAL(9,H48:H49)</f>
        <v>139.789671736</v>
      </c>
      <c r="I47" s="145">
        <f>SUBTOTAL(9,I48:I49)</f>
        <v>0.84809264759196346</v>
      </c>
      <c r="J47" s="145">
        <f>SUBTOTAL(9,J48:J49)</f>
        <v>8690.3448117618736</v>
      </c>
      <c r="K47" s="145">
        <f t="shared" si="1"/>
        <v>54.6</v>
      </c>
      <c r="L47" s="136"/>
      <c r="M47" s="372"/>
      <c r="N47" s="136"/>
      <c r="O47" s="136"/>
      <c r="P47" s="99"/>
      <c r="Q47" s="7"/>
    </row>
    <row r="48" spans="1:17" ht="18">
      <c r="A48" s="8"/>
      <c r="B48" s="4">
        <v>2014</v>
      </c>
      <c r="C48" s="140">
        <v>313</v>
      </c>
      <c r="D48" s="368" t="s">
        <v>32</v>
      </c>
      <c r="E48" s="134" t="s">
        <v>12</v>
      </c>
      <c r="F48" s="136">
        <v>14727.292008000002</v>
      </c>
      <c r="G48" s="136">
        <v>8114.3939367290786</v>
      </c>
      <c r="H48" s="137">
        <v>20.306000000000001</v>
      </c>
      <c r="I48" s="136">
        <v>0</v>
      </c>
      <c r="J48" s="136">
        <f>+G48+I48</f>
        <v>8114.3939367290786</v>
      </c>
      <c r="K48" s="136">
        <f t="shared" si="1"/>
        <v>55.1</v>
      </c>
      <c r="L48" s="136">
        <v>99.929999999999993</v>
      </c>
      <c r="M48" s="372">
        <v>0.5</v>
      </c>
      <c r="N48" s="136">
        <v>0</v>
      </c>
      <c r="O48" s="136">
        <f>L48+N48</f>
        <v>99.929999999999993</v>
      </c>
      <c r="P48" s="99"/>
      <c r="Q48" s="7"/>
    </row>
    <row r="49" spans="1:17" ht="18">
      <c r="A49" s="8"/>
      <c r="B49" s="4">
        <v>2014</v>
      </c>
      <c r="C49" s="140">
        <v>321</v>
      </c>
      <c r="D49" s="369" t="s">
        <v>31</v>
      </c>
      <c r="E49" s="134" t="s">
        <v>12</v>
      </c>
      <c r="F49" s="136">
        <v>1192.6526040000001</v>
      </c>
      <c r="G49" s="136">
        <v>575.10278238520266</v>
      </c>
      <c r="H49" s="137">
        <v>119.48367173600001</v>
      </c>
      <c r="I49" s="136">
        <v>0.84809264759196346</v>
      </c>
      <c r="J49" s="136">
        <f>+G49+I49</f>
        <v>575.95087503279467</v>
      </c>
      <c r="K49" s="136">
        <f t="shared" si="1"/>
        <v>48.3</v>
      </c>
      <c r="L49" s="136">
        <v>48.354567108263467</v>
      </c>
      <c r="M49" s="372">
        <v>8.52</v>
      </c>
      <c r="N49" s="136">
        <v>0.85306337575310209</v>
      </c>
      <c r="O49" s="136">
        <f>L49+N49</f>
        <v>49.207630484016569</v>
      </c>
      <c r="P49" s="99"/>
      <c r="Q49" s="7"/>
    </row>
    <row r="50" spans="1:17" ht="18">
      <c r="A50" s="8"/>
      <c r="C50" s="140"/>
      <c r="D50" s="297" t="s">
        <v>30</v>
      </c>
      <c r="E50" s="209"/>
      <c r="F50" s="145">
        <f>SUBTOTAL(9,F51:F60)</f>
        <v>64655.124179081911</v>
      </c>
      <c r="G50" s="145">
        <f>SUBTOTAL(9,G51:G60)</f>
        <v>3227.0337758845671</v>
      </c>
      <c r="H50" s="210">
        <f>SUBTOTAL(9,H51:H60)</f>
        <v>7772.3332712740012</v>
      </c>
      <c r="I50" s="145">
        <f>SUBTOTAL(9,I51:I60)</f>
        <v>0</v>
      </c>
      <c r="J50" s="145">
        <f>SUBTOTAL(9,J51:J60)</f>
        <v>3227.0337758845671</v>
      </c>
      <c r="K50" s="145">
        <f t="shared" si="1"/>
        <v>5</v>
      </c>
      <c r="L50" s="136"/>
      <c r="M50" s="372"/>
      <c r="N50" s="136"/>
      <c r="O50" s="136"/>
      <c r="P50" s="99"/>
      <c r="Q50" s="7"/>
    </row>
    <row r="51" spans="1:17" ht="28.5">
      <c r="A51" s="8"/>
      <c r="B51" s="4">
        <v>2015</v>
      </c>
      <c r="C51" s="140">
        <v>323</v>
      </c>
      <c r="D51" s="368" t="s">
        <v>29</v>
      </c>
      <c r="E51" s="134" t="s">
        <v>3</v>
      </c>
      <c r="F51" s="136">
        <v>10338.64841724</v>
      </c>
      <c r="G51" s="136">
        <v>0</v>
      </c>
      <c r="H51" s="137">
        <v>1112.4737132080002</v>
      </c>
      <c r="I51" s="136">
        <v>0</v>
      </c>
      <c r="J51" s="136">
        <f t="shared" ref="J51:J60" si="4">+G51+I51</f>
        <v>0</v>
      </c>
      <c r="K51" s="136">
        <f t="shared" si="1"/>
        <v>0</v>
      </c>
      <c r="L51" s="136">
        <v>0</v>
      </c>
      <c r="M51" s="372">
        <v>24.22</v>
      </c>
      <c r="N51" s="136">
        <v>0</v>
      </c>
      <c r="O51" s="136">
        <f t="shared" ref="O51:O60" si="5">L51+N51</f>
        <v>0</v>
      </c>
      <c r="P51" s="99"/>
      <c r="Q51" s="7"/>
    </row>
    <row r="52" spans="1:17" ht="28.5">
      <c r="A52" s="8"/>
      <c r="B52" s="4">
        <v>2015</v>
      </c>
      <c r="C52" s="140">
        <v>325</v>
      </c>
      <c r="D52" s="368" t="s">
        <v>28</v>
      </c>
      <c r="E52" s="134" t="s">
        <v>3</v>
      </c>
      <c r="F52" s="136">
        <v>10923.420381497952</v>
      </c>
      <c r="G52" s="136">
        <v>0</v>
      </c>
      <c r="H52" s="137">
        <v>1094.11702829</v>
      </c>
      <c r="I52" s="136">
        <v>0</v>
      </c>
      <c r="J52" s="136">
        <f t="shared" si="4"/>
        <v>0</v>
      </c>
      <c r="K52" s="136">
        <f t="shared" si="1"/>
        <v>0</v>
      </c>
      <c r="L52" s="136">
        <v>0</v>
      </c>
      <c r="M52" s="372">
        <v>46.7</v>
      </c>
      <c r="N52" s="136">
        <v>0</v>
      </c>
      <c r="O52" s="136">
        <f t="shared" si="5"/>
        <v>0</v>
      </c>
      <c r="P52" s="99"/>
      <c r="Q52" s="7"/>
    </row>
    <row r="53" spans="1:17" ht="18">
      <c r="A53" s="8"/>
      <c r="B53" s="4">
        <v>2015</v>
      </c>
      <c r="C53" s="140">
        <v>327</v>
      </c>
      <c r="D53" s="368" t="s">
        <v>27</v>
      </c>
      <c r="E53" s="134" t="s">
        <v>12</v>
      </c>
      <c r="F53" s="136">
        <v>1280.4557480000001</v>
      </c>
      <c r="G53" s="136">
        <v>1041.39321</v>
      </c>
      <c r="H53" s="137">
        <v>20.306000000000001</v>
      </c>
      <c r="I53" s="136">
        <v>0</v>
      </c>
      <c r="J53" s="136">
        <f t="shared" si="4"/>
        <v>1041.39321</v>
      </c>
      <c r="K53" s="136">
        <f t="shared" si="1"/>
        <v>81.3</v>
      </c>
      <c r="L53" s="136">
        <v>99.9</v>
      </c>
      <c r="M53" s="372">
        <v>0.05</v>
      </c>
      <c r="N53" s="136">
        <v>0</v>
      </c>
      <c r="O53" s="136">
        <f t="shared" si="5"/>
        <v>99.9</v>
      </c>
      <c r="P53" s="99"/>
      <c r="Q53" s="7"/>
    </row>
    <row r="54" spans="1:17" ht="28.5">
      <c r="A54" s="2"/>
      <c r="B54" s="4">
        <v>2015</v>
      </c>
      <c r="C54" s="140">
        <v>329</v>
      </c>
      <c r="D54" s="368" t="s">
        <v>26</v>
      </c>
      <c r="E54" s="134" t="s">
        <v>3</v>
      </c>
      <c r="F54" s="136">
        <v>1322.1977364760176</v>
      </c>
      <c r="G54" s="136">
        <v>0</v>
      </c>
      <c r="H54" s="137">
        <v>138.30735404199999</v>
      </c>
      <c r="I54" s="136">
        <v>0</v>
      </c>
      <c r="J54" s="136">
        <f t="shared" si="4"/>
        <v>0</v>
      </c>
      <c r="K54" s="136">
        <f t="shared" si="1"/>
        <v>0</v>
      </c>
      <c r="L54" s="136">
        <v>0</v>
      </c>
      <c r="M54" s="372">
        <v>10.46</v>
      </c>
      <c r="N54" s="136">
        <v>0</v>
      </c>
      <c r="O54" s="136">
        <f t="shared" si="5"/>
        <v>0</v>
      </c>
      <c r="P54" s="99"/>
      <c r="Q54" s="7"/>
    </row>
    <row r="55" spans="1:17" ht="28.5">
      <c r="A55" s="2"/>
      <c r="B55" s="4">
        <v>2015</v>
      </c>
      <c r="C55" s="140">
        <v>330</v>
      </c>
      <c r="D55" s="368" t="s">
        <v>25</v>
      </c>
      <c r="E55" s="134" t="s">
        <v>3</v>
      </c>
      <c r="F55" s="136">
        <v>11904.264043867952</v>
      </c>
      <c r="G55" s="136">
        <v>0</v>
      </c>
      <c r="H55" s="137">
        <v>2802.8332406360005</v>
      </c>
      <c r="I55" s="136">
        <v>0</v>
      </c>
      <c r="J55" s="136">
        <f t="shared" si="4"/>
        <v>0</v>
      </c>
      <c r="K55" s="136">
        <f t="shared" si="1"/>
        <v>0</v>
      </c>
      <c r="L55" s="136">
        <v>0</v>
      </c>
      <c r="M55" s="372">
        <v>7.14</v>
      </c>
      <c r="N55" s="136">
        <v>0</v>
      </c>
      <c r="O55" s="136">
        <f t="shared" si="5"/>
        <v>0</v>
      </c>
      <c r="P55" s="99"/>
      <c r="Q55" s="7"/>
    </row>
    <row r="56" spans="1:17" ht="28.5">
      <c r="A56" s="2"/>
      <c r="B56" s="4">
        <v>2015</v>
      </c>
      <c r="C56" s="140">
        <v>331</v>
      </c>
      <c r="D56" s="368" t="s">
        <v>24</v>
      </c>
      <c r="E56" s="134" t="s">
        <v>3</v>
      </c>
      <c r="F56" s="136">
        <v>546.63752000000011</v>
      </c>
      <c r="G56" s="136">
        <v>0</v>
      </c>
      <c r="H56" s="137">
        <v>54.907424000000006</v>
      </c>
      <c r="I56" s="136">
        <v>0</v>
      </c>
      <c r="J56" s="136">
        <f t="shared" si="4"/>
        <v>0</v>
      </c>
      <c r="K56" s="136">
        <f t="shared" si="1"/>
        <v>0</v>
      </c>
      <c r="L56" s="136">
        <v>0</v>
      </c>
      <c r="M56" s="372">
        <v>10.039999999999999</v>
      </c>
      <c r="N56" s="136">
        <v>0</v>
      </c>
      <c r="O56" s="136">
        <f t="shared" si="5"/>
        <v>0</v>
      </c>
      <c r="P56" s="99"/>
      <c r="Q56" s="7"/>
    </row>
    <row r="57" spans="1:17" ht="28.5">
      <c r="A57" s="11"/>
      <c r="B57" s="4">
        <v>2015</v>
      </c>
      <c r="C57" s="140">
        <v>332</v>
      </c>
      <c r="D57" s="368" t="s">
        <v>23</v>
      </c>
      <c r="E57" s="134" t="s">
        <v>3</v>
      </c>
      <c r="F57" s="136">
        <v>21901.442419999999</v>
      </c>
      <c r="G57" s="136">
        <v>0</v>
      </c>
      <c r="H57" s="137">
        <v>2369.0018658019999</v>
      </c>
      <c r="I57" s="136">
        <v>0</v>
      </c>
      <c r="J57" s="136">
        <f t="shared" si="4"/>
        <v>0</v>
      </c>
      <c r="K57" s="136">
        <f t="shared" si="1"/>
        <v>0</v>
      </c>
      <c r="L57" s="136">
        <v>0</v>
      </c>
      <c r="M57" s="372">
        <v>6.35</v>
      </c>
      <c r="N57" s="136">
        <v>0</v>
      </c>
      <c r="O57" s="136">
        <f t="shared" si="5"/>
        <v>0</v>
      </c>
      <c r="P57" s="99"/>
      <c r="Q57" s="7"/>
    </row>
    <row r="58" spans="1:17" ht="28.5">
      <c r="A58" s="11"/>
      <c r="B58" s="4">
        <v>2015</v>
      </c>
      <c r="C58" s="140">
        <v>334</v>
      </c>
      <c r="D58" s="368" t="s">
        <v>22</v>
      </c>
      <c r="E58" s="134" t="s">
        <v>3</v>
      </c>
      <c r="F58" s="136">
        <v>103.84488400000001</v>
      </c>
      <c r="G58" s="136">
        <v>0</v>
      </c>
      <c r="H58" s="137">
        <v>96.958875727999995</v>
      </c>
      <c r="I58" s="136">
        <v>0</v>
      </c>
      <c r="J58" s="136">
        <f t="shared" si="4"/>
        <v>0</v>
      </c>
      <c r="K58" s="136">
        <f t="shared" si="1"/>
        <v>0</v>
      </c>
      <c r="L58" s="136">
        <v>0</v>
      </c>
      <c r="M58" s="372">
        <v>6</v>
      </c>
      <c r="N58" s="136">
        <v>0</v>
      </c>
      <c r="O58" s="136">
        <f t="shared" si="5"/>
        <v>0</v>
      </c>
      <c r="P58" s="99"/>
      <c r="Q58" s="7"/>
    </row>
    <row r="59" spans="1:17" ht="18">
      <c r="A59" s="11"/>
      <c r="B59" s="4">
        <v>2015</v>
      </c>
      <c r="C59" s="140">
        <v>337</v>
      </c>
      <c r="D59" s="368" t="s">
        <v>21</v>
      </c>
      <c r="E59" s="134" t="s">
        <v>12</v>
      </c>
      <c r="F59" s="136">
        <v>2951.4364880000003</v>
      </c>
      <c r="G59" s="136">
        <v>1532.1383610461542</v>
      </c>
      <c r="H59" s="137">
        <v>14.179761024000001</v>
      </c>
      <c r="I59" s="136">
        <v>0</v>
      </c>
      <c r="J59" s="136">
        <f t="shared" si="4"/>
        <v>1532.1383610461542</v>
      </c>
      <c r="K59" s="136">
        <f t="shared" si="1"/>
        <v>51.9</v>
      </c>
      <c r="L59" s="136">
        <v>99.899999999999991</v>
      </c>
      <c r="M59" s="372">
        <v>1</v>
      </c>
      <c r="N59" s="136">
        <v>0</v>
      </c>
      <c r="O59" s="136">
        <f t="shared" si="5"/>
        <v>99.899999999999991</v>
      </c>
      <c r="P59" s="99"/>
      <c r="Q59" s="7"/>
    </row>
    <row r="60" spans="1:17" ht="18">
      <c r="A60" s="11"/>
      <c r="B60" s="4">
        <v>2015</v>
      </c>
      <c r="C60" s="140">
        <v>338</v>
      </c>
      <c r="D60" s="368" t="s">
        <v>20</v>
      </c>
      <c r="E60" s="134" t="s">
        <v>12</v>
      </c>
      <c r="F60" s="136">
        <v>3382.7765400000003</v>
      </c>
      <c r="G60" s="136">
        <v>653.50220483841304</v>
      </c>
      <c r="H60" s="137">
        <v>69.248008544000001</v>
      </c>
      <c r="I60" s="136">
        <v>0</v>
      </c>
      <c r="J60" s="136">
        <f t="shared" si="4"/>
        <v>653.50220483841304</v>
      </c>
      <c r="K60" s="136">
        <f t="shared" si="1"/>
        <v>19.3</v>
      </c>
      <c r="L60" s="136">
        <v>19.260925013096497</v>
      </c>
      <c r="M60" s="372">
        <v>6.5</v>
      </c>
      <c r="N60" s="136">
        <v>0</v>
      </c>
      <c r="O60" s="136">
        <f t="shared" si="5"/>
        <v>19.260925013096497</v>
      </c>
      <c r="P60" s="99"/>
      <c r="Q60" s="7"/>
    </row>
    <row r="61" spans="1:17" ht="18">
      <c r="A61" s="11"/>
      <c r="C61" s="140"/>
      <c r="D61" s="297" t="s">
        <v>19</v>
      </c>
      <c r="E61" s="209"/>
      <c r="F61" s="145">
        <f>SUBTOTAL(9,F62:F66)</f>
        <v>29356.6258414</v>
      </c>
      <c r="G61" s="145">
        <f>SUBTOTAL(9,G62:G66)</f>
        <v>1966.0522604152061</v>
      </c>
      <c r="H61" s="145">
        <f>SUBTOTAL(9,H62:H66)</f>
        <v>1872.7832503380002</v>
      </c>
      <c r="I61" s="145">
        <f>SUBTOTAL(9,I62:I66)</f>
        <v>90.230039080258905</v>
      </c>
      <c r="J61" s="145">
        <f>SUBTOTAL(9,J62:J66)</f>
        <v>2056.2822994954649</v>
      </c>
      <c r="K61" s="145">
        <f t="shared" si="1"/>
        <v>7</v>
      </c>
      <c r="L61" s="136"/>
      <c r="M61" s="372"/>
      <c r="N61" s="136"/>
      <c r="O61" s="136"/>
      <c r="P61" s="99"/>
      <c r="Q61" s="7"/>
    </row>
    <row r="62" spans="1:17" ht="28.5">
      <c r="A62" s="11"/>
      <c r="B62" s="4">
        <v>2016</v>
      </c>
      <c r="C62" s="140">
        <v>340</v>
      </c>
      <c r="D62" s="368" t="s">
        <v>18</v>
      </c>
      <c r="E62" s="134" t="s">
        <v>17</v>
      </c>
      <c r="F62" s="136">
        <v>6590.3102693999999</v>
      </c>
      <c r="G62" s="136">
        <v>0</v>
      </c>
      <c r="H62" s="137">
        <v>902.87254142800009</v>
      </c>
      <c r="I62" s="136">
        <v>0</v>
      </c>
      <c r="J62" s="136">
        <f>+G62+I62</f>
        <v>0</v>
      </c>
      <c r="K62" s="136">
        <f t="shared" si="1"/>
        <v>0</v>
      </c>
      <c r="L62" s="136">
        <v>0</v>
      </c>
      <c r="M62" s="372">
        <v>8.3000000000000007</v>
      </c>
      <c r="N62" s="136">
        <v>0</v>
      </c>
      <c r="O62" s="136">
        <f>L62+N62</f>
        <v>0</v>
      </c>
      <c r="P62" s="99"/>
      <c r="Q62" s="7"/>
    </row>
    <row r="63" spans="1:17" ht="28.5">
      <c r="A63" s="11"/>
      <c r="B63" s="4">
        <v>2016</v>
      </c>
      <c r="C63" s="140">
        <v>342</v>
      </c>
      <c r="D63" s="368" t="s">
        <v>16</v>
      </c>
      <c r="E63" s="134" t="s">
        <v>3</v>
      </c>
      <c r="F63" s="136">
        <v>18191.779891999999</v>
      </c>
      <c r="G63" s="136">
        <v>0</v>
      </c>
      <c r="H63" s="137">
        <v>917.25753519399996</v>
      </c>
      <c r="I63" s="136">
        <v>0</v>
      </c>
      <c r="J63" s="136">
        <f>+G63+I63</f>
        <v>0</v>
      </c>
      <c r="K63" s="136">
        <f t="shared" si="1"/>
        <v>0</v>
      </c>
      <c r="L63" s="136">
        <v>0</v>
      </c>
      <c r="M63" s="372">
        <v>5.0599999999999996</v>
      </c>
      <c r="N63" s="136">
        <v>0</v>
      </c>
      <c r="O63" s="136">
        <f>L63+N63</f>
        <v>0</v>
      </c>
      <c r="P63" s="99"/>
      <c r="Q63" s="7"/>
    </row>
    <row r="64" spans="1:17" ht="18">
      <c r="A64" s="11"/>
      <c r="B64" s="4">
        <v>2016</v>
      </c>
      <c r="C64" s="140">
        <v>348</v>
      </c>
      <c r="D64" s="368" t="s">
        <v>15</v>
      </c>
      <c r="E64" s="134" t="s">
        <v>14</v>
      </c>
      <c r="F64" s="136">
        <v>224.50313599999998</v>
      </c>
      <c r="G64" s="136">
        <v>115.89303424842002</v>
      </c>
      <c r="H64" s="137">
        <v>20.306000000000001</v>
      </c>
      <c r="I64" s="136">
        <v>1.2574316021440002</v>
      </c>
      <c r="J64" s="136">
        <f>+G64+I64</f>
        <v>117.15046585056402</v>
      </c>
      <c r="K64" s="136">
        <f t="shared" si="1"/>
        <v>52.2</v>
      </c>
      <c r="L64" s="136">
        <v>99.899999999999991</v>
      </c>
      <c r="M64" s="372">
        <v>1</v>
      </c>
      <c r="N64" s="136">
        <v>0.1</v>
      </c>
      <c r="O64" s="136">
        <f>L64+N64</f>
        <v>99.999999999999986</v>
      </c>
      <c r="P64" s="99"/>
      <c r="Q64" s="7"/>
    </row>
    <row r="65" spans="1:18" ht="18">
      <c r="A65" s="11"/>
      <c r="B65" s="4">
        <v>2016</v>
      </c>
      <c r="C65" s="140">
        <v>349</v>
      </c>
      <c r="D65" s="368" t="s">
        <v>13</v>
      </c>
      <c r="E65" s="134" t="s">
        <v>12</v>
      </c>
      <c r="F65" s="136">
        <v>1685.4386119999999</v>
      </c>
      <c r="G65" s="136">
        <v>330.82689006777639</v>
      </c>
      <c r="H65" s="137">
        <v>32.347173716</v>
      </c>
      <c r="I65" s="136">
        <v>88.739103761426506</v>
      </c>
      <c r="J65" s="136">
        <f>+G65+I65</f>
        <v>419.56599382920291</v>
      </c>
      <c r="K65" s="136">
        <f t="shared" si="1"/>
        <v>24.9</v>
      </c>
      <c r="L65" s="136">
        <v>19.620621043723062</v>
      </c>
      <c r="M65" s="372">
        <v>20.45</v>
      </c>
      <c r="N65" s="136">
        <v>5.3381375280017274</v>
      </c>
      <c r="O65" s="136">
        <f>L65+N65</f>
        <v>24.95875857172479</v>
      </c>
      <c r="P65" s="99"/>
      <c r="Q65" s="7"/>
    </row>
    <row r="66" spans="1:18" ht="18">
      <c r="A66" s="11"/>
      <c r="B66" s="4"/>
      <c r="C66" s="140">
        <v>350</v>
      </c>
      <c r="D66" s="368" t="s">
        <v>914</v>
      </c>
      <c r="E66" s="134" t="s">
        <v>12</v>
      </c>
      <c r="F66" s="136">
        <v>2664.5939320000002</v>
      </c>
      <c r="G66" s="136">
        <v>1519.3323360990096</v>
      </c>
      <c r="H66" s="137">
        <v>0</v>
      </c>
      <c r="I66" s="136">
        <v>0.23350371668840528</v>
      </c>
      <c r="J66" s="136">
        <f>+G66+I66</f>
        <v>1519.5658398156979</v>
      </c>
      <c r="K66" s="136">
        <f t="shared" si="1"/>
        <v>57</v>
      </c>
      <c r="L66" s="136">
        <v>97.86158014445671</v>
      </c>
      <c r="M66" s="372">
        <v>0</v>
      </c>
      <c r="N66" s="136">
        <v>1.5293288210060041E-2</v>
      </c>
      <c r="O66" s="136">
        <f>L66+N66</f>
        <v>97.87687343266677</v>
      </c>
      <c r="P66" s="99"/>
      <c r="Q66" s="7"/>
    </row>
    <row r="67" spans="1:18" ht="18">
      <c r="A67" s="10"/>
      <c r="C67" s="140"/>
      <c r="D67" s="297" t="s">
        <v>11</v>
      </c>
      <c r="E67" s="209"/>
      <c r="F67" s="145">
        <f>SUBTOTAL(9,F68:F68)</f>
        <v>1700.5022326620365</v>
      </c>
      <c r="G67" s="145">
        <f>SUBTOTAL(9,G68:G68)</f>
        <v>0</v>
      </c>
      <c r="H67" s="145">
        <f>SUBTOTAL(9,H68:H68)</f>
        <v>72.351882174000011</v>
      </c>
      <c r="I67" s="145">
        <f>SUBTOTAL(9,I68:I68)</f>
        <v>0</v>
      </c>
      <c r="J67" s="145">
        <f>SUBTOTAL(9,J68:J68)</f>
        <v>0</v>
      </c>
      <c r="K67" s="145">
        <f t="shared" si="1"/>
        <v>0</v>
      </c>
      <c r="L67" s="136"/>
      <c r="M67" s="372"/>
      <c r="N67" s="136"/>
      <c r="O67" s="136"/>
      <c r="P67" s="99"/>
      <c r="Q67" s="7"/>
    </row>
    <row r="68" spans="1:18" ht="18">
      <c r="A68" s="10"/>
      <c r="B68" s="4">
        <v>2021</v>
      </c>
      <c r="C68" s="140">
        <v>352</v>
      </c>
      <c r="D68" s="368" t="s">
        <v>10</v>
      </c>
      <c r="E68" s="134" t="s">
        <v>9</v>
      </c>
      <c r="F68" s="136">
        <v>1700.5022326620365</v>
      </c>
      <c r="G68" s="136">
        <v>0</v>
      </c>
      <c r="H68" s="137">
        <v>72.351882174000011</v>
      </c>
      <c r="I68" s="136">
        <v>0</v>
      </c>
      <c r="J68" s="136">
        <f>+G68+I68</f>
        <v>0</v>
      </c>
      <c r="K68" s="136">
        <f t="shared" si="1"/>
        <v>0</v>
      </c>
      <c r="L68" s="136">
        <v>0</v>
      </c>
      <c r="M68" s="372">
        <v>0</v>
      </c>
      <c r="N68" s="136">
        <v>0</v>
      </c>
      <c r="O68" s="136">
        <f>L68+N68</f>
        <v>0</v>
      </c>
      <c r="P68" s="99"/>
      <c r="Q68" s="7"/>
    </row>
    <row r="69" spans="1:18" ht="18">
      <c r="A69" s="3"/>
      <c r="B69" s="4"/>
      <c r="C69" s="139"/>
      <c r="D69" s="339" t="s">
        <v>8</v>
      </c>
      <c r="E69" s="209"/>
      <c r="F69" s="145">
        <f>+F70+F72</f>
        <v>54715.559062555869</v>
      </c>
      <c r="G69" s="145">
        <f>+G70+G72</f>
        <v>0</v>
      </c>
      <c r="H69" s="145">
        <f>+H70+H72</f>
        <v>36028.238877773998</v>
      </c>
      <c r="I69" s="145">
        <f>+I70+I72</f>
        <v>0</v>
      </c>
      <c r="J69" s="145">
        <f>+J70+J72</f>
        <v>0</v>
      </c>
      <c r="K69" s="145">
        <f>ROUND((J69/F69)*100,1)</f>
        <v>0</v>
      </c>
      <c r="L69" s="373"/>
      <c r="M69" s="372"/>
      <c r="N69" s="136"/>
      <c r="O69" s="136"/>
      <c r="P69" s="99"/>
      <c r="Q69" s="7"/>
    </row>
    <row r="70" spans="1:18" s="2" customFormat="1" ht="18">
      <c r="A70" s="9"/>
      <c r="B70" s="4">
        <v>71</v>
      </c>
      <c r="C70" s="297"/>
      <c r="D70" s="339" t="s">
        <v>7</v>
      </c>
      <c r="E70" s="209"/>
      <c r="F70" s="145">
        <f>SUM(F71:F71)</f>
        <v>33105.856011137934</v>
      </c>
      <c r="G70" s="145">
        <f>SUM(G71:G71)</f>
        <v>0</v>
      </c>
      <c r="H70" s="145">
        <f>SUM(H71:H71)</f>
        <v>17162.968117152002</v>
      </c>
      <c r="I70" s="145">
        <f>SUM(I71:I71)</f>
        <v>0</v>
      </c>
      <c r="J70" s="145">
        <f>SUM(J71:J71)</f>
        <v>0</v>
      </c>
      <c r="K70" s="145">
        <f>ROUND((J70/F70)*100,1)</f>
        <v>0</v>
      </c>
      <c r="L70" s="145"/>
      <c r="M70" s="136"/>
      <c r="N70" s="136"/>
      <c r="O70" s="136"/>
      <c r="P70" s="99"/>
      <c r="Q70" s="7"/>
      <c r="R70"/>
    </row>
    <row r="71" spans="1:18" ht="28.5">
      <c r="A71" s="6"/>
      <c r="B71" s="4">
        <v>2013</v>
      </c>
      <c r="C71" s="140">
        <v>303</v>
      </c>
      <c r="D71" s="368" t="s">
        <v>6</v>
      </c>
      <c r="E71" s="134" t="s">
        <v>3</v>
      </c>
      <c r="F71" s="136">
        <v>33105.856011137934</v>
      </c>
      <c r="G71" s="136">
        <v>0</v>
      </c>
      <c r="H71" s="137">
        <v>17162.968117152002</v>
      </c>
      <c r="I71" s="136">
        <v>0</v>
      </c>
      <c r="J71" s="136">
        <f>+G71+I71</f>
        <v>0</v>
      </c>
      <c r="K71" s="136">
        <f>ROUND((J71/F71)*100,1)</f>
        <v>0</v>
      </c>
      <c r="L71" s="136">
        <v>0</v>
      </c>
      <c r="M71" s="372">
        <v>45</v>
      </c>
      <c r="N71" s="136">
        <v>0</v>
      </c>
      <c r="O71" s="136">
        <f>L71+N71</f>
        <v>0</v>
      </c>
      <c r="P71" s="99"/>
      <c r="Q71" s="7"/>
    </row>
    <row r="72" spans="1:18" s="2" customFormat="1" ht="18">
      <c r="A72" s="9"/>
      <c r="B72" s="4">
        <v>74</v>
      </c>
      <c r="C72" s="297"/>
      <c r="D72" s="339" t="s">
        <v>5</v>
      </c>
      <c r="E72" s="209"/>
      <c r="F72" s="145">
        <f>SUM(F73)</f>
        <v>21609.703051417935</v>
      </c>
      <c r="G72" s="145">
        <f>SUM(G73)</f>
        <v>0</v>
      </c>
      <c r="H72" s="145">
        <f>SUM(H73)</f>
        <v>18865.270760621999</v>
      </c>
      <c r="I72" s="145">
        <f>SUM(I73)</f>
        <v>0</v>
      </c>
      <c r="J72" s="145">
        <f>SUM(J73)</f>
        <v>0</v>
      </c>
      <c r="K72" s="145">
        <f>ROUND((J72/F72)*100,1)</f>
        <v>0</v>
      </c>
      <c r="L72" s="136"/>
      <c r="M72" s="136"/>
      <c r="N72" s="136"/>
      <c r="O72" s="136"/>
      <c r="P72" s="99"/>
      <c r="Q72" s="7"/>
      <c r="R72"/>
    </row>
    <row r="73" spans="1:18" ht="29.25" thickBot="1">
      <c r="A73" s="6"/>
      <c r="B73" s="4">
        <v>2015</v>
      </c>
      <c r="C73" s="370">
        <v>49</v>
      </c>
      <c r="D73" s="371" t="s">
        <v>4</v>
      </c>
      <c r="E73" s="142" t="s">
        <v>3</v>
      </c>
      <c r="F73" s="143">
        <v>21609.703051417935</v>
      </c>
      <c r="G73" s="143">
        <v>0</v>
      </c>
      <c r="H73" s="144">
        <v>18865.270760621999</v>
      </c>
      <c r="I73" s="143">
        <v>0</v>
      </c>
      <c r="J73" s="143">
        <f>+G73+I73</f>
        <v>0</v>
      </c>
      <c r="K73" s="143">
        <f>ROUND((J73/F73)*100,1)</f>
        <v>0</v>
      </c>
      <c r="L73" s="143">
        <v>0</v>
      </c>
      <c r="M73" s="374">
        <v>26</v>
      </c>
      <c r="N73" s="143">
        <v>0</v>
      </c>
      <c r="O73" s="143">
        <f>L73+N73</f>
        <v>0</v>
      </c>
      <c r="P73" s="99"/>
      <c r="Q73" s="7"/>
    </row>
    <row r="74" spans="1:18" ht="18">
      <c r="A74" s="2"/>
      <c r="B74" s="3"/>
      <c r="C74" s="113" t="s">
        <v>900</v>
      </c>
      <c r="D74" s="113"/>
      <c r="E74" s="113"/>
      <c r="F74" s="113"/>
      <c r="G74" s="113"/>
      <c r="H74" s="113"/>
      <c r="I74" s="113"/>
      <c r="J74" s="113"/>
      <c r="K74" s="113"/>
      <c r="L74" s="113"/>
      <c r="M74" s="113"/>
      <c r="N74" s="113"/>
      <c r="O74" s="113"/>
      <c r="P74" s="90"/>
    </row>
    <row r="75" spans="1:18" ht="20.25" customHeight="1">
      <c r="A75" s="5"/>
      <c r="B75" s="4"/>
      <c r="C75" s="114" t="s">
        <v>2</v>
      </c>
      <c r="D75" s="114"/>
      <c r="E75" s="114"/>
      <c r="F75" s="114"/>
      <c r="G75" s="114"/>
      <c r="H75" s="114"/>
      <c r="I75" s="114"/>
      <c r="J75" s="114"/>
      <c r="K75" s="114"/>
      <c r="L75" s="114"/>
      <c r="M75" s="114"/>
      <c r="N75" s="114"/>
      <c r="O75" s="114"/>
      <c r="P75" s="90"/>
    </row>
    <row r="76" spans="1:18" ht="18" customHeight="1">
      <c r="A76" s="2"/>
      <c r="B76" s="2"/>
      <c r="C76" s="114" t="s">
        <v>1</v>
      </c>
      <c r="D76" s="114"/>
      <c r="E76" s="114"/>
      <c r="F76" s="114"/>
      <c r="G76" s="114"/>
      <c r="H76" s="114"/>
      <c r="I76" s="114"/>
      <c r="J76" s="114"/>
      <c r="K76" s="114"/>
      <c r="L76" s="114"/>
      <c r="M76" s="114"/>
      <c r="N76" s="114"/>
      <c r="O76" s="114"/>
      <c r="P76" s="90"/>
    </row>
    <row r="77" spans="1:18" ht="27" customHeight="1">
      <c r="A77" s="2"/>
      <c r="B77" s="3"/>
      <c r="C77" s="115" t="s">
        <v>899</v>
      </c>
      <c r="D77" s="115"/>
      <c r="E77" s="115"/>
      <c r="F77" s="115"/>
      <c r="G77" s="115"/>
      <c r="H77" s="115"/>
      <c r="I77" s="115"/>
      <c r="J77" s="115"/>
      <c r="K77" s="115"/>
      <c r="L77" s="115"/>
      <c r="M77" s="115"/>
      <c r="N77" s="115"/>
      <c r="O77" s="115"/>
      <c r="P77" s="90"/>
    </row>
    <row r="78" spans="1:18" ht="18">
      <c r="A78" s="2"/>
      <c r="B78" s="3"/>
      <c r="C78" s="113" t="s">
        <v>0</v>
      </c>
      <c r="D78" s="113"/>
      <c r="E78" s="113"/>
      <c r="F78" s="113"/>
      <c r="G78" s="113"/>
      <c r="H78" s="113"/>
      <c r="I78" s="113"/>
      <c r="J78" s="113"/>
      <c r="K78" s="113"/>
      <c r="L78" s="113"/>
      <c r="M78" s="113"/>
      <c r="N78" s="113"/>
      <c r="O78" s="113"/>
      <c r="P78" s="90"/>
    </row>
    <row r="79" spans="1:18" ht="18">
      <c r="A79" s="2"/>
      <c r="B79" s="3"/>
      <c r="C79" s="112"/>
      <c r="D79" s="116"/>
      <c r="E79" s="112"/>
      <c r="F79" s="112"/>
      <c r="G79" s="112"/>
      <c r="H79" s="112"/>
      <c r="I79" s="112"/>
      <c r="J79" s="112"/>
      <c r="K79" s="112"/>
      <c r="L79" s="112"/>
      <c r="M79" s="112"/>
      <c r="N79" s="112"/>
      <c r="O79" s="112"/>
      <c r="P79" s="90"/>
    </row>
    <row r="80" spans="1:18" ht="18">
      <c r="C80" s="117"/>
      <c r="D80" s="116"/>
      <c r="E80" s="117"/>
      <c r="F80" s="117"/>
      <c r="G80" s="117"/>
      <c r="H80" s="117"/>
      <c r="I80" s="117"/>
      <c r="J80" s="117"/>
      <c r="K80" s="117"/>
      <c r="L80" s="117"/>
      <c r="M80" s="117"/>
      <c r="N80" s="117"/>
      <c r="O80" s="117"/>
      <c r="P80" s="90"/>
    </row>
    <row r="81" spans="3:16" ht="18">
      <c r="C81" s="117"/>
      <c r="D81" s="116"/>
      <c r="E81" s="118"/>
      <c r="F81" s="117"/>
      <c r="G81" s="117"/>
      <c r="H81" s="117"/>
      <c r="I81" s="117"/>
      <c r="J81" s="117"/>
      <c r="K81" s="117"/>
      <c r="L81" s="117"/>
      <c r="M81" s="117"/>
      <c r="N81" s="117"/>
      <c r="O81" s="117"/>
      <c r="P81" s="90"/>
    </row>
    <row r="82" spans="3:16" ht="18">
      <c r="C82" s="128"/>
      <c r="D82" s="129"/>
      <c r="E82" s="128"/>
      <c r="F82" s="128"/>
      <c r="G82" s="128"/>
      <c r="H82" s="128"/>
      <c r="I82" s="128"/>
      <c r="J82" s="128"/>
      <c r="K82" s="128"/>
      <c r="L82" s="128"/>
      <c r="M82" s="128"/>
      <c r="N82" s="128"/>
      <c r="O82" s="128"/>
      <c r="P82" s="90"/>
    </row>
    <row r="83" spans="3:16">
      <c r="D83" s="1"/>
    </row>
  </sheetData>
  <mergeCells count="21">
    <mergeCell ref="N3:P3"/>
    <mergeCell ref="A1:D1"/>
    <mergeCell ref="A2:K2"/>
    <mergeCell ref="A3:F3"/>
    <mergeCell ref="G3:K3"/>
    <mergeCell ref="L3:M3"/>
    <mergeCell ref="C76:O76"/>
    <mergeCell ref="C77:O77"/>
    <mergeCell ref="C74:O74"/>
    <mergeCell ref="C78:O78"/>
    <mergeCell ref="L9:L11"/>
    <mergeCell ref="M9:O9"/>
    <mergeCell ref="H10:K10"/>
    <mergeCell ref="M10:O10"/>
    <mergeCell ref="C75:O75"/>
    <mergeCell ref="C9:C11"/>
    <mergeCell ref="D9:D11"/>
    <mergeCell ref="E9:E11"/>
    <mergeCell ref="F9:F11"/>
    <mergeCell ref="G9:G11"/>
    <mergeCell ref="H9:K9"/>
  </mergeCells>
  <conditionalFormatting sqref="O38 K38 K45 O45 O49:O52 K49:K52 O17 K19 O19 O23:O30 K22:K30 K33:K36 O33:O36 O71 K71 K57:K68 K17 O57:O69 K76:K78 K73:K74 O76:O79 O73:O74">
    <cfRule type="cellIs" dxfId="80" priority="76" stopIfTrue="1" operator="greaterThan">
      <formula>100</formula>
    </cfRule>
  </conditionalFormatting>
  <conditionalFormatting sqref="K38 K45 K49:K52 K73:K74 K17 K19 K22:K30 K33:K36 K71 K57:K68">
    <cfRule type="cellIs" dxfId="79" priority="74" stopIfTrue="1" operator="greaterThan">
      <formula>100</formula>
    </cfRule>
    <cfRule type="cellIs" dxfId="78" priority="75" stopIfTrue="1" operator="greaterThan">
      <formula>100</formula>
    </cfRule>
  </conditionalFormatting>
  <conditionalFormatting sqref="O20:O21 K20:K21">
    <cfRule type="cellIs" dxfId="77" priority="72" stopIfTrue="1" operator="greaterThan">
      <formula>100</formula>
    </cfRule>
  </conditionalFormatting>
  <conditionalFormatting sqref="K20:K21">
    <cfRule type="cellIs" dxfId="76" priority="70" stopIfTrue="1" operator="greaterThan">
      <formula>100</formula>
    </cfRule>
    <cfRule type="cellIs" dxfId="75" priority="71" stopIfTrue="1" operator="greaterThan">
      <formula>100</formula>
    </cfRule>
  </conditionalFormatting>
  <conditionalFormatting sqref="C20:C21">
    <cfRule type="duplicateValues" dxfId="74" priority="69"/>
  </conditionalFormatting>
  <conditionalFormatting sqref="A20:A21">
    <cfRule type="duplicateValues" dxfId="73" priority="73" stopIfTrue="1"/>
  </conditionalFormatting>
  <conditionalFormatting sqref="B74 B77:B79 C4:C6 C71 C22:C30 C33:C36 C38 C45 C49:C52 C69 C8:C12 C73 C14:C19">
    <cfRule type="duplicateValues" dxfId="72" priority="79"/>
  </conditionalFormatting>
  <conditionalFormatting sqref="O31:O32 K31:K32">
    <cfRule type="cellIs" dxfId="71" priority="66" stopIfTrue="1" operator="greaterThan">
      <formula>100</formula>
    </cfRule>
  </conditionalFormatting>
  <conditionalFormatting sqref="K31:K32">
    <cfRule type="cellIs" dxfId="70" priority="64" stopIfTrue="1" operator="greaterThan">
      <formula>100</formula>
    </cfRule>
    <cfRule type="cellIs" dxfId="69" priority="65" stopIfTrue="1" operator="greaterThan">
      <formula>100</formula>
    </cfRule>
  </conditionalFormatting>
  <conditionalFormatting sqref="A31:A32">
    <cfRule type="duplicateValues" dxfId="68" priority="67" stopIfTrue="1"/>
  </conditionalFormatting>
  <conditionalFormatting sqref="C31:C32">
    <cfRule type="duplicateValues" dxfId="67" priority="68"/>
  </conditionalFormatting>
  <conditionalFormatting sqref="O37 K37">
    <cfRule type="cellIs" dxfId="66" priority="61" stopIfTrue="1" operator="greaterThan">
      <formula>100</formula>
    </cfRule>
  </conditionalFormatting>
  <conditionalFormatting sqref="K37">
    <cfRule type="cellIs" dxfId="65" priority="59" stopIfTrue="1" operator="greaterThan">
      <formula>100</formula>
    </cfRule>
    <cfRule type="cellIs" dxfId="64" priority="60" stopIfTrue="1" operator="greaterThan">
      <formula>100</formula>
    </cfRule>
  </conditionalFormatting>
  <conditionalFormatting sqref="A37">
    <cfRule type="duplicateValues" dxfId="63" priority="62" stopIfTrue="1"/>
  </conditionalFormatting>
  <conditionalFormatting sqref="C37">
    <cfRule type="duplicateValues" dxfId="62" priority="63"/>
  </conditionalFormatting>
  <conditionalFormatting sqref="K39:K43 O39:O44">
    <cfRule type="cellIs" dxfId="61" priority="56" stopIfTrue="1" operator="greaterThan">
      <formula>100</formula>
    </cfRule>
  </conditionalFormatting>
  <conditionalFormatting sqref="K39:K43">
    <cfRule type="cellIs" dxfId="60" priority="54" stopIfTrue="1" operator="greaterThan">
      <formula>100</formula>
    </cfRule>
    <cfRule type="cellIs" dxfId="59" priority="55" stopIfTrue="1" operator="greaterThan">
      <formula>100</formula>
    </cfRule>
  </conditionalFormatting>
  <conditionalFormatting sqref="A39:A44">
    <cfRule type="duplicateValues" dxfId="58" priority="57" stopIfTrue="1"/>
  </conditionalFormatting>
  <conditionalFormatting sqref="C39:C44">
    <cfRule type="duplicateValues" dxfId="57" priority="58"/>
  </conditionalFormatting>
  <conditionalFormatting sqref="O46:O48 K47:K48">
    <cfRule type="cellIs" dxfId="56" priority="51" stopIfTrue="1" operator="greaterThan">
      <formula>100</formula>
    </cfRule>
  </conditionalFormatting>
  <conditionalFormatting sqref="K47:K48">
    <cfRule type="cellIs" dxfId="55" priority="49" stopIfTrue="1" operator="greaterThan">
      <formula>100</formula>
    </cfRule>
    <cfRule type="cellIs" dxfId="54" priority="50" stopIfTrue="1" operator="greaterThan">
      <formula>100</formula>
    </cfRule>
  </conditionalFormatting>
  <conditionalFormatting sqref="A46:A48">
    <cfRule type="duplicateValues" dxfId="53" priority="52" stopIfTrue="1"/>
  </conditionalFormatting>
  <conditionalFormatting sqref="C46:C48">
    <cfRule type="duplicateValues" dxfId="52" priority="53"/>
  </conditionalFormatting>
  <conditionalFormatting sqref="O53 K53">
    <cfRule type="cellIs" dxfId="51" priority="46" stopIfTrue="1" operator="greaterThan">
      <formula>100</formula>
    </cfRule>
  </conditionalFormatting>
  <conditionalFormatting sqref="K53">
    <cfRule type="cellIs" dxfId="50" priority="44" stopIfTrue="1" operator="greaterThan">
      <formula>100</formula>
    </cfRule>
    <cfRule type="cellIs" dxfId="49" priority="45" stopIfTrue="1" operator="greaterThan">
      <formula>100</formula>
    </cfRule>
  </conditionalFormatting>
  <conditionalFormatting sqref="A53">
    <cfRule type="duplicateValues" dxfId="48" priority="47" stopIfTrue="1"/>
  </conditionalFormatting>
  <conditionalFormatting sqref="C53">
    <cfRule type="duplicateValues" dxfId="47" priority="48"/>
  </conditionalFormatting>
  <conditionalFormatting sqref="K44">
    <cfRule type="cellIs" dxfId="46" priority="43" stopIfTrue="1" operator="greaterThan">
      <formula>100</formula>
    </cfRule>
  </conditionalFormatting>
  <conditionalFormatting sqref="K44">
    <cfRule type="cellIs" dxfId="45" priority="41" stopIfTrue="1" operator="greaterThan">
      <formula>100</formula>
    </cfRule>
    <cfRule type="cellIs" dxfId="44" priority="42" stopIfTrue="1" operator="greaterThan">
      <formula>100</formula>
    </cfRule>
  </conditionalFormatting>
  <conditionalFormatting sqref="K55:K56">
    <cfRule type="cellIs" dxfId="43" priority="40" stopIfTrue="1" operator="greaterThan">
      <formula>100</formula>
    </cfRule>
  </conditionalFormatting>
  <conditionalFormatting sqref="K54">
    <cfRule type="cellIs" dxfId="42" priority="39" stopIfTrue="1" operator="greaterThan">
      <formula>100</formula>
    </cfRule>
  </conditionalFormatting>
  <conditionalFormatting sqref="K54">
    <cfRule type="cellIs" dxfId="41" priority="37" stopIfTrue="1" operator="greaterThan">
      <formula>100</formula>
    </cfRule>
    <cfRule type="cellIs" dxfId="40" priority="38" stopIfTrue="1" operator="greaterThan">
      <formula>100</formula>
    </cfRule>
  </conditionalFormatting>
  <conditionalFormatting sqref="C59">
    <cfRule type="duplicateValues" dxfId="39" priority="36"/>
  </conditionalFormatting>
  <conditionalFormatting sqref="C7">
    <cfRule type="duplicateValues" dxfId="38" priority="35"/>
  </conditionalFormatting>
  <conditionalFormatting sqref="O75">
    <cfRule type="cellIs" dxfId="37" priority="34" stopIfTrue="1" operator="greaterThan">
      <formula>100</formula>
    </cfRule>
  </conditionalFormatting>
  <conditionalFormatting sqref="C75">
    <cfRule type="duplicateValues" dxfId="36" priority="33"/>
  </conditionalFormatting>
  <conditionalFormatting sqref="K70 O70">
    <cfRule type="cellIs" dxfId="35" priority="30" stopIfTrue="1" operator="greaterThan">
      <formula>100</formula>
    </cfRule>
  </conditionalFormatting>
  <conditionalFormatting sqref="K70">
    <cfRule type="cellIs" dxfId="34" priority="28" stopIfTrue="1" operator="greaterThan">
      <formula>100</formula>
    </cfRule>
    <cfRule type="cellIs" dxfId="33" priority="29" stopIfTrue="1" operator="greaterThan">
      <formula>100</formula>
    </cfRule>
  </conditionalFormatting>
  <conditionalFormatting sqref="A70">
    <cfRule type="duplicateValues" dxfId="32" priority="31"/>
  </conditionalFormatting>
  <conditionalFormatting sqref="A70">
    <cfRule type="duplicateValues" dxfId="31" priority="32" stopIfTrue="1"/>
  </conditionalFormatting>
  <conditionalFormatting sqref="C70">
    <cfRule type="duplicateValues" dxfId="30" priority="27"/>
  </conditionalFormatting>
  <conditionalFormatting sqref="K72 O72">
    <cfRule type="cellIs" dxfId="29" priority="24" stopIfTrue="1" operator="greaterThan">
      <formula>100</formula>
    </cfRule>
  </conditionalFormatting>
  <conditionalFormatting sqref="K72">
    <cfRule type="cellIs" dxfId="28" priority="22" stopIfTrue="1" operator="greaterThan">
      <formula>100</formula>
    </cfRule>
    <cfRule type="cellIs" dxfId="27" priority="23" stopIfTrue="1" operator="greaterThan">
      <formula>100</formula>
    </cfRule>
  </conditionalFormatting>
  <conditionalFormatting sqref="A72">
    <cfRule type="duplicateValues" dxfId="26" priority="25"/>
  </conditionalFormatting>
  <conditionalFormatting sqref="A72">
    <cfRule type="duplicateValues" dxfId="25" priority="26" stopIfTrue="1"/>
  </conditionalFormatting>
  <conditionalFormatting sqref="C72">
    <cfRule type="duplicateValues" dxfId="24" priority="21"/>
  </conditionalFormatting>
  <conditionalFormatting sqref="K46">
    <cfRule type="cellIs" dxfId="23" priority="20" stopIfTrue="1" operator="greaterThan">
      <formula>100</formula>
    </cfRule>
  </conditionalFormatting>
  <conditionalFormatting sqref="K46">
    <cfRule type="cellIs" dxfId="22" priority="18" stopIfTrue="1" operator="greaterThan">
      <formula>100</formula>
    </cfRule>
    <cfRule type="cellIs" dxfId="21" priority="19" stopIfTrue="1" operator="greaterThan">
      <formula>100</formula>
    </cfRule>
  </conditionalFormatting>
  <conditionalFormatting sqref="O22">
    <cfRule type="cellIs" dxfId="20" priority="17" stopIfTrue="1" operator="greaterThan">
      <formula>100</formula>
    </cfRule>
  </conditionalFormatting>
  <conditionalFormatting sqref="A57:A66">
    <cfRule type="duplicateValues" dxfId="19" priority="80"/>
  </conditionalFormatting>
  <conditionalFormatting sqref="C79:C80 C4:C12 C75 C88:C1048576 C14:C73">
    <cfRule type="duplicateValues" dxfId="18" priority="16"/>
  </conditionalFormatting>
  <conditionalFormatting sqref="K18">
    <cfRule type="cellIs" dxfId="17" priority="15" stopIfTrue="1" operator="greaterThan">
      <formula>100</formula>
    </cfRule>
  </conditionalFormatting>
  <conditionalFormatting sqref="K18">
    <cfRule type="cellIs" dxfId="16" priority="13" stopIfTrue="1" operator="greaterThan">
      <formula>100</formula>
    </cfRule>
    <cfRule type="cellIs" dxfId="15" priority="14" stopIfTrue="1" operator="greaterThan">
      <formula>100</formula>
    </cfRule>
  </conditionalFormatting>
  <conditionalFormatting sqref="O18">
    <cfRule type="cellIs" dxfId="14" priority="12" stopIfTrue="1" operator="greaterThan">
      <formula>100</formula>
    </cfRule>
  </conditionalFormatting>
  <conditionalFormatting sqref="C76:C78 C74">
    <cfRule type="duplicateValues" dxfId="13" priority="10"/>
  </conditionalFormatting>
  <conditionalFormatting sqref="C60:C68 C57:C58">
    <cfRule type="duplicateValues" dxfId="12" priority="81"/>
  </conditionalFormatting>
  <conditionalFormatting sqref="A67:A68">
    <cfRule type="duplicateValues" dxfId="11" priority="82" stopIfTrue="1"/>
  </conditionalFormatting>
  <conditionalFormatting sqref="K69">
    <cfRule type="cellIs" dxfId="10" priority="9" stopIfTrue="1" operator="greaterThan">
      <formula>100</formula>
    </cfRule>
  </conditionalFormatting>
  <conditionalFormatting sqref="K69">
    <cfRule type="cellIs" dxfId="9" priority="7" stopIfTrue="1" operator="greaterThan">
      <formula>100</formula>
    </cfRule>
    <cfRule type="cellIs" dxfId="8" priority="8" stopIfTrue="1" operator="greaterThan">
      <formula>100</formula>
    </cfRule>
  </conditionalFormatting>
  <conditionalFormatting sqref="K14:K16">
    <cfRule type="cellIs" dxfId="7" priority="6" stopIfTrue="1" operator="greaterThan">
      <formula>100</formula>
    </cfRule>
  </conditionalFormatting>
  <conditionalFormatting sqref="K14:K16">
    <cfRule type="cellIs" dxfId="6" priority="4" stopIfTrue="1" operator="greaterThan">
      <formula>100</formula>
    </cfRule>
    <cfRule type="cellIs" dxfId="5" priority="5" stopIfTrue="1" operator="greaterThan">
      <formula>100</formula>
    </cfRule>
  </conditionalFormatting>
  <conditionalFormatting sqref="C81:C87">
    <cfRule type="duplicateValues" dxfId="4" priority="3"/>
  </conditionalFormatting>
  <conditionalFormatting sqref="C4:C12 C14:C1048576">
    <cfRule type="duplicateValues" dxfId="3" priority="2"/>
  </conditionalFormatting>
  <conditionalFormatting sqref="A73 A71">
    <cfRule type="duplicateValues" dxfId="2" priority="83"/>
  </conditionalFormatting>
  <conditionalFormatting sqref="A73 A71 A17:A19 A22:A30 A33:A36 A38 A45 A49:A52 A69">
    <cfRule type="duplicateValues" dxfId="1" priority="85" stopIfTrue="1"/>
  </conditionalFormatting>
  <conditionalFormatting sqref="C13">
    <cfRule type="duplicateValues" dxfId="0" priority="1"/>
  </conditionalFormatting>
  <printOptions horizontalCentered="1"/>
  <pageMargins left="0" right="0" top="0.55118110236220474" bottom="0.55118110236220474" header="0" footer="0"/>
  <pageSetup scale="66" fitToHeight="0" orientation="landscape" r:id="rId1"/>
  <colBreaks count="1" manualBreakCount="1">
    <brk id="15" max="1048575" man="1"/>
  </colBreaks>
  <ignoredErrors>
    <ignoredError sqref="E12:K12 L12:P12" numberStoredAsText="1"/>
    <ignoredError sqref="J24:J27 J7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6F6EB-1544-4BD6-BDBA-7DF72105BFE7}">
  <dimension ref="A1:AB289"/>
  <sheetViews>
    <sheetView showGridLines="0" zoomScale="80" zoomScaleNormal="80" zoomScaleSheetLayoutView="80" workbookViewId="0">
      <selection sqref="A1:D1"/>
    </sheetView>
  </sheetViews>
  <sheetFormatPr baseColWidth="10" defaultRowHeight="15"/>
  <cols>
    <col min="1" max="1" width="6.5703125" customWidth="1"/>
    <col min="2" max="2" width="5.7109375" customWidth="1"/>
    <col min="3" max="3" width="40.42578125" customWidth="1"/>
    <col min="4" max="4" width="12.42578125" customWidth="1"/>
    <col min="5" max="5" width="22.7109375" customWidth="1"/>
    <col min="6" max="6" width="18" customWidth="1"/>
    <col min="7" max="8" width="14.28515625" customWidth="1"/>
    <col min="9" max="9" width="2.28515625" customWidth="1"/>
    <col min="10" max="10" width="10.140625" customWidth="1"/>
    <col min="11" max="11" width="23.85546875" customWidth="1"/>
    <col min="12" max="12" width="15.5703125" customWidth="1"/>
    <col min="13" max="13" width="13.140625" customWidth="1"/>
    <col min="14" max="14" width="13.85546875" customWidth="1"/>
    <col min="15" max="15" width="13.42578125" customWidth="1"/>
    <col min="16" max="17" width="11.5703125" hidden="1" customWidth="1"/>
    <col min="18" max="18" width="12.5703125" hidden="1" customWidth="1"/>
    <col min="19" max="19" width="3.140625" hidden="1" customWidth="1"/>
    <col min="20" max="20" width="13.28515625" hidden="1" customWidth="1"/>
    <col min="21" max="21" width="14" hidden="1" customWidth="1"/>
    <col min="22" max="22" width="11.5703125" hidden="1" customWidth="1"/>
  </cols>
  <sheetData>
    <row r="1" spans="1:28" s="2" customFormat="1" ht="42.75" customHeight="1">
      <c r="A1" s="78" t="s">
        <v>903</v>
      </c>
      <c r="B1" s="78"/>
      <c r="C1" s="78"/>
      <c r="D1" s="78"/>
      <c r="E1" s="146" t="s">
        <v>905</v>
      </c>
      <c r="F1" s="146"/>
      <c r="G1" s="146"/>
      <c r="H1" s="146"/>
      <c r="I1" s="146"/>
      <c r="J1" s="146"/>
      <c r="K1" s="146"/>
      <c r="L1" s="146"/>
      <c r="M1" s="146"/>
      <c r="N1" s="146"/>
      <c r="O1" s="146"/>
    </row>
    <row r="2" spans="1:28" s="2" customFormat="1" ht="36" customHeight="1" thickBot="1">
      <c r="A2" s="147" t="s">
        <v>904</v>
      </c>
      <c r="B2" s="147"/>
      <c r="C2" s="147"/>
      <c r="D2" s="147"/>
      <c r="E2" s="147"/>
      <c r="F2" s="147"/>
      <c r="G2" s="147"/>
      <c r="H2" s="147"/>
      <c r="I2" s="147"/>
      <c r="J2" s="147"/>
      <c r="K2" s="147"/>
      <c r="L2" s="147"/>
      <c r="M2" s="147"/>
      <c r="N2" s="147"/>
      <c r="O2" s="147"/>
    </row>
    <row r="3" spans="1:28" ht="6" customHeight="1">
      <c r="A3" s="83"/>
      <c r="B3" s="83"/>
      <c r="C3" s="83"/>
      <c r="D3" s="83"/>
      <c r="E3" s="83"/>
      <c r="F3" s="83"/>
      <c r="G3" s="83"/>
      <c r="H3" s="83"/>
      <c r="I3" s="83"/>
      <c r="J3" s="83"/>
      <c r="K3" s="83"/>
      <c r="L3" s="83"/>
      <c r="M3" s="83"/>
      <c r="N3" s="83"/>
      <c r="O3" s="83"/>
    </row>
    <row r="4" spans="1:28" s="18" customFormat="1" ht="15" customHeight="1">
      <c r="A4" s="148" t="s">
        <v>89</v>
      </c>
      <c r="B4" s="148"/>
      <c r="C4" s="148"/>
      <c r="D4" s="148"/>
      <c r="E4" s="148"/>
      <c r="F4" s="148"/>
      <c r="G4" s="148"/>
      <c r="H4" s="148"/>
      <c r="I4" s="148"/>
      <c r="J4" s="148"/>
      <c r="K4" s="148"/>
      <c r="L4" s="148"/>
      <c r="M4" s="148"/>
      <c r="N4" s="149"/>
      <c r="O4" s="149"/>
      <c r="P4" s="17"/>
    </row>
    <row r="5" spans="1:28" s="18" customFormat="1" ht="15" customHeight="1">
      <c r="A5" s="148" t="s">
        <v>90</v>
      </c>
      <c r="B5" s="148"/>
      <c r="C5" s="148"/>
      <c r="D5" s="148"/>
      <c r="E5" s="148"/>
      <c r="F5" s="148"/>
      <c r="G5" s="148"/>
      <c r="H5" s="148"/>
      <c r="I5" s="148"/>
      <c r="J5" s="148"/>
      <c r="K5" s="148"/>
      <c r="L5" s="148"/>
      <c r="M5" s="148"/>
      <c r="N5" s="149"/>
      <c r="O5" s="149"/>
      <c r="P5" s="17"/>
      <c r="T5" s="19"/>
    </row>
    <row r="6" spans="1:28" s="18" customFormat="1" ht="15" customHeight="1">
      <c r="A6" s="148" t="s">
        <v>86</v>
      </c>
      <c r="B6" s="148"/>
      <c r="C6" s="148"/>
      <c r="D6" s="148"/>
      <c r="E6" s="148"/>
      <c r="F6" s="148"/>
      <c r="G6" s="148"/>
      <c r="H6" s="148"/>
      <c r="I6" s="148"/>
      <c r="J6" s="148"/>
      <c r="K6" s="148"/>
      <c r="L6" s="148"/>
      <c r="M6" s="148"/>
      <c r="N6" s="149"/>
      <c r="O6" s="149"/>
      <c r="T6" s="19"/>
    </row>
    <row r="7" spans="1:28" s="18" customFormat="1" ht="15" customHeight="1">
      <c r="A7" s="150" t="s">
        <v>933</v>
      </c>
      <c r="B7" s="148"/>
      <c r="C7" s="148"/>
      <c r="D7" s="148"/>
      <c r="E7" s="148"/>
      <c r="F7" s="148"/>
      <c r="G7" s="148"/>
      <c r="H7" s="148"/>
      <c r="I7" s="148"/>
      <c r="J7" s="148"/>
      <c r="K7" s="148"/>
      <c r="L7" s="148"/>
      <c r="M7" s="148"/>
      <c r="N7" s="149"/>
      <c r="O7" s="149"/>
      <c r="Q7" s="20"/>
    </row>
    <row r="8" spans="1:28" s="18" customFormat="1" ht="15" customHeight="1">
      <c r="A8" s="148" t="s">
        <v>916</v>
      </c>
      <c r="B8" s="148"/>
      <c r="C8" s="148"/>
      <c r="D8" s="148"/>
      <c r="E8" s="148"/>
      <c r="F8" s="148"/>
      <c r="G8" s="148"/>
      <c r="H8" s="148"/>
      <c r="I8" s="148"/>
      <c r="J8" s="148"/>
      <c r="K8" s="148"/>
      <c r="L8" s="148"/>
      <c r="M8" s="148"/>
      <c r="N8" s="149"/>
      <c r="O8" s="149"/>
    </row>
    <row r="9" spans="1:28" s="21" customFormat="1" ht="15" customHeight="1">
      <c r="A9" s="247" t="s">
        <v>84</v>
      </c>
      <c r="B9" s="247"/>
      <c r="C9" s="247"/>
      <c r="D9" s="248" t="s">
        <v>91</v>
      </c>
      <c r="E9" s="248"/>
      <c r="F9" s="248"/>
      <c r="G9" s="248"/>
      <c r="H9" s="248"/>
      <c r="I9" s="249"/>
      <c r="J9" s="248" t="s">
        <v>92</v>
      </c>
      <c r="K9" s="248"/>
      <c r="L9" s="248"/>
      <c r="M9" s="248"/>
      <c r="N9" s="248"/>
      <c r="O9" s="250"/>
      <c r="P9" s="152" t="s">
        <v>93</v>
      </c>
      <c r="Q9" s="152"/>
      <c r="R9" s="152"/>
      <c r="S9" s="152"/>
      <c r="T9" s="152" t="s">
        <v>92</v>
      </c>
      <c r="U9" s="152"/>
      <c r="V9" s="152"/>
      <c r="W9" s="151"/>
      <c r="X9" s="151"/>
      <c r="Y9" s="151"/>
    </row>
    <row r="10" spans="1:28" s="21" customFormat="1" ht="15" customHeight="1">
      <c r="A10" s="247"/>
      <c r="B10" s="247"/>
      <c r="C10" s="247"/>
      <c r="D10" s="251" t="s">
        <v>94</v>
      </c>
      <c r="E10" s="252" t="s">
        <v>95</v>
      </c>
      <c r="F10" s="249"/>
      <c r="G10" s="249"/>
      <c r="H10" s="251" t="s">
        <v>96</v>
      </c>
      <c r="I10" s="253"/>
      <c r="J10" s="247" t="s">
        <v>94</v>
      </c>
      <c r="K10" s="252" t="s">
        <v>95</v>
      </c>
      <c r="L10" s="249"/>
      <c r="M10" s="249"/>
      <c r="N10" s="251" t="s">
        <v>96</v>
      </c>
      <c r="O10" s="247" t="s">
        <v>97</v>
      </c>
      <c r="P10" s="155" t="s">
        <v>98</v>
      </c>
      <c r="Q10" s="156" t="s">
        <v>99</v>
      </c>
      <c r="R10" s="156" t="s">
        <v>100</v>
      </c>
      <c r="S10" s="154"/>
      <c r="T10" s="157" t="s">
        <v>98</v>
      </c>
      <c r="U10" s="156" t="s">
        <v>99</v>
      </c>
      <c r="V10" s="156" t="s">
        <v>100</v>
      </c>
      <c r="W10" s="151"/>
      <c r="X10" s="151"/>
      <c r="Y10" s="151"/>
    </row>
    <row r="11" spans="1:28" s="21" customFormat="1" ht="15" customHeight="1">
      <c r="A11" s="247"/>
      <c r="B11" s="247"/>
      <c r="C11" s="247"/>
      <c r="D11" s="251"/>
      <c r="E11" s="249" t="s">
        <v>101</v>
      </c>
      <c r="F11" s="254" t="s">
        <v>98</v>
      </c>
      <c r="G11" s="249" t="s">
        <v>102</v>
      </c>
      <c r="H11" s="251"/>
      <c r="I11" s="253"/>
      <c r="J11" s="247"/>
      <c r="K11" s="249" t="s">
        <v>101</v>
      </c>
      <c r="L11" s="254" t="s">
        <v>98</v>
      </c>
      <c r="M11" s="249" t="s">
        <v>102</v>
      </c>
      <c r="N11" s="251"/>
      <c r="O11" s="247"/>
      <c r="P11" s="158"/>
      <c r="Q11" s="153"/>
      <c r="R11" s="153"/>
      <c r="S11" s="154"/>
      <c r="T11" s="159"/>
      <c r="U11" s="153"/>
      <c r="V11" s="153"/>
      <c r="W11" s="151"/>
      <c r="X11" s="151"/>
      <c r="Y11" s="151"/>
    </row>
    <row r="12" spans="1:28" s="21" customFormat="1" ht="15" customHeight="1">
      <c r="A12" s="247"/>
      <c r="B12" s="247"/>
      <c r="C12" s="247"/>
      <c r="D12" s="251"/>
      <c r="E12" s="249" t="s">
        <v>103</v>
      </c>
      <c r="F12" s="254" t="s">
        <v>104</v>
      </c>
      <c r="G12" s="249" t="s">
        <v>95</v>
      </c>
      <c r="H12" s="251"/>
      <c r="I12" s="253"/>
      <c r="J12" s="247"/>
      <c r="K12" s="249" t="s">
        <v>103</v>
      </c>
      <c r="L12" s="254" t="s">
        <v>104</v>
      </c>
      <c r="M12" s="249" t="s">
        <v>95</v>
      </c>
      <c r="N12" s="251"/>
      <c r="O12" s="247"/>
      <c r="P12" s="158"/>
      <c r="Q12" s="153"/>
      <c r="R12" s="153"/>
      <c r="S12" s="154"/>
      <c r="T12" s="159"/>
      <c r="U12" s="153"/>
      <c r="V12" s="153"/>
      <c r="W12" s="151"/>
      <c r="X12" s="151"/>
      <c r="Y12" s="151"/>
    </row>
    <row r="13" spans="1:28" s="21" customFormat="1" ht="15" customHeight="1">
      <c r="A13" s="247"/>
      <c r="B13" s="247"/>
      <c r="C13" s="247"/>
      <c r="D13" s="251"/>
      <c r="E13" s="249" t="s">
        <v>105</v>
      </c>
      <c r="F13" s="254" t="s">
        <v>106</v>
      </c>
      <c r="G13" s="249"/>
      <c r="H13" s="251"/>
      <c r="I13" s="253"/>
      <c r="J13" s="247"/>
      <c r="K13" s="249" t="s">
        <v>105</v>
      </c>
      <c r="L13" s="254" t="s">
        <v>106</v>
      </c>
      <c r="M13" s="249"/>
      <c r="N13" s="251"/>
      <c r="O13" s="247"/>
      <c r="P13" s="158"/>
      <c r="Q13" s="153"/>
      <c r="R13" s="153"/>
      <c r="S13" s="154"/>
      <c r="T13" s="159"/>
      <c r="U13" s="153"/>
      <c r="V13" s="153"/>
      <c r="W13" s="151"/>
      <c r="X13" s="151"/>
      <c r="Y13" s="151"/>
    </row>
    <row r="14" spans="1:28" s="21" customFormat="1" ht="15" customHeight="1" thickBot="1">
      <c r="A14" s="255"/>
      <c r="B14" s="255"/>
      <c r="C14" s="255"/>
      <c r="D14" s="256" t="s">
        <v>107</v>
      </c>
      <c r="E14" s="256" t="s">
        <v>108</v>
      </c>
      <c r="F14" s="257" t="s">
        <v>109</v>
      </c>
      <c r="G14" s="256" t="s">
        <v>110</v>
      </c>
      <c r="H14" s="258" t="s">
        <v>111</v>
      </c>
      <c r="I14" s="249"/>
      <c r="J14" s="259" t="s">
        <v>112</v>
      </c>
      <c r="K14" s="259" t="s">
        <v>113</v>
      </c>
      <c r="L14" s="257" t="s">
        <v>464</v>
      </c>
      <c r="M14" s="259" t="s">
        <v>114</v>
      </c>
      <c r="N14" s="258" t="s">
        <v>115</v>
      </c>
      <c r="O14" s="258" t="s">
        <v>116</v>
      </c>
      <c r="P14" s="160" t="s">
        <v>117</v>
      </c>
      <c r="Q14" s="160" t="s">
        <v>118</v>
      </c>
      <c r="R14" s="160" t="s">
        <v>119</v>
      </c>
      <c r="S14" s="161"/>
      <c r="T14" s="162" t="s">
        <v>120</v>
      </c>
      <c r="U14" s="160" t="s">
        <v>121</v>
      </c>
      <c r="V14" s="160" t="s">
        <v>122</v>
      </c>
      <c r="W14" s="151"/>
      <c r="X14" s="151"/>
      <c r="Y14" s="151"/>
    </row>
    <row r="15" spans="1:28" s="181" customFormat="1" ht="6.75" customHeight="1" thickBot="1">
      <c r="A15" s="173"/>
      <c r="B15" s="173"/>
      <c r="C15" s="173"/>
      <c r="D15" s="174"/>
      <c r="E15" s="174"/>
      <c r="F15" s="174"/>
      <c r="G15" s="174"/>
      <c r="H15" s="175"/>
      <c r="I15" s="175"/>
      <c r="J15" s="176"/>
      <c r="K15" s="176"/>
      <c r="L15" s="174"/>
      <c r="M15" s="176"/>
      <c r="N15" s="175"/>
      <c r="O15" s="175"/>
      <c r="P15" s="177"/>
      <c r="Q15" s="177"/>
      <c r="R15" s="178"/>
      <c r="S15" s="179"/>
      <c r="T15" s="177"/>
      <c r="U15" s="178"/>
      <c r="V15" s="180"/>
    </row>
    <row r="16" spans="1:28" s="23" customFormat="1" ht="15" customHeight="1">
      <c r="A16" s="358"/>
      <c r="B16" s="358"/>
      <c r="C16" s="358" t="s">
        <v>100</v>
      </c>
      <c r="D16" s="360">
        <f>SUM(D17:D282)</f>
        <v>103948.18450500004</v>
      </c>
      <c r="E16" s="360">
        <f t="shared" ref="E16:V16" si="0">SUM(E17:E282)</f>
        <v>31912.959721368788</v>
      </c>
      <c r="F16" s="360">
        <f t="shared" si="0"/>
        <v>0</v>
      </c>
      <c r="G16" s="360">
        <f t="shared" si="0"/>
        <v>7042.158391926193</v>
      </c>
      <c r="H16" s="360">
        <f t="shared" si="0"/>
        <v>64993.066391704982</v>
      </c>
      <c r="I16" s="361"/>
      <c r="J16" s="360">
        <f t="shared" si="0"/>
        <v>84321.392310913303</v>
      </c>
      <c r="K16" s="360">
        <f t="shared" si="0"/>
        <v>24822.122363036469</v>
      </c>
      <c r="L16" s="360">
        <f t="shared" si="0"/>
        <v>0</v>
      </c>
      <c r="M16" s="360">
        <f t="shared" si="0"/>
        <v>5386.4059714200002</v>
      </c>
      <c r="N16" s="360">
        <f t="shared" si="0"/>
        <v>54112.863976456822</v>
      </c>
      <c r="O16" s="362">
        <f>IF(OR(H16=0,N16=0),"N.A.",IF((((N16-H16)/H16))*100&gt;=500,"500&lt;",IF((((N16-H16)/H16))*100&lt;=-500,"&lt;-500",(((N16-H16)/H16))*100)))</f>
        <v>-16.740558676943412</v>
      </c>
      <c r="P16" s="166">
        <f t="shared" si="0"/>
        <v>10552.739117118794</v>
      </c>
      <c r="Q16" s="164">
        <f t="shared" si="0"/>
        <v>21360.22060425</v>
      </c>
      <c r="R16" s="164">
        <f t="shared" si="0"/>
        <v>31912.959721368788</v>
      </c>
      <c r="S16" s="165"/>
      <c r="T16" s="166">
        <f t="shared" si="0"/>
        <v>9296.1903546099966</v>
      </c>
      <c r="U16" s="164">
        <f t="shared" si="0"/>
        <v>15525.932008426473</v>
      </c>
      <c r="V16" s="166">
        <f t="shared" si="0"/>
        <v>24822.122363036469</v>
      </c>
      <c r="W16" s="163"/>
      <c r="X16" s="151" t="s">
        <v>123</v>
      </c>
      <c r="Y16" s="163"/>
      <c r="Z16" s="22"/>
      <c r="AA16" s="22"/>
      <c r="AB16" s="22"/>
    </row>
    <row r="17" spans="1:25" s="185" customFormat="1">
      <c r="A17" s="298">
        <v>1</v>
      </c>
      <c r="B17" s="298" t="s">
        <v>124</v>
      </c>
      <c r="C17" s="298" t="s">
        <v>125</v>
      </c>
      <c r="D17" s="363">
        <v>0</v>
      </c>
      <c r="E17" s="363">
        <v>0</v>
      </c>
      <c r="F17" s="363">
        <v>0</v>
      </c>
      <c r="G17" s="363">
        <v>0</v>
      </c>
      <c r="H17" s="363">
        <v>0</v>
      </c>
      <c r="I17" s="364"/>
      <c r="J17" s="363">
        <v>0</v>
      </c>
      <c r="K17" s="363">
        <v>0</v>
      </c>
      <c r="L17" s="363">
        <v>0</v>
      </c>
      <c r="M17" s="363">
        <v>0</v>
      </c>
      <c r="N17" s="363">
        <v>0</v>
      </c>
      <c r="O17" s="365" t="str">
        <f t="shared" ref="O17:O80" si="1">IF(OR(H17=0,N17=0),"N.A.",IF((((N17-H17)/H17))*100&gt;=500,"500&lt;",IF((((N17-H17)/H17))*100&lt;=-500,"&lt;-500",(((N17-H17)/H17))*100)))</f>
        <v>N.A.</v>
      </c>
      <c r="P17" s="182">
        <v>0</v>
      </c>
      <c r="Q17" s="182">
        <v>0</v>
      </c>
      <c r="R17" s="182">
        <f>[1]ENERO!Q15+[1]FEBRERO!Q15+[1]MARZO!Q15+[1]ABRIL!Q15+[1]MAYO!Q15+[1]JUNIO!Q15+[1]JULIO!Q15+[1]AGOSTO!Q15+[1]SEPTIEMBRE!Q15+[1]OCTUBRE!Q15+[1]NOVIEMBRE!Q15+[1]DICIEMBRE!Q15</f>
        <v>0</v>
      </c>
      <c r="S17" s="183"/>
      <c r="T17" s="182">
        <v>0</v>
      </c>
      <c r="U17" s="182">
        <v>0</v>
      </c>
      <c r="V17" s="182">
        <f>[1]ENERO!T15+[1]FEBRERO!T15+[1]MARZO!T15+[1]ABRIL!T15+[1]MAYO!T15+[1]JUNIO!T15+[1]JULIO!T15+[1]AGOSTO!T15+[1]SEPTIEMBRE!T15+[1]OCTUBRE!T15+[1]NOVIEMBRE!T15+[1]DICIEMBRE!T15</f>
        <v>0</v>
      </c>
      <c r="W17" s="184"/>
      <c r="X17" s="184"/>
      <c r="Y17" s="184"/>
    </row>
    <row r="18" spans="1:25" s="185" customFormat="1">
      <c r="A18" s="298">
        <v>2</v>
      </c>
      <c r="B18" s="298" t="s">
        <v>126</v>
      </c>
      <c r="C18" s="298" t="s">
        <v>127</v>
      </c>
      <c r="D18" s="363">
        <v>0</v>
      </c>
      <c r="E18" s="363">
        <v>0</v>
      </c>
      <c r="F18" s="363">
        <v>0</v>
      </c>
      <c r="G18" s="363">
        <v>0</v>
      </c>
      <c r="H18" s="363">
        <v>0</v>
      </c>
      <c r="I18" s="364"/>
      <c r="J18" s="363">
        <v>0</v>
      </c>
      <c r="K18" s="363">
        <v>0</v>
      </c>
      <c r="L18" s="363">
        <v>0</v>
      </c>
      <c r="M18" s="363">
        <v>0</v>
      </c>
      <c r="N18" s="363">
        <v>0</v>
      </c>
      <c r="O18" s="365" t="str">
        <f t="shared" si="1"/>
        <v>N.A.</v>
      </c>
      <c r="P18" s="182">
        <v>0</v>
      </c>
      <c r="Q18" s="182">
        <v>0</v>
      </c>
      <c r="R18" s="182">
        <f>[1]ENERO!Q16+[1]FEBRERO!Q16+[1]MARZO!Q16+[1]ABRIL!Q16+[1]MAYO!Q16+[1]JUNIO!Q16+[1]JULIO!Q16+[1]AGOSTO!Q16+[1]SEPTIEMBRE!Q16+[1]OCTUBRE!Q16+[1]NOVIEMBRE!Q16+[1]DICIEMBRE!Q16</f>
        <v>0</v>
      </c>
      <c r="S18" s="183"/>
      <c r="T18" s="182">
        <v>0</v>
      </c>
      <c r="U18" s="182">
        <v>0</v>
      </c>
      <c r="V18" s="182">
        <f>[1]ENERO!T16+[1]FEBRERO!T16+[1]MARZO!T16+[1]ABRIL!T16+[1]MAYO!T16+[1]JUNIO!T16+[1]JULIO!T16+[1]AGOSTO!T16+[1]SEPTIEMBRE!T16+[1]OCTUBRE!T16+[1]NOVIEMBRE!T16+[1]DICIEMBRE!T16</f>
        <v>0</v>
      </c>
      <c r="W18" s="184"/>
      <c r="X18" s="184"/>
      <c r="Y18" s="184"/>
    </row>
    <row r="19" spans="1:25" s="185" customFormat="1">
      <c r="A19" s="298">
        <v>3</v>
      </c>
      <c r="B19" s="298" t="s">
        <v>128</v>
      </c>
      <c r="C19" s="298" t="s">
        <v>129</v>
      </c>
      <c r="D19" s="363">
        <v>0</v>
      </c>
      <c r="E19" s="363">
        <v>0</v>
      </c>
      <c r="F19" s="363">
        <v>0</v>
      </c>
      <c r="G19" s="363">
        <v>0</v>
      </c>
      <c r="H19" s="363">
        <v>0</v>
      </c>
      <c r="I19" s="364"/>
      <c r="J19" s="363">
        <v>0</v>
      </c>
      <c r="K19" s="363">
        <v>0</v>
      </c>
      <c r="L19" s="363">
        <v>0</v>
      </c>
      <c r="M19" s="363">
        <v>0</v>
      </c>
      <c r="N19" s="363">
        <v>0</v>
      </c>
      <c r="O19" s="365" t="str">
        <f t="shared" si="1"/>
        <v>N.A.</v>
      </c>
      <c r="P19" s="182">
        <v>0</v>
      </c>
      <c r="Q19" s="182">
        <v>0</v>
      </c>
      <c r="R19" s="182">
        <f>[1]ENERO!Q17+[1]FEBRERO!Q17+[1]MARZO!Q17+[1]ABRIL!Q17+[1]MAYO!Q17+[1]JUNIO!Q17+[1]JULIO!Q17+[1]AGOSTO!Q17+[1]SEPTIEMBRE!Q17+[1]OCTUBRE!Q17+[1]NOVIEMBRE!Q17+[1]DICIEMBRE!Q17</f>
        <v>0</v>
      </c>
      <c r="S19" s="183"/>
      <c r="T19" s="182">
        <v>0</v>
      </c>
      <c r="U19" s="182">
        <v>0</v>
      </c>
      <c r="V19" s="182">
        <f>[1]ENERO!T17+[1]FEBRERO!T17+[1]MARZO!T17+[1]ABRIL!T17+[1]MAYO!T17+[1]JUNIO!T17+[1]JULIO!T17+[1]AGOSTO!T17+[1]SEPTIEMBRE!T17+[1]OCTUBRE!T17+[1]NOVIEMBRE!T17+[1]DICIEMBRE!T17</f>
        <v>0</v>
      </c>
      <c r="W19" s="184"/>
      <c r="X19" s="184"/>
      <c r="Y19" s="184"/>
    </row>
    <row r="20" spans="1:25" s="185" customFormat="1">
      <c r="A20" s="298">
        <v>4</v>
      </c>
      <c r="B20" s="298" t="s">
        <v>126</v>
      </c>
      <c r="C20" s="298" t="s">
        <v>130</v>
      </c>
      <c r="D20" s="363">
        <v>0</v>
      </c>
      <c r="E20" s="363">
        <v>0</v>
      </c>
      <c r="F20" s="363">
        <v>0</v>
      </c>
      <c r="G20" s="363">
        <v>0</v>
      </c>
      <c r="H20" s="363">
        <v>0</v>
      </c>
      <c r="I20" s="364"/>
      <c r="J20" s="363">
        <v>0</v>
      </c>
      <c r="K20" s="363">
        <v>0</v>
      </c>
      <c r="L20" s="363">
        <v>0</v>
      </c>
      <c r="M20" s="363">
        <v>0</v>
      </c>
      <c r="N20" s="363">
        <v>0</v>
      </c>
      <c r="O20" s="365" t="str">
        <f t="shared" si="1"/>
        <v>N.A.</v>
      </c>
      <c r="P20" s="182">
        <v>0</v>
      </c>
      <c r="Q20" s="182">
        <v>0</v>
      </c>
      <c r="R20" s="182">
        <f>[1]ENERO!Q18+[1]FEBRERO!Q18+[1]MARZO!Q18+[1]ABRIL!Q18+[1]MAYO!Q18+[1]JUNIO!Q18+[1]JULIO!Q18+[1]AGOSTO!Q18+[1]SEPTIEMBRE!Q18+[1]OCTUBRE!Q18+[1]NOVIEMBRE!Q18+[1]DICIEMBRE!Q18</f>
        <v>0</v>
      </c>
      <c r="S20" s="183"/>
      <c r="T20" s="182">
        <v>0</v>
      </c>
      <c r="U20" s="182">
        <v>0</v>
      </c>
      <c r="V20" s="182">
        <f>[1]ENERO!T18+[1]FEBRERO!T18+[1]MARZO!T18+[1]ABRIL!T18+[1]MAYO!T18+[1]JUNIO!T18+[1]JULIO!T18+[1]AGOSTO!T18+[1]SEPTIEMBRE!T18+[1]OCTUBRE!T18+[1]NOVIEMBRE!T18+[1]DICIEMBRE!T18</f>
        <v>0</v>
      </c>
      <c r="W20" s="184"/>
      <c r="X20" s="184"/>
      <c r="Y20" s="184"/>
    </row>
    <row r="21" spans="1:25" s="185" customFormat="1">
      <c r="A21" s="298">
        <v>5</v>
      </c>
      <c r="B21" s="298" t="s">
        <v>131</v>
      </c>
      <c r="C21" s="298" t="s">
        <v>132</v>
      </c>
      <c r="D21" s="363">
        <v>0</v>
      </c>
      <c r="E21" s="363">
        <v>0</v>
      </c>
      <c r="F21" s="363">
        <v>0</v>
      </c>
      <c r="G21" s="363">
        <v>0</v>
      </c>
      <c r="H21" s="363">
        <v>0</v>
      </c>
      <c r="I21" s="364"/>
      <c r="J21" s="363">
        <v>0</v>
      </c>
      <c r="K21" s="363">
        <v>0</v>
      </c>
      <c r="L21" s="363">
        <v>0</v>
      </c>
      <c r="M21" s="363">
        <v>0</v>
      </c>
      <c r="N21" s="363">
        <v>0</v>
      </c>
      <c r="O21" s="365" t="str">
        <f t="shared" si="1"/>
        <v>N.A.</v>
      </c>
      <c r="P21" s="182">
        <v>0</v>
      </c>
      <c r="Q21" s="182">
        <v>0</v>
      </c>
      <c r="R21" s="182">
        <f>[1]ENERO!Q19+[1]FEBRERO!Q19+[1]MARZO!Q19+[1]ABRIL!Q19+[1]MAYO!Q19+[1]JUNIO!Q19+[1]JULIO!Q19+[1]AGOSTO!Q19+[1]SEPTIEMBRE!Q19+[1]OCTUBRE!Q19+[1]NOVIEMBRE!Q19+[1]DICIEMBRE!Q19</f>
        <v>0</v>
      </c>
      <c r="S21" s="183"/>
      <c r="T21" s="182">
        <v>0</v>
      </c>
      <c r="U21" s="182">
        <v>0</v>
      </c>
      <c r="V21" s="182">
        <f>[1]ENERO!T19+[1]FEBRERO!T19+[1]MARZO!T19+[1]ABRIL!T19+[1]MAYO!T19+[1]JUNIO!T19+[1]JULIO!T19+[1]AGOSTO!T19+[1]SEPTIEMBRE!T19+[1]OCTUBRE!T19+[1]NOVIEMBRE!T19+[1]DICIEMBRE!T19</f>
        <v>0</v>
      </c>
      <c r="W21" s="184"/>
      <c r="X21" s="184"/>
      <c r="Y21" s="184"/>
    </row>
    <row r="22" spans="1:25" s="185" customFormat="1">
      <c r="A22" s="298">
        <v>6</v>
      </c>
      <c r="B22" s="298" t="s">
        <v>126</v>
      </c>
      <c r="C22" s="298" t="s">
        <v>133</v>
      </c>
      <c r="D22" s="363">
        <v>0</v>
      </c>
      <c r="E22" s="363">
        <v>0</v>
      </c>
      <c r="F22" s="363">
        <v>0</v>
      </c>
      <c r="G22" s="363">
        <v>0</v>
      </c>
      <c r="H22" s="363">
        <v>0</v>
      </c>
      <c r="I22" s="364"/>
      <c r="J22" s="363">
        <v>0</v>
      </c>
      <c r="K22" s="363">
        <v>0</v>
      </c>
      <c r="L22" s="363">
        <v>0</v>
      </c>
      <c r="M22" s="363">
        <v>0</v>
      </c>
      <c r="N22" s="363">
        <v>0</v>
      </c>
      <c r="O22" s="365" t="str">
        <f t="shared" si="1"/>
        <v>N.A.</v>
      </c>
      <c r="P22" s="182">
        <v>0</v>
      </c>
      <c r="Q22" s="182">
        <v>0</v>
      </c>
      <c r="R22" s="182">
        <f>[1]ENERO!Q20+[1]FEBRERO!Q20+[1]MARZO!Q20+[1]ABRIL!Q20+[1]MAYO!Q20+[1]JUNIO!Q20+[1]JULIO!Q20+[1]AGOSTO!Q20+[1]SEPTIEMBRE!Q20+[1]OCTUBRE!Q20+[1]NOVIEMBRE!Q20+[1]DICIEMBRE!Q20</f>
        <v>0</v>
      </c>
      <c r="S22" s="183"/>
      <c r="T22" s="182">
        <v>0</v>
      </c>
      <c r="U22" s="182">
        <v>0</v>
      </c>
      <c r="V22" s="182">
        <f>[1]ENERO!T20+[1]FEBRERO!T20+[1]MARZO!T20+[1]ABRIL!T20+[1]MAYO!T20+[1]JUNIO!T20+[1]JULIO!T20+[1]AGOSTO!T20+[1]SEPTIEMBRE!T20+[1]OCTUBRE!T20+[1]NOVIEMBRE!T20+[1]DICIEMBRE!T20</f>
        <v>0</v>
      </c>
      <c r="W22" s="184"/>
      <c r="X22" s="184"/>
      <c r="Y22" s="184"/>
    </row>
    <row r="23" spans="1:25" s="185" customFormat="1">
      <c r="A23" s="298">
        <v>7</v>
      </c>
      <c r="B23" s="298" t="s">
        <v>134</v>
      </c>
      <c r="C23" s="298" t="s">
        <v>135</v>
      </c>
      <c r="D23" s="363">
        <v>0</v>
      </c>
      <c r="E23" s="363">
        <v>0</v>
      </c>
      <c r="F23" s="363">
        <v>0</v>
      </c>
      <c r="G23" s="363">
        <v>0</v>
      </c>
      <c r="H23" s="363">
        <v>0</v>
      </c>
      <c r="I23" s="364"/>
      <c r="J23" s="363">
        <v>0</v>
      </c>
      <c r="K23" s="363">
        <v>0</v>
      </c>
      <c r="L23" s="363">
        <v>0</v>
      </c>
      <c r="M23" s="363">
        <v>0</v>
      </c>
      <c r="N23" s="363">
        <v>0</v>
      </c>
      <c r="O23" s="365" t="str">
        <f t="shared" si="1"/>
        <v>N.A.</v>
      </c>
      <c r="P23" s="182">
        <v>0</v>
      </c>
      <c r="Q23" s="182">
        <v>0</v>
      </c>
      <c r="R23" s="182">
        <f>[1]ENERO!Q21+[1]FEBRERO!Q21+[1]MARZO!Q21+[1]ABRIL!Q21+[1]MAYO!Q21+[1]JUNIO!Q21+[1]JULIO!Q21+[1]AGOSTO!Q21+[1]SEPTIEMBRE!Q21+[1]OCTUBRE!Q21+[1]NOVIEMBRE!Q21+[1]DICIEMBRE!Q21</f>
        <v>0</v>
      </c>
      <c r="S23" s="183"/>
      <c r="T23" s="182">
        <v>0</v>
      </c>
      <c r="U23" s="182">
        <v>0</v>
      </c>
      <c r="V23" s="182">
        <f>[1]ENERO!T21+[1]FEBRERO!T21+[1]MARZO!T21+[1]ABRIL!T21+[1]MAYO!T21+[1]JUNIO!T21+[1]JULIO!T21+[1]AGOSTO!T21+[1]SEPTIEMBRE!T21+[1]OCTUBRE!T21+[1]NOVIEMBRE!T21+[1]DICIEMBRE!T21</f>
        <v>0</v>
      </c>
      <c r="W23" s="184"/>
      <c r="X23" s="184"/>
      <c r="Y23" s="184"/>
    </row>
    <row r="24" spans="1:25" s="185" customFormat="1">
      <c r="A24" s="298">
        <v>9</v>
      </c>
      <c r="B24" s="298" t="s">
        <v>136</v>
      </c>
      <c r="C24" s="298" t="s">
        <v>137</v>
      </c>
      <c r="D24" s="363">
        <v>0</v>
      </c>
      <c r="E24" s="363">
        <v>0</v>
      </c>
      <c r="F24" s="363">
        <v>0</v>
      </c>
      <c r="G24" s="363">
        <v>0</v>
      </c>
      <c r="H24" s="363">
        <v>0</v>
      </c>
      <c r="I24" s="364"/>
      <c r="J24" s="363">
        <v>0</v>
      </c>
      <c r="K24" s="363">
        <v>0</v>
      </c>
      <c r="L24" s="363">
        <v>0</v>
      </c>
      <c r="M24" s="363">
        <v>0</v>
      </c>
      <c r="N24" s="363">
        <v>0</v>
      </c>
      <c r="O24" s="365" t="str">
        <f t="shared" si="1"/>
        <v>N.A.</v>
      </c>
      <c r="P24" s="182">
        <v>0</v>
      </c>
      <c r="Q24" s="182">
        <v>0</v>
      </c>
      <c r="R24" s="182">
        <f>[1]ENERO!Q22+[1]FEBRERO!Q22+[1]MARZO!Q22+[1]ABRIL!Q22+[1]MAYO!Q22+[1]JUNIO!Q22+[1]JULIO!Q22+[1]AGOSTO!Q22+[1]SEPTIEMBRE!Q22+[1]OCTUBRE!Q22+[1]NOVIEMBRE!Q22+[1]DICIEMBRE!Q22</f>
        <v>0</v>
      </c>
      <c r="S24" s="183"/>
      <c r="T24" s="182">
        <v>0</v>
      </c>
      <c r="U24" s="182">
        <v>0</v>
      </c>
      <c r="V24" s="182">
        <f>[1]ENERO!T22+[1]FEBRERO!T22+[1]MARZO!T22+[1]ABRIL!T22+[1]MAYO!T22+[1]JUNIO!T22+[1]JULIO!T22+[1]AGOSTO!T22+[1]SEPTIEMBRE!T22+[1]OCTUBRE!T22+[1]NOVIEMBRE!T22+[1]DICIEMBRE!T22</f>
        <v>0</v>
      </c>
      <c r="W24" s="184"/>
      <c r="X24" s="184"/>
      <c r="Y24" s="184"/>
    </row>
    <row r="25" spans="1:25" s="185" customFormat="1">
      <c r="A25" s="298">
        <v>10</v>
      </c>
      <c r="B25" s="298" t="s">
        <v>136</v>
      </c>
      <c r="C25" s="298" t="s">
        <v>138</v>
      </c>
      <c r="D25" s="363">
        <v>0</v>
      </c>
      <c r="E25" s="363">
        <v>0</v>
      </c>
      <c r="F25" s="363">
        <v>0</v>
      </c>
      <c r="G25" s="363">
        <v>0</v>
      </c>
      <c r="H25" s="363">
        <v>0</v>
      </c>
      <c r="I25" s="364"/>
      <c r="J25" s="363">
        <v>0</v>
      </c>
      <c r="K25" s="363">
        <v>0</v>
      </c>
      <c r="L25" s="363">
        <v>0</v>
      </c>
      <c r="M25" s="363">
        <v>0</v>
      </c>
      <c r="N25" s="363">
        <v>0</v>
      </c>
      <c r="O25" s="365" t="str">
        <f t="shared" si="1"/>
        <v>N.A.</v>
      </c>
      <c r="P25" s="182">
        <v>0</v>
      </c>
      <c r="Q25" s="182">
        <v>0</v>
      </c>
      <c r="R25" s="182">
        <f>[1]ENERO!Q23+[1]FEBRERO!Q23+[1]MARZO!Q23+[1]ABRIL!Q23+[1]MAYO!Q23+[1]JUNIO!Q23+[1]JULIO!Q23+[1]AGOSTO!Q23+[1]SEPTIEMBRE!Q23+[1]OCTUBRE!Q23+[1]NOVIEMBRE!Q23+[1]DICIEMBRE!Q23</f>
        <v>0</v>
      </c>
      <c r="S25" s="183"/>
      <c r="T25" s="182">
        <v>0</v>
      </c>
      <c r="U25" s="182">
        <v>0</v>
      </c>
      <c r="V25" s="182">
        <f>[1]ENERO!T23+[1]FEBRERO!T23+[1]MARZO!T23+[1]ABRIL!T23+[1]MAYO!T23+[1]JUNIO!T23+[1]JULIO!T23+[1]AGOSTO!T23+[1]SEPTIEMBRE!T23+[1]OCTUBRE!T23+[1]NOVIEMBRE!T23+[1]DICIEMBRE!T23</f>
        <v>0</v>
      </c>
      <c r="W25" s="184"/>
      <c r="X25" s="184"/>
      <c r="Y25" s="184"/>
    </row>
    <row r="26" spans="1:25" s="185" customFormat="1">
      <c r="A26" s="298">
        <v>11</v>
      </c>
      <c r="B26" s="298" t="s">
        <v>136</v>
      </c>
      <c r="C26" s="298" t="s">
        <v>139</v>
      </c>
      <c r="D26" s="363">
        <v>0</v>
      </c>
      <c r="E26" s="363">
        <v>0</v>
      </c>
      <c r="F26" s="363">
        <v>0</v>
      </c>
      <c r="G26" s="363">
        <v>0</v>
      </c>
      <c r="H26" s="363">
        <v>0</v>
      </c>
      <c r="I26" s="364"/>
      <c r="J26" s="363">
        <v>0</v>
      </c>
      <c r="K26" s="363">
        <v>0</v>
      </c>
      <c r="L26" s="363">
        <v>0</v>
      </c>
      <c r="M26" s="363">
        <v>0</v>
      </c>
      <c r="N26" s="363">
        <v>0</v>
      </c>
      <c r="O26" s="365" t="str">
        <f t="shared" si="1"/>
        <v>N.A.</v>
      </c>
      <c r="P26" s="182">
        <v>0</v>
      </c>
      <c r="Q26" s="182">
        <v>0</v>
      </c>
      <c r="R26" s="182">
        <f>[1]ENERO!Q24+[1]FEBRERO!Q24+[1]MARZO!Q24+[1]ABRIL!Q24+[1]MAYO!Q24+[1]JUNIO!Q24+[1]JULIO!Q24+[1]AGOSTO!Q24+[1]SEPTIEMBRE!Q24+[1]OCTUBRE!Q24+[1]NOVIEMBRE!Q24+[1]DICIEMBRE!Q24</f>
        <v>0</v>
      </c>
      <c r="S26" s="183"/>
      <c r="T26" s="182">
        <v>0</v>
      </c>
      <c r="U26" s="182">
        <v>0</v>
      </c>
      <c r="V26" s="182">
        <f>[1]ENERO!T24+[1]FEBRERO!T24+[1]MARZO!T24+[1]ABRIL!T24+[1]MAYO!T24+[1]JUNIO!T24+[1]JULIO!T24+[1]AGOSTO!T24+[1]SEPTIEMBRE!T24+[1]OCTUBRE!T24+[1]NOVIEMBRE!T24+[1]DICIEMBRE!T24</f>
        <v>0</v>
      </c>
      <c r="W26" s="184"/>
      <c r="X26" s="184"/>
      <c r="Y26" s="184"/>
    </row>
    <row r="27" spans="1:25" s="185" customFormat="1">
      <c r="A27" s="298">
        <v>12</v>
      </c>
      <c r="B27" s="298" t="s">
        <v>140</v>
      </c>
      <c r="C27" s="298" t="s">
        <v>141</v>
      </c>
      <c r="D27" s="363">
        <v>0</v>
      </c>
      <c r="E27" s="363">
        <v>0</v>
      </c>
      <c r="F27" s="363">
        <v>0</v>
      </c>
      <c r="G27" s="363">
        <v>0</v>
      </c>
      <c r="H27" s="363">
        <v>0</v>
      </c>
      <c r="I27" s="364"/>
      <c r="J27" s="363">
        <v>0</v>
      </c>
      <c r="K27" s="363">
        <v>0</v>
      </c>
      <c r="L27" s="363">
        <v>0</v>
      </c>
      <c r="M27" s="363">
        <v>0</v>
      </c>
      <c r="N27" s="363">
        <v>0</v>
      </c>
      <c r="O27" s="365" t="str">
        <f t="shared" si="1"/>
        <v>N.A.</v>
      </c>
      <c r="P27" s="182">
        <v>0</v>
      </c>
      <c r="Q27" s="182">
        <v>0</v>
      </c>
      <c r="R27" s="182">
        <f>[1]ENERO!Q25+[1]FEBRERO!Q25+[1]MARZO!Q25+[1]ABRIL!Q25+[1]MAYO!Q25+[1]JUNIO!Q25+[1]JULIO!Q25+[1]AGOSTO!Q25+[1]SEPTIEMBRE!Q25+[1]OCTUBRE!Q25+[1]NOVIEMBRE!Q25+[1]DICIEMBRE!Q25</f>
        <v>0</v>
      </c>
      <c r="S27" s="183"/>
      <c r="T27" s="182">
        <v>0</v>
      </c>
      <c r="U27" s="182">
        <v>0</v>
      </c>
      <c r="V27" s="182">
        <f>[1]ENERO!T25+[1]FEBRERO!T25+[1]MARZO!T25+[1]ABRIL!T25+[1]MAYO!T25+[1]JUNIO!T25+[1]JULIO!T25+[1]AGOSTO!T25+[1]SEPTIEMBRE!T25+[1]OCTUBRE!T25+[1]NOVIEMBRE!T25+[1]DICIEMBRE!T25</f>
        <v>0</v>
      </c>
      <c r="W27" s="184"/>
      <c r="X27" s="184"/>
      <c r="Y27" s="184"/>
    </row>
    <row r="28" spans="1:25" s="185" customFormat="1">
      <c r="A28" s="298">
        <v>13</v>
      </c>
      <c r="B28" s="298" t="s">
        <v>140</v>
      </c>
      <c r="C28" s="298" t="s">
        <v>142</v>
      </c>
      <c r="D28" s="363">
        <v>0</v>
      </c>
      <c r="E28" s="363">
        <v>0</v>
      </c>
      <c r="F28" s="363">
        <v>0</v>
      </c>
      <c r="G28" s="363">
        <v>0</v>
      </c>
      <c r="H28" s="363">
        <v>0</v>
      </c>
      <c r="I28" s="364"/>
      <c r="J28" s="363">
        <v>0</v>
      </c>
      <c r="K28" s="363">
        <v>0</v>
      </c>
      <c r="L28" s="363">
        <v>0</v>
      </c>
      <c r="M28" s="363">
        <v>0</v>
      </c>
      <c r="N28" s="363">
        <v>0</v>
      </c>
      <c r="O28" s="365" t="str">
        <f t="shared" si="1"/>
        <v>N.A.</v>
      </c>
      <c r="P28" s="182">
        <v>0</v>
      </c>
      <c r="Q28" s="182">
        <v>0</v>
      </c>
      <c r="R28" s="182">
        <f>[1]ENERO!Q26+[1]FEBRERO!Q26+[1]MARZO!Q26+[1]ABRIL!Q26+[1]MAYO!Q26+[1]JUNIO!Q26+[1]JULIO!Q26+[1]AGOSTO!Q26+[1]SEPTIEMBRE!Q26+[1]OCTUBRE!Q26+[1]NOVIEMBRE!Q26+[1]DICIEMBRE!Q26</f>
        <v>0</v>
      </c>
      <c r="S28" s="183"/>
      <c r="T28" s="182">
        <v>0</v>
      </c>
      <c r="U28" s="182">
        <v>0</v>
      </c>
      <c r="V28" s="182">
        <f>[1]ENERO!T26+[1]FEBRERO!T26+[1]MARZO!T26+[1]ABRIL!T26+[1]MAYO!T26+[1]JUNIO!T26+[1]JULIO!T26+[1]AGOSTO!T26+[1]SEPTIEMBRE!T26+[1]OCTUBRE!T26+[1]NOVIEMBRE!T26+[1]DICIEMBRE!T26</f>
        <v>0</v>
      </c>
      <c r="W28" s="184"/>
      <c r="X28" s="184"/>
      <c r="Y28" s="184"/>
    </row>
    <row r="29" spans="1:25" s="185" customFormat="1">
      <c r="A29" s="298">
        <v>14</v>
      </c>
      <c r="B29" s="298" t="s">
        <v>140</v>
      </c>
      <c r="C29" s="298" t="s">
        <v>143</v>
      </c>
      <c r="D29" s="363">
        <v>0</v>
      </c>
      <c r="E29" s="363">
        <v>0</v>
      </c>
      <c r="F29" s="363">
        <v>0</v>
      </c>
      <c r="G29" s="363">
        <v>0</v>
      </c>
      <c r="H29" s="363">
        <v>0</v>
      </c>
      <c r="I29" s="364"/>
      <c r="J29" s="363">
        <v>0</v>
      </c>
      <c r="K29" s="363">
        <v>0</v>
      </c>
      <c r="L29" s="363">
        <v>0</v>
      </c>
      <c r="M29" s="363">
        <v>0</v>
      </c>
      <c r="N29" s="363">
        <v>0</v>
      </c>
      <c r="O29" s="365" t="str">
        <f t="shared" si="1"/>
        <v>N.A.</v>
      </c>
      <c r="P29" s="182">
        <v>0</v>
      </c>
      <c r="Q29" s="182">
        <v>0</v>
      </c>
      <c r="R29" s="182">
        <f>[1]ENERO!Q27+[1]FEBRERO!Q27+[1]MARZO!Q27+[1]ABRIL!Q27+[1]MAYO!Q27+[1]JUNIO!Q27+[1]JULIO!Q27+[1]AGOSTO!Q27+[1]SEPTIEMBRE!Q27+[1]OCTUBRE!Q27+[1]NOVIEMBRE!Q27+[1]DICIEMBRE!Q27</f>
        <v>0</v>
      </c>
      <c r="S29" s="183"/>
      <c r="T29" s="182">
        <v>0</v>
      </c>
      <c r="U29" s="182">
        <v>0</v>
      </c>
      <c r="V29" s="182">
        <f>[1]ENERO!T27+[1]FEBRERO!T27+[1]MARZO!T27+[1]ABRIL!T27+[1]MAYO!T27+[1]JUNIO!T27+[1]JULIO!T27+[1]AGOSTO!T27+[1]SEPTIEMBRE!T27+[1]OCTUBRE!T27+[1]NOVIEMBRE!T27+[1]DICIEMBRE!T27</f>
        <v>0</v>
      </c>
      <c r="W29" s="184"/>
      <c r="X29" s="184"/>
      <c r="Y29" s="184"/>
    </row>
    <row r="30" spans="1:25" s="185" customFormat="1">
      <c r="A30" s="298">
        <v>15</v>
      </c>
      <c r="B30" s="298" t="s">
        <v>140</v>
      </c>
      <c r="C30" s="298" t="s">
        <v>144</v>
      </c>
      <c r="D30" s="363">
        <v>0</v>
      </c>
      <c r="E30" s="363">
        <v>0</v>
      </c>
      <c r="F30" s="363">
        <v>0</v>
      </c>
      <c r="G30" s="363">
        <v>0</v>
      </c>
      <c r="H30" s="363">
        <v>0</v>
      </c>
      <c r="I30" s="364"/>
      <c r="J30" s="363">
        <v>0</v>
      </c>
      <c r="K30" s="363">
        <v>0</v>
      </c>
      <c r="L30" s="363">
        <v>0</v>
      </c>
      <c r="M30" s="363">
        <v>0</v>
      </c>
      <c r="N30" s="363">
        <v>0</v>
      </c>
      <c r="O30" s="365" t="str">
        <f t="shared" si="1"/>
        <v>N.A.</v>
      </c>
      <c r="P30" s="182">
        <v>0</v>
      </c>
      <c r="Q30" s="182">
        <v>0</v>
      </c>
      <c r="R30" s="182">
        <f>[1]ENERO!Q28+[1]FEBRERO!Q28+[1]MARZO!Q28+[1]ABRIL!Q28+[1]MAYO!Q28+[1]JUNIO!Q28+[1]JULIO!Q28+[1]AGOSTO!Q28+[1]SEPTIEMBRE!Q28+[1]OCTUBRE!Q28+[1]NOVIEMBRE!Q28+[1]DICIEMBRE!Q28</f>
        <v>0</v>
      </c>
      <c r="S30" s="183"/>
      <c r="T30" s="182">
        <v>0</v>
      </c>
      <c r="U30" s="182">
        <v>0</v>
      </c>
      <c r="V30" s="182">
        <f>[1]ENERO!T28+[1]FEBRERO!T28+[1]MARZO!T28+[1]ABRIL!T28+[1]MAYO!T28+[1]JUNIO!T28+[1]JULIO!T28+[1]AGOSTO!T28+[1]SEPTIEMBRE!T28+[1]OCTUBRE!T28+[1]NOVIEMBRE!T28+[1]DICIEMBRE!T28</f>
        <v>0</v>
      </c>
      <c r="W30" s="184"/>
      <c r="X30" s="184"/>
      <c r="Y30" s="184"/>
    </row>
    <row r="31" spans="1:25" s="185" customFormat="1">
      <c r="A31" s="298">
        <v>16</v>
      </c>
      <c r="B31" s="298" t="s">
        <v>140</v>
      </c>
      <c r="C31" s="298" t="s">
        <v>145</v>
      </c>
      <c r="D31" s="363">
        <v>0</v>
      </c>
      <c r="E31" s="363">
        <v>0</v>
      </c>
      <c r="F31" s="363">
        <v>0</v>
      </c>
      <c r="G31" s="363">
        <v>0</v>
      </c>
      <c r="H31" s="363">
        <v>0</v>
      </c>
      <c r="I31" s="364"/>
      <c r="J31" s="363">
        <v>0</v>
      </c>
      <c r="K31" s="363">
        <v>0</v>
      </c>
      <c r="L31" s="363">
        <v>0</v>
      </c>
      <c r="M31" s="363">
        <v>0</v>
      </c>
      <c r="N31" s="363">
        <v>0</v>
      </c>
      <c r="O31" s="365" t="str">
        <f t="shared" si="1"/>
        <v>N.A.</v>
      </c>
      <c r="P31" s="182">
        <v>0</v>
      </c>
      <c r="Q31" s="182">
        <v>0</v>
      </c>
      <c r="R31" s="182">
        <f>[1]ENERO!Q29+[1]FEBRERO!Q29+[1]MARZO!Q29+[1]ABRIL!Q29+[1]MAYO!Q29+[1]JUNIO!Q29+[1]JULIO!Q29+[1]AGOSTO!Q29+[1]SEPTIEMBRE!Q29+[1]OCTUBRE!Q29+[1]NOVIEMBRE!Q29+[1]DICIEMBRE!Q29</f>
        <v>0</v>
      </c>
      <c r="S31" s="183"/>
      <c r="T31" s="182">
        <v>0</v>
      </c>
      <c r="U31" s="182">
        <v>0</v>
      </c>
      <c r="V31" s="182">
        <f>[1]ENERO!T29+[1]FEBRERO!T29+[1]MARZO!T29+[1]ABRIL!T29+[1]MAYO!T29+[1]JUNIO!T29+[1]JULIO!T29+[1]AGOSTO!T29+[1]SEPTIEMBRE!T29+[1]OCTUBRE!T29+[1]NOVIEMBRE!T29+[1]DICIEMBRE!T29</f>
        <v>0</v>
      </c>
      <c r="W31" s="184"/>
      <c r="X31" s="184"/>
      <c r="Y31" s="184"/>
    </row>
    <row r="32" spans="1:25" s="185" customFormat="1">
      <c r="A32" s="298">
        <v>17</v>
      </c>
      <c r="B32" s="298" t="s">
        <v>136</v>
      </c>
      <c r="C32" s="298" t="s">
        <v>146</v>
      </c>
      <c r="D32" s="363">
        <v>0</v>
      </c>
      <c r="E32" s="363">
        <v>0</v>
      </c>
      <c r="F32" s="363">
        <v>0</v>
      </c>
      <c r="G32" s="363">
        <v>0</v>
      </c>
      <c r="H32" s="363">
        <v>0</v>
      </c>
      <c r="I32" s="364"/>
      <c r="J32" s="363">
        <v>0</v>
      </c>
      <c r="K32" s="363">
        <v>0</v>
      </c>
      <c r="L32" s="363">
        <v>0</v>
      </c>
      <c r="M32" s="363">
        <v>0</v>
      </c>
      <c r="N32" s="363">
        <v>0</v>
      </c>
      <c r="O32" s="365" t="str">
        <f t="shared" si="1"/>
        <v>N.A.</v>
      </c>
      <c r="P32" s="182">
        <v>0</v>
      </c>
      <c r="Q32" s="182">
        <v>0</v>
      </c>
      <c r="R32" s="182">
        <f>[1]ENERO!Q30+[1]FEBRERO!Q30+[1]MARZO!Q30+[1]ABRIL!Q30+[1]MAYO!Q30+[1]JUNIO!Q30+[1]JULIO!Q30+[1]AGOSTO!Q30+[1]SEPTIEMBRE!Q30+[1]OCTUBRE!Q30+[1]NOVIEMBRE!Q30+[1]DICIEMBRE!Q30</f>
        <v>0</v>
      </c>
      <c r="S32" s="183"/>
      <c r="T32" s="182">
        <v>0</v>
      </c>
      <c r="U32" s="182">
        <v>0</v>
      </c>
      <c r="V32" s="182">
        <f>[1]ENERO!T30+[1]FEBRERO!T30+[1]MARZO!T30+[1]ABRIL!T30+[1]MAYO!T30+[1]JUNIO!T30+[1]JULIO!T30+[1]AGOSTO!T30+[1]SEPTIEMBRE!T30+[1]OCTUBRE!T30+[1]NOVIEMBRE!T30+[1]DICIEMBRE!T30</f>
        <v>0</v>
      </c>
      <c r="W32" s="184"/>
      <c r="X32" s="184"/>
      <c r="Y32" s="184"/>
    </row>
    <row r="33" spans="1:25" s="185" customFormat="1">
      <c r="A33" s="298">
        <v>18</v>
      </c>
      <c r="B33" s="298" t="s">
        <v>136</v>
      </c>
      <c r="C33" s="298" t="s">
        <v>147</v>
      </c>
      <c r="D33" s="363">
        <v>0</v>
      </c>
      <c r="E33" s="363">
        <v>0</v>
      </c>
      <c r="F33" s="363">
        <v>0</v>
      </c>
      <c r="G33" s="363">
        <v>0</v>
      </c>
      <c r="H33" s="363">
        <v>0</v>
      </c>
      <c r="I33" s="364"/>
      <c r="J33" s="363">
        <v>0</v>
      </c>
      <c r="K33" s="363">
        <v>0</v>
      </c>
      <c r="L33" s="363">
        <v>0</v>
      </c>
      <c r="M33" s="363">
        <v>0</v>
      </c>
      <c r="N33" s="363">
        <v>0</v>
      </c>
      <c r="O33" s="365" t="str">
        <f t="shared" si="1"/>
        <v>N.A.</v>
      </c>
      <c r="P33" s="182">
        <v>0</v>
      </c>
      <c r="Q33" s="182">
        <v>0</v>
      </c>
      <c r="R33" s="182">
        <f>[1]ENERO!Q31+[1]FEBRERO!Q31+[1]MARZO!Q31+[1]ABRIL!Q31+[1]MAYO!Q31+[1]JUNIO!Q31+[1]JULIO!Q31+[1]AGOSTO!Q31+[1]SEPTIEMBRE!Q31+[1]OCTUBRE!Q31+[1]NOVIEMBRE!Q31+[1]DICIEMBRE!Q31</f>
        <v>0</v>
      </c>
      <c r="S33" s="183"/>
      <c r="T33" s="182">
        <v>0</v>
      </c>
      <c r="U33" s="182">
        <v>0</v>
      </c>
      <c r="V33" s="182">
        <f>[1]ENERO!T31+[1]FEBRERO!T31+[1]MARZO!T31+[1]ABRIL!T31+[1]MAYO!T31+[1]JUNIO!T31+[1]JULIO!T31+[1]AGOSTO!T31+[1]SEPTIEMBRE!T31+[1]OCTUBRE!T31+[1]NOVIEMBRE!T31+[1]DICIEMBRE!T31</f>
        <v>0</v>
      </c>
      <c r="W33" s="184"/>
      <c r="X33" s="184"/>
      <c r="Y33" s="184"/>
    </row>
    <row r="34" spans="1:25" s="185" customFormat="1">
      <c r="A34" s="298">
        <v>19</v>
      </c>
      <c r="B34" s="298" t="s">
        <v>136</v>
      </c>
      <c r="C34" s="298" t="s">
        <v>148</v>
      </c>
      <c r="D34" s="363">
        <v>0</v>
      </c>
      <c r="E34" s="363">
        <v>0</v>
      </c>
      <c r="F34" s="363">
        <v>0</v>
      </c>
      <c r="G34" s="363">
        <v>0</v>
      </c>
      <c r="H34" s="363">
        <v>0</v>
      </c>
      <c r="I34" s="364"/>
      <c r="J34" s="363">
        <v>0</v>
      </c>
      <c r="K34" s="363">
        <v>0</v>
      </c>
      <c r="L34" s="363">
        <v>0</v>
      </c>
      <c r="M34" s="363">
        <v>0</v>
      </c>
      <c r="N34" s="363">
        <v>0</v>
      </c>
      <c r="O34" s="365" t="str">
        <f t="shared" si="1"/>
        <v>N.A.</v>
      </c>
      <c r="P34" s="182">
        <v>0</v>
      </c>
      <c r="Q34" s="182">
        <v>0</v>
      </c>
      <c r="R34" s="182">
        <f>[1]ENERO!Q32+[1]FEBRERO!Q32+[1]MARZO!Q32+[1]ABRIL!Q32+[1]MAYO!Q32+[1]JUNIO!Q32+[1]JULIO!Q32+[1]AGOSTO!Q32+[1]SEPTIEMBRE!Q32+[1]OCTUBRE!Q32+[1]NOVIEMBRE!Q32+[1]DICIEMBRE!Q32</f>
        <v>0</v>
      </c>
      <c r="S34" s="183"/>
      <c r="T34" s="182">
        <v>0</v>
      </c>
      <c r="U34" s="182">
        <v>0</v>
      </c>
      <c r="V34" s="182">
        <f>[1]ENERO!T32+[1]FEBRERO!T32+[1]MARZO!T32+[1]ABRIL!T32+[1]MAYO!T32+[1]JUNIO!T32+[1]JULIO!T32+[1]AGOSTO!T32+[1]SEPTIEMBRE!T32+[1]OCTUBRE!T32+[1]NOVIEMBRE!T32+[1]DICIEMBRE!T32</f>
        <v>0</v>
      </c>
      <c r="W34" s="184"/>
      <c r="X34" s="184"/>
      <c r="Y34" s="184"/>
    </row>
    <row r="35" spans="1:25" s="185" customFormat="1">
      <c r="A35" s="298">
        <v>20</v>
      </c>
      <c r="B35" s="298" t="s">
        <v>136</v>
      </c>
      <c r="C35" s="298" t="s">
        <v>149</v>
      </c>
      <c r="D35" s="363">
        <v>0</v>
      </c>
      <c r="E35" s="363">
        <v>0</v>
      </c>
      <c r="F35" s="363">
        <v>0</v>
      </c>
      <c r="G35" s="363">
        <v>0</v>
      </c>
      <c r="H35" s="363">
        <v>0</v>
      </c>
      <c r="I35" s="364"/>
      <c r="J35" s="363">
        <v>0</v>
      </c>
      <c r="K35" s="363">
        <v>0</v>
      </c>
      <c r="L35" s="363">
        <v>0</v>
      </c>
      <c r="M35" s="363">
        <v>0</v>
      </c>
      <c r="N35" s="363">
        <v>0</v>
      </c>
      <c r="O35" s="365" t="str">
        <f t="shared" si="1"/>
        <v>N.A.</v>
      </c>
      <c r="P35" s="182">
        <v>0</v>
      </c>
      <c r="Q35" s="182">
        <v>0</v>
      </c>
      <c r="R35" s="182">
        <f>[1]ENERO!Q33+[1]FEBRERO!Q33+[1]MARZO!Q33+[1]ABRIL!Q33+[1]MAYO!Q33+[1]JUNIO!Q33+[1]JULIO!Q33+[1]AGOSTO!Q33+[1]SEPTIEMBRE!Q33+[1]OCTUBRE!Q33+[1]NOVIEMBRE!Q33+[1]DICIEMBRE!Q33</f>
        <v>0</v>
      </c>
      <c r="S35" s="183"/>
      <c r="T35" s="182">
        <v>0</v>
      </c>
      <c r="U35" s="182">
        <v>0</v>
      </c>
      <c r="V35" s="182">
        <f>[1]ENERO!T33+[1]FEBRERO!T33+[1]MARZO!T33+[1]ABRIL!T33+[1]MAYO!T33+[1]JUNIO!T33+[1]JULIO!T33+[1]AGOSTO!T33+[1]SEPTIEMBRE!T33+[1]OCTUBRE!T33+[1]NOVIEMBRE!T33+[1]DICIEMBRE!T33</f>
        <v>0</v>
      </c>
      <c r="W35" s="184"/>
      <c r="X35" s="184"/>
      <c r="Y35" s="184"/>
    </row>
    <row r="36" spans="1:25" s="185" customFormat="1">
      <c r="A36" s="298">
        <v>21</v>
      </c>
      <c r="B36" s="298" t="s">
        <v>140</v>
      </c>
      <c r="C36" s="298" t="s">
        <v>150</v>
      </c>
      <c r="D36" s="363">
        <v>0</v>
      </c>
      <c r="E36" s="363">
        <v>0</v>
      </c>
      <c r="F36" s="363">
        <v>0</v>
      </c>
      <c r="G36" s="363">
        <v>0</v>
      </c>
      <c r="H36" s="363">
        <v>0</v>
      </c>
      <c r="I36" s="364"/>
      <c r="J36" s="363">
        <v>0</v>
      </c>
      <c r="K36" s="363">
        <v>0</v>
      </c>
      <c r="L36" s="363">
        <v>0</v>
      </c>
      <c r="M36" s="363">
        <v>0</v>
      </c>
      <c r="N36" s="363">
        <v>0</v>
      </c>
      <c r="O36" s="365" t="str">
        <f t="shared" si="1"/>
        <v>N.A.</v>
      </c>
      <c r="P36" s="182">
        <v>0</v>
      </c>
      <c r="Q36" s="182">
        <v>0</v>
      </c>
      <c r="R36" s="182">
        <f>[1]ENERO!Q34+[1]FEBRERO!Q34+[1]MARZO!Q34+[1]ABRIL!Q34+[1]MAYO!Q34+[1]JUNIO!Q34+[1]JULIO!Q34+[1]AGOSTO!Q34+[1]SEPTIEMBRE!Q34+[1]OCTUBRE!Q34+[1]NOVIEMBRE!Q34+[1]DICIEMBRE!Q34</f>
        <v>0</v>
      </c>
      <c r="S36" s="183"/>
      <c r="T36" s="182">
        <v>0</v>
      </c>
      <c r="U36" s="182">
        <v>0</v>
      </c>
      <c r="V36" s="182">
        <f>[1]ENERO!T34+[1]FEBRERO!T34+[1]MARZO!T34+[1]ABRIL!T34+[1]MAYO!T34+[1]JUNIO!T34+[1]JULIO!T34+[1]AGOSTO!T34+[1]SEPTIEMBRE!T34+[1]OCTUBRE!T34+[1]NOVIEMBRE!T34+[1]DICIEMBRE!T34</f>
        <v>0</v>
      </c>
      <c r="W36" s="184"/>
      <c r="X36" s="184"/>
      <c r="Y36" s="184"/>
    </row>
    <row r="37" spans="1:25" s="185" customFormat="1">
      <c r="A37" s="298">
        <v>22</v>
      </c>
      <c r="B37" s="298" t="s">
        <v>140</v>
      </c>
      <c r="C37" s="298" t="s">
        <v>151</v>
      </c>
      <c r="D37" s="363">
        <v>0</v>
      </c>
      <c r="E37" s="363">
        <v>0</v>
      </c>
      <c r="F37" s="363">
        <v>0</v>
      </c>
      <c r="G37" s="363">
        <v>0</v>
      </c>
      <c r="H37" s="363">
        <v>0</v>
      </c>
      <c r="I37" s="364"/>
      <c r="J37" s="363">
        <v>0</v>
      </c>
      <c r="K37" s="363">
        <v>0</v>
      </c>
      <c r="L37" s="363">
        <v>0</v>
      </c>
      <c r="M37" s="363">
        <v>0</v>
      </c>
      <c r="N37" s="363">
        <v>0</v>
      </c>
      <c r="O37" s="365" t="str">
        <f t="shared" si="1"/>
        <v>N.A.</v>
      </c>
      <c r="P37" s="182">
        <v>0</v>
      </c>
      <c r="Q37" s="182">
        <v>0</v>
      </c>
      <c r="R37" s="182">
        <f>[1]ENERO!Q35+[1]FEBRERO!Q35+[1]MARZO!Q35+[1]ABRIL!Q35+[1]MAYO!Q35+[1]JUNIO!Q35+[1]JULIO!Q35+[1]AGOSTO!Q35+[1]SEPTIEMBRE!Q35+[1]OCTUBRE!Q35+[1]NOVIEMBRE!Q35+[1]DICIEMBRE!Q35</f>
        <v>0</v>
      </c>
      <c r="S37" s="183"/>
      <c r="T37" s="182">
        <v>0</v>
      </c>
      <c r="U37" s="182">
        <v>0</v>
      </c>
      <c r="V37" s="182">
        <f>[1]ENERO!T35+[1]FEBRERO!T35+[1]MARZO!T35+[1]ABRIL!T35+[1]MAYO!T35+[1]JUNIO!T35+[1]JULIO!T35+[1]AGOSTO!T35+[1]SEPTIEMBRE!T35+[1]OCTUBRE!T35+[1]NOVIEMBRE!T35+[1]DICIEMBRE!T35</f>
        <v>0</v>
      </c>
      <c r="W37" s="184"/>
      <c r="X37" s="184"/>
      <c r="Y37" s="184"/>
    </row>
    <row r="38" spans="1:25" s="185" customFormat="1">
      <c r="A38" s="298">
        <v>23</v>
      </c>
      <c r="B38" s="298" t="s">
        <v>140</v>
      </c>
      <c r="C38" s="298" t="s">
        <v>152</v>
      </c>
      <c r="D38" s="363">
        <v>0</v>
      </c>
      <c r="E38" s="363">
        <v>0</v>
      </c>
      <c r="F38" s="363">
        <v>0</v>
      </c>
      <c r="G38" s="363">
        <v>0</v>
      </c>
      <c r="H38" s="363">
        <v>0</v>
      </c>
      <c r="I38" s="364"/>
      <c r="J38" s="363">
        <v>0</v>
      </c>
      <c r="K38" s="363">
        <v>0</v>
      </c>
      <c r="L38" s="363">
        <v>0</v>
      </c>
      <c r="M38" s="363">
        <v>0</v>
      </c>
      <c r="N38" s="363">
        <v>0</v>
      </c>
      <c r="O38" s="365" t="str">
        <f t="shared" si="1"/>
        <v>N.A.</v>
      </c>
      <c r="P38" s="182">
        <v>0</v>
      </c>
      <c r="Q38" s="182">
        <v>0</v>
      </c>
      <c r="R38" s="182">
        <f>[1]ENERO!Q36+[1]FEBRERO!Q36+[1]MARZO!Q36+[1]ABRIL!Q36+[1]MAYO!Q36+[1]JUNIO!Q36+[1]JULIO!Q36+[1]AGOSTO!Q36+[1]SEPTIEMBRE!Q36+[1]OCTUBRE!Q36+[1]NOVIEMBRE!Q36+[1]DICIEMBRE!Q36</f>
        <v>0</v>
      </c>
      <c r="S38" s="183"/>
      <c r="T38" s="182">
        <v>0</v>
      </c>
      <c r="U38" s="182">
        <v>0</v>
      </c>
      <c r="V38" s="182">
        <f>[1]ENERO!T36+[1]FEBRERO!T36+[1]MARZO!T36+[1]ABRIL!T36+[1]MAYO!T36+[1]JUNIO!T36+[1]JULIO!T36+[1]AGOSTO!T36+[1]SEPTIEMBRE!T36+[1]OCTUBRE!T36+[1]NOVIEMBRE!T36+[1]DICIEMBRE!T36</f>
        <v>0</v>
      </c>
      <c r="W38" s="184"/>
      <c r="X38" s="184"/>
      <c r="Y38" s="184"/>
    </row>
    <row r="39" spans="1:25" s="185" customFormat="1">
      <c r="A39" s="298">
        <v>24</v>
      </c>
      <c r="B39" s="298" t="s">
        <v>140</v>
      </c>
      <c r="C39" s="298" t="s">
        <v>153</v>
      </c>
      <c r="D39" s="363">
        <v>0</v>
      </c>
      <c r="E39" s="363">
        <v>0</v>
      </c>
      <c r="F39" s="363">
        <v>0</v>
      </c>
      <c r="G39" s="363">
        <v>0</v>
      </c>
      <c r="H39" s="363">
        <v>0</v>
      </c>
      <c r="I39" s="364"/>
      <c r="J39" s="363">
        <v>0</v>
      </c>
      <c r="K39" s="363">
        <v>0</v>
      </c>
      <c r="L39" s="363">
        <v>0</v>
      </c>
      <c r="M39" s="363">
        <v>0</v>
      </c>
      <c r="N39" s="363">
        <v>0</v>
      </c>
      <c r="O39" s="365" t="str">
        <f t="shared" si="1"/>
        <v>N.A.</v>
      </c>
      <c r="P39" s="182">
        <v>0</v>
      </c>
      <c r="Q39" s="182">
        <v>0</v>
      </c>
      <c r="R39" s="182">
        <f>[1]ENERO!Q37+[1]FEBRERO!Q37+[1]MARZO!Q37+[1]ABRIL!Q37+[1]MAYO!Q37+[1]JUNIO!Q37+[1]JULIO!Q37+[1]AGOSTO!Q37+[1]SEPTIEMBRE!Q37+[1]OCTUBRE!Q37+[1]NOVIEMBRE!Q37+[1]DICIEMBRE!Q37</f>
        <v>0</v>
      </c>
      <c r="S39" s="183"/>
      <c r="T39" s="182">
        <v>0</v>
      </c>
      <c r="U39" s="182">
        <v>0</v>
      </c>
      <c r="V39" s="182">
        <f>[1]ENERO!T37+[1]FEBRERO!T37+[1]MARZO!T37+[1]ABRIL!T37+[1]MAYO!T37+[1]JUNIO!T37+[1]JULIO!T37+[1]AGOSTO!T37+[1]SEPTIEMBRE!T37+[1]OCTUBRE!T37+[1]NOVIEMBRE!T37+[1]DICIEMBRE!T37</f>
        <v>0</v>
      </c>
      <c r="W39" s="184"/>
      <c r="X39" s="184"/>
      <c r="Y39" s="184"/>
    </row>
    <row r="40" spans="1:25" s="185" customFormat="1">
      <c r="A40" s="298">
        <v>25</v>
      </c>
      <c r="B40" s="298" t="s">
        <v>124</v>
      </c>
      <c r="C40" s="298" t="s">
        <v>154</v>
      </c>
      <c r="D40" s="363">
        <v>0</v>
      </c>
      <c r="E40" s="363">
        <v>0</v>
      </c>
      <c r="F40" s="363">
        <v>0</v>
      </c>
      <c r="G40" s="363">
        <v>0</v>
      </c>
      <c r="H40" s="363">
        <v>0</v>
      </c>
      <c r="I40" s="364"/>
      <c r="J40" s="363">
        <v>0</v>
      </c>
      <c r="K40" s="363">
        <v>0</v>
      </c>
      <c r="L40" s="363">
        <v>0</v>
      </c>
      <c r="M40" s="363">
        <v>0</v>
      </c>
      <c r="N40" s="363">
        <v>0</v>
      </c>
      <c r="O40" s="365" t="str">
        <f t="shared" si="1"/>
        <v>N.A.</v>
      </c>
      <c r="P40" s="182">
        <v>0</v>
      </c>
      <c r="Q40" s="182">
        <v>0</v>
      </c>
      <c r="R40" s="182">
        <f>[1]ENERO!Q38+[1]FEBRERO!Q38+[1]MARZO!Q38+[1]ABRIL!Q38+[1]MAYO!Q38+[1]JUNIO!Q38+[1]JULIO!Q38+[1]AGOSTO!Q38+[1]SEPTIEMBRE!Q38+[1]OCTUBRE!Q38+[1]NOVIEMBRE!Q38+[1]DICIEMBRE!Q38</f>
        <v>0</v>
      </c>
      <c r="S40" s="183"/>
      <c r="T40" s="182">
        <v>0</v>
      </c>
      <c r="U40" s="182">
        <v>0</v>
      </c>
      <c r="V40" s="182">
        <f>[1]ENERO!T38+[1]FEBRERO!T38+[1]MARZO!T38+[1]ABRIL!T38+[1]MAYO!T38+[1]JUNIO!T38+[1]JULIO!T38+[1]AGOSTO!T38+[1]SEPTIEMBRE!T38+[1]OCTUBRE!T38+[1]NOVIEMBRE!T38+[1]DICIEMBRE!T38</f>
        <v>0</v>
      </c>
      <c r="W40" s="184"/>
      <c r="X40" s="184"/>
      <c r="Y40" s="184"/>
    </row>
    <row r="41" spans="1:25" s="185" customFormat="1">
      <c r="A41" s="298">
        <v>26</v>
      </c>
      <c r="B41" s="298" t="s">
        <v>155</v>
      </c>
      <c r="C41" s="298" t="s">
        <v>156</v>
      </c>
      <c r="D41" s="363">
        <v>0</v>
      </c>
      <c r="E41" s="363">
        <v>0</v>
      </c>
      <c r="F41" s="363">
        <v>0</v>
      </c>
      <c r="G41" s="363">
        <v>0</v>
      </c>
      <c r="H41" s="363">
        <v>0</v>
      </c>
      <c r="I41" s="364"/>
      <c r="J41" s="363">
        <v>0</v>
      </c>
      <c r="K41" s="363">
        <v>0</v>
      </c>
      <c r="L41" s="363">
        <v>0</v>
      </c>
      <c r="M41" s="363">
        <v>0</v>
      </c>
      <c r="N41" s="363">
        <v>0</v>
      </c>
      <c r="O41" s="365" t="str">
        <f t="shared" si="1"/>
        <v>N.A.</v>
      </c>
      <c r="P41" s="182">
        <v>0</v>
      </c>
      <c r="Q41" s="182">
        <v>0</v>
      </c>
      <c r="R41" s="182">
        <f>[1]ENERO!Q39+[1]FEBRERO!Q39+[1]MARZO!Q39+[1]ABRIL!Q39+[1]MAYO!Q39+[1]JUNIO!Q39+[1]JULIO!Q39+[1]AGOSTO!Q39+[1]SEPTIEMBRE!Q39+[1]OCTUBRE!Q39+[1]NOVIEMBRE!Q39+[1]DICIEMBRE!Q39</f>
        <v>0</v>
      </c>
      <c r="S41" s="183"/>
      <c r="T41" s="182">
        <v>0</v>
      </c>
      <c r="U41" s="182">
        <v>0</v>
      </c>
      <c r="V41" s="182">
        <f>[1]ENERO!T39+[1]FEBRERO!T39+[1]MARZO!T39+[1]ABRIL!T39+[1]MAYO!T39+[1]JUNIO!T39+[1]JULIO!T39+[1]AGOSTO!T39+[1]SEPTIEMBRE!T39+[1]OCTUBRE!T39+[1]NOVIEMBRE!T39+[1]DICIEMBRE!T39</f>
        <v>0</v>
      </c>
      <c r="W41" s="184"/>
      <c r="X41" s="184"/>
      <c r="Y41" s="184"/>
    </row>
    <row r="42" spans="1:25" s="185" customFormat="1">
      <c r="A42" s="298">
        <v>27</v>
      </c>
      <c r="B42" s="298" t="s">
        <v>136</v>
      </c>
      <c r="C42" s="298" t="s">
        <v>157</v>
      </c>
      <c r="D42" s="363">
        <v>0</v>
      </c>
      <c r="E42" s="363">
        <v>0</v>
      </c>
      <c r="F42" s="363">
        <v>0</v>
      </c>
      <c r="G42" s="363">
        <v>0</v>
      </c>
      <c r="H42" s="363">
        <v>0</v>
      </c>
      <c r="I42" s="364"/>
      <c r="J42" s="363">
        <v>0</v>
      </c>
      <c r="K42" s="363">
        <v>0</v>
      </c>
      <c r="L42" s="363">
        <v>0</v>
      </c>
      <c r="M42" s="363">
        <v>0</v>
      </c>
      <c r="N42" s="363">
        <v>0</v>
      </c>
      <c r="O42" s="365" t="str">
        <f t="shared" si="1"/>
        <v>N.A.</v>
      </c>
      <c r="P42" s="182">
        <v>0</v>
      </c>
      <c r="Q42" s="182">
        <v>0</v>
      </c>
      <c r="R42" s="182">
        <f>[1]ENERO!Q40+[1]FEBRERO!Q40+[1]MARZO!Q40+[1]ABRIL!Q40+[1]MAYO!Q40+[1]JUNIO!Q40+[1]JULIO!Q40+[1]AGOSTO!Q40+[1]SEPTIEMBRE!Q40+[1]OCTUBRE!Q40+[1]NOVIEMBRE!Q40+[1]DICIEMBRE!Q40</f>
        <v>0</v>
      </c>
      <c r="S42" s="183"/>
      <c r="T42" s="182">
        <v>0</v>
      </c>
      <c r="U42" s="182">
        <v>0</v>
      </c>
      <c r="V42" s="182">
        <f>[1]ENERO!T40+[1]FEBRERO!T40+[1]MARZO!T40+[1]ABRIL!T40+[1]MAYO!T40+[1]JUNIO!T40+[1]JULIO!T40+[1]AGOSTO!T40+[1]SEPTIEMBRE!T40+[1]OCTUBRE!T40+[1]NOVIEMBRE!T40+[1]DICIEMBRE!T40</f>
        <v>0</v>
      </c>
      <c r="W42" s="184"/>
      <c r="X42" s="184"/>
      <c r="Y42" s="184"/>
    </row>
    <row r="43" spans="1:25" s="185" customFormat="1">
      <c r="A43" s="298">
        <v>28</v>
      </c>
      <c r="B43" s="298" t="s">
        <v>136</v>
      </c>
      <c r="C43" s="298" t="s">
        <v>158</v>
      </c>
      <c r="D43" s="363">
        <v>0</v>
      </c>
      <c r="E43" s="363">
        <v>0</v>
      </c>
      <c r="F43" s="363">
        <v>0</v>
      </c>
      <c r="G43" s="363">
        <v>0</v>
      </c>
      <c r="H43" s="363">
        <v>0</v>
      </c>
      <c r="I43" s="364"/>
      <c r="J43" s="363">
        <v>0</v>
      </c>
      <c r="K43" s="363">
        <v>0</v>
      </c>
      <c r="L43" s="363">
        <v>0</v>
      </c>
      <c r="M43" s="363">
        <v>0</v>
      </c>
      <c r="N43" s="363">
        <v>0</v>
      </c>
      <c r="O43" s="365" t="str">
        <f t="shared" si="1"/>
        <v>N.A.</v>
      </c>
      <c r="P43" s="182">
        <v>0</v>
      </c>
      <c r="Q43" s="182">
        <v>0</v>
      </c>
      <c r="R43" s="182">
        <f>[1]ENERO!Q41+[1]FEBRERO!Q41+[1]MARZO!Q41+[1]ABRIL!Q41+[1]MAYO!Q41+[1]JUNIO!Q41+[1]JULIO!Q41+[1]AGOSTO!Q41+[1]SEPTIEMBRE!Q41+[1]OCTUBRE!Q41+[1]NOVIEMBRE!Q41+[1]DICIEMBRE!Q41</f>
        <v>0</v>
      </c>
      <c r="S43" s="183"/>
      <c r="T43" s="182">
        <v>0</v>
      </c>
      <c r="U43" s="182">
        <v>0</v>
      </c>
      <c r="V43" s="182">
        <f>[1]ENERO!T41+[1]FEBRERO!T41+[1]MARZO!T41+[1]ABRIL!T41+[1]MAYO!T41+[1]JUNIO!T41+[1]JULIO!T41+[1]AGOSTO!T41+[1]SEPTIEMBRE!T41+[1]OCTUBRE!T41+[1]NOVIEMBRE!T41+[1]DICIEMBRE!T41</f>
        <v>0</v>
      </c>
      <c r="W43" s="184"/>
      <c r="X43" s="184"/>
      <c r="Y43" s="184"/>
    </row>
    <row r="44" spans="1:25" s="185" customFormat="1">
      <c r="A44" s="298">
        <v>29</v>
      </c>
      <c r="B44" s="298" t="s">
        <v>136</v>
      </c>
      <c r="C44" s="298" t="s">
        <v>159</v>
      </c>
      <c r="D44" s="363">
        <v>0</v>
      </c>
      <c r="E44" s="363">
        <v>0</v>
      </c>
      <c r="F44" s="363">
        <v>0</v>
      </c>
      <c r="G44" s="363">
        <v>0</v>
      </c>
      <c r="H44" s="363">
        <v>0</v>
      </c>
      <c r="I44" s="364"/>
      <c r="J44" s="363">
        <v>0</v>
      </c>
      <c r="K44" s="363">
        <v>0</v>
      </c>
      <c r="L44" s="363">
        <v>0</v>
      </c>
      <c r="M44" s="363">
        <v>0</v>
      </c>
      <c r="N44" s="363">
        <v>0</v>
      </c>
      <c r="O44" s="365" t="str">
        <f t="shared" si="1"/>
        <v>N.A.</v>
      </c>
      <c r="P44" s="182">
        <v>0</v>
      </c>
      <c r="Q44" s="182">
        <v>0</v>
      </c>
      <c r="R44" s="182">
        <f>[1]ENERO!Q42+[1]FEBRERO!Q42+[1]MARZO!Q42+[1]ABRIL!Q42+[1]MAYO!Q42+[1]JUNIO!Q42+[1]JULIO!Q42+[1]AGOSTO!Q42+[1]SEPTIEMBRE!Q42+[1]OCTUBRE!Q42+[1]NOVIEMBRE!Q42+[1]DICIEMBRE!Q42</f>
        <v>0</v>
      </c>
      <c r="S44" s="183"/>
      <c r="T44" s="182">
        <v>0</v>
      </c>
      <c r="U44" s="182">
        <v>0</v>
      </c>
      <c r="V44" s="182">
        <f>[1]ENERO!T42+[1]FEBRERO!T42+[1]MARZO!T42+[1]ABRIL!T42+[1]MAYO!T42+[1]JUNIO!T42+[1]JULIO!T42+[1]AGOSTO!T42+[1]SEPTIEMBRE!T42+[1]OCTUBRE!T42+[1]NOVIEMBRE!T42+[1]DICIEMBRE!T42</f>
        <v>0</v>
      </c>
      <c r="W44" s="184"/>
      <c r="X44" s="184"/>
      <c r="Y44" s="184"/>
    </row>
    <row r="45" spans="1:25" s="185" customFormat="1">
      <c r="A45" s="298">
        <v>30</v>
      </c>
      <c r="B45" s="298" t="s">
        <v>136</v>
      </c>
      <c r="C45" s="298" t="s">
        <v>160</v>
      </c>
      <c r="D45" s="363">
        <v>0</v>
      </c>
      <c r="E45" s="363">
        <v>0</v>
      </c>
      <c r="F45" s="363">
        <v>0</v>
      </c>
      <c r="G45" s="363">
        <v>0</v>
      </c>
      <c r="H45" s="363">
        <v>0</v>
      </c>
      <c r="I45" s="364"/>
      <c r="J45" s="363">
        <v>0</v>
      </c>
      <c r="K45" s="363">
        <v>0</v>
      </c>
      <c r="L45" s="363">
        <v>0</v>
      </c>
      <c r="M45" s="363">
        <v>0</v>
      </c>
      <c r="N45" s="363">
        <v>0</v>
      </c>
      <c r="O45" s="365" t="str">
        <f t="shared" si="1"/>
        <v>N.A.</v>
      </c>
      <c r="P45" s="182">
        <v>0</v>
      </c>
      <c r="Q45" s="182">
        <v>0</v>
      </c>
      <c r="R45" s="182">
        <f>[1]ENERO!Q43+[1]FEBRERO!Q43+[1]MARZO!Q43+[1]ABRIL!Q43+[1]MAYO!Q43+[1]JUNIO!Q43+[1]JULIO!Q43+[1]AGOSTO!Q43+[1]SEPTIEMBRE!Q43+[1]OCTUBRE!Q43+[1]NOVIEMBRE!Q43+[1]DICIEMBRE!Q43</f>
        <v>0</v>
      </c>
      <c r="S45" s="183"/>
      <c r="T45" s="182">
        <v>0</v>
      </c>
      <c r="U45" s="182">
        <v>0</v>
      </c>
      <c r="V45" s="182">
        <f>[1]ENERO!T43+[1]FEBRERO!T43+[1]MARZO!T43+[1]ABRIL!T43+[1]MAYO!T43+[1]JUNIO!T43+[1]JULIO!T43+[1]AGOSTO!T43+[1]SEPTIEMBRE!T43+[1]OCTUBRE!T43+[1]NOVIEMBRE!T43+[1]DICIEMBRE!T43</f>
        <v>0</v>
      </c>
      <c r="W45" s="184"/>
      <c r="X45" s="184"/>
      <c r="Y45" s="184"/>
    </row>
    <row r="46" spans="1:25" s="185" customFormat="1" ht="16.5" customHeight="1">
      <c r="A46" s="298">
        <v>31</v>
      </c>
      <c r="B46" s="298" t="s">
        <v>136</v>
      </c>
      <c r="C46" s="298" t="s">
        <v>161</v>
      </c>
      <c r="D46" s="363">
        <v>0</v>
      </c>
      <c r="E46" s="363">
        <v>0</v>
      </c>
      <c r="F46" s="363">
        <v>0</v>
      </c>
      <c r="G46" s="363">
        <v>0</v>
      </c>
      <c r="H46" s="363">
        <v>0</v>
      </c>
      <c r="I46" s="364"/>
      <c r="J46" s="363">
        <v>0</v>
      </c>
      <c r="K46" s="363">
        <v>0</v>
      </c>
      <c r="L46" s="363">
        <v>0</v>
      </c>
      <c r="M46" s="363">
        <v>0</v>
      </c>
      <c r="N46" s="363">
        <v>0</v>
      </c>
      <c r="O46" s="365" t="str">
        <f t="shared" si="1"/>
        <v>N.A.</v>
      </c>
      <c r="P46" s="182">
        <v>0</v>
      </c>
      <c r="Q46" s="182">
        <v>0</v>
      </c>
      <c r="R46" s="182">
        <f>[1]ENERO!Q44+[1]FEBRERO!Q44+[1]MARZO!Q44+[1]ABRIL!Q44+[1]MAYO!Q44+[1]JUNIO!Q44+[1]JULIO!Q44+[1]AGOSTO!Q44+[1]SEPTIEMBRE!Q44+[1]OCTUBRE!Q44+[1]NOVIEMBRE!Q44+[1]DICIEMBRE!Q44</f>
        <v>0</v>
      </c>
      <c r="S46" s="183"/>
      <c r="T46" s="182">
        <v>0</v>
      </c>
      <c r="U46" s="182">
        <v>0</v>
      </c>
      <c r="V46" s="182">
        <f>[1]ENERO!T44+[1]FEBRERO!T44+[1]MARZO!T44+[1]ABRIL!T44+[1]MAYO!T44+[1]JUNIO!T44+[1]JULIO!T44+[1]AGOSTO!T44+[1]SEPTIEMBRE!T44+[1]OCTUBRE!T44+[1]NOVIEMBRE!T44+[1]DICIEMBRE!T44</f>
        <v>0</v>
      </c>
      <c r="W46" s="184"/>
      <c r="X46" s="184"/>
      <c r="Y46" s="184"/>
    </row>
    <row r="47" spans="1:25" s="185" customFormat="1">
      <c r="A47" s="298">
        <v>32</v>
      </c>
      <c r="B47" s="298" t="s">
        <v>140</v>
      </c>
      <c r="C47" s="298" t="s">
        <v>162</v>
      </c>
      <c r="D47" s="363">
        <v>0</v>
      </c>
      <c r="E47" s="363">
        <v>0</v>
      </c>
      <c r="F47" s="363">
        <v>0</v>
      </c>
      <c r="G47" s="363">
        <v>0</v>
      </c>
      <c r="H47" s="363">
        <v>0</v>
      </c>
      <c r="I47" s="364"/>
      <c r="J47" s="363">
        <v>0</v>
      </c>
      <c r="K47" s="363">
        <v>0</v>
      </c>
      <c r="L47" s="363">
        <v>0</v>
      </c>
      <c r="M47" s="363">
        <v>0</v>
      </c>
      <c r="N47" s="363">
        <v>0</v>
      </c>
      <c r="O47" s="365" t="str">
        <f t="shared" si="1"/>
        <v>N.A.</v>
      </c>
      <c r="P47" s="182">
        <v>0</v>
      </c>
      <c r="Q47" s="182">
        <v>0</v>
      </c>
      <c r="R47" s="182">
        <f>[1]ENERO!Q45+[1]FEBRERO!Q45+[1]MARZO!Q45+[1]ABRIL!Q45+[1]MAYO!Q45+[1]JUNIO!Q45+[1]JULIO!Q45+[1]AGOSTO!Q45+[1]SEPTIEMBRE!Q45+[1]OCTUBRE!Q45+[1]NOVIEMBRE!Q45+[1]DICIEMBRE!Q45</f>
        <v>0</v>
      </c>
      <c r="S47" s="183"/>
      <c r="T47" s="182">
        <v>0</v>
      </c>
      <c r="U47" s="182">
        <v>0</v>
      </c>
      <c r="V47" s="182">
        <f>[1]ENERO!T45+[1]FEBRERO!T45+[1]MARZO!T45+[1]ABRIL!T45+[1]MAYO!T45+[1]JUNIO!T45+[1]JULIO!T45+[1]AGOSTO!T45+[1]SEPTIEMBRE!T45+[1]OCTUBRE!T45+[1]NOVIEMBRE!T45+[1]DICIEMBRE!T45</f>
        <v>0</v>
      </c>
      <c r="W47" s="184"/>
      <c r="X47" s="184"/>
      <c r="Y47" s="184"/>
    </row>
    <row r="48" spans="1:25" s="185" customFormat="1">
      <c r="A48" s="298">
        <v>33</v>
      </c>
      <c r="B48" s="298" t="s">
        <v>140</v>
      </c>
      <c r="C48" s="298" t="s">
        <v>163</v>
      </c>
      <c r="D48" s="363">
        <v>0</v>
      </c>
      <c r="E48" s="363">
        <v>0</v>
      </c>
      <c r="F48" s="363">
        <v>0</v>
      </c>
      <c r="G48" s="363">
        <v>0</v>
      </c>
      <c r="H48" s="363">
        <v>0</v>
      </c>
      <c r="I48" s="364"/>
      <c r="J48" s="363">
        <v>0</v>
      </c>
      <c r="K48" s="363">
        <v>0</v>
      </c>
      <c r="L48" s="363">
        <v>0</v>
      </c>
      <c r="M48" s="363">
        <v>0</v>
      </c>
      <c r="N48" s="363">
        <v>0</v>
      </c>
      <c r="O48" s="365" t="str">
        <f t="shared" si="1"/>
        <v>N.A.</v>
      </c>
      <c r="P48" s="182">
        <v>0</v>
      </c>
      <c r="Q48" s="182">
        <v>0</v>
      </c>
      <c r="R48" s="182">
        <f>[1]ENERO!Q46+[1]FEBRERO!Q46+[1]MARZO!Q46+[1]ABRIL!Q46+[1]MAYO!Q46+[1]JUNIO!Q46+[1]JULIO!Q46+[1]AGOSTO!Q46+[1]SEPTIEMBRE!Q46+[1]OCTUBRE!Q46+[1]NOVIEMBRE!Q46+[1]DICIEMBRE!Q46</f>
        <v>0</v>
      </c>
      <c r="S48" s="183"/>
      <c r="T48" s="182">
        <v>0</v>
      </c>
      <c r="U48" s="182">
        <v>0</v>
      </c>
      <c r="V48" s="182">
        <f>[1]ENERO!T46+[1]FEBRERO!T46+[1]MARZO!T46+[1]ABRIL!T46+[1]MAYO!T46+[1]JUNIO!T46+[1]JULIO!T46+[1]AGOSTO!T46+[1]SEPTIEMBRE!T46+[1]OCTUBRE!T46+[1]NOVIEMBRE!T46+[1]DICIEMBRE!T46</f>
        <v>0</v>
      </c>
      <c r="W48" s="184"/>
      <c r="X48" s="184"/>
      <c r="Y48" s="184"/>
    </row>
    <row r="49" spans="1:25" s="185" customFormat="1">
      <c r="A49" s="298">
        <v>34</v>
      </c>
      <c r="B49" s="298" t="s">
        <v>140</v>
      </c>
      <c r="C49" s="298" t="s">
        <v>164</v>
      </c>
      <c r="D49" s="363">
        <v>0</v>
      </c>
      <c r="E49" s="363">
        <v>0</v>
      </c>
      <c r="F49" s="363">
        <v>0</v>
      </c>
      <c r="G49" s="363">
        <v>0</v>
      </c>
      <c r="H49" s="363">
        <v>0</v>
      </c>
      <c r="I49" s="364"/>
      <c r="J49" s="363">
        <v>0</v>
      </c>
      <c r="K49" s="363">
        <v>0</v>
      </c>
      <c r="L49" s="363">
        <v>0</v>
      </c>
      <c r="M49" s="363">
        <v>0</v>
      </c>
      <c r="N49" s="363">
        <v>0</v>
      </c>
      <c r="O49" s="365" t="str">
        <f t="shared" si="1"/>
        <v>N.A.</v>
      </c>
      <c r="P49" s="182">
        <v>0</v>
      </c>
      <c r="Q49" s="182">
        <v>0</v>
      </c>
      <c r="R49" s="182">
        <f>[1]ENERO!Q47+[1]FEBRERO!Q47+[1]MARZO!Q47+[1]ABRIL!Q47+[1]MAYO!Q47+[1]JUNIO!Q47+[1]JULIO!Q47+[1]AGOSTO!Q47+[1]SEPTIEMBRE!Q47+[1]OCTUBRE!Q47+[1]NOVIEMBRE!Q47+[1]DICIEMBRE!Q47</f>
        <v>0</v>
      </c>
      <c r="S49" s="183"/>
      <c r="T49" s="182">
        <v>0</v>
      </c>
      <c r="U49" s="182">
        <v>0</v>
      </c>
      <c r="V49" s="182">
        <f>[1]ENERO!T47+[1]FEBRERO!T47+[1]MARZO!T47+[1]ABRIL!T47+[1]MAYO!T47+[1]JUNIO!T47+[1]JULIO!T47+[1]AGOSTO!T47+[1]SEPTIEMBRE!T47+[1]OCTUBRE!T47+[1]NOVIEMBRE!T47+[1]DICIEMBRE!T47</f>
        <v>0</v>
      </c>
      <c r="W49" s="184"/>
      <c r="X49" s="184"/>
      <c r="Y49" s="184"/>
    </row>
    <row r="50" spans="1:25" s="185" customFormat="1">
      <c r="A50" s="298">
        <v>35</v>
      </c>
      <c r="B50" s="298" t="s">
        <v>140</v>
      </c>
      <c r="C50" s="298" t="s">
        <v>165</v>
      </c>
      <c r="D50" s="363">
        <v>0</v>
      </c>
      <c r="E50" s="363">
        <v>0</v>
      </c>
      <c r="F50" s="363">
        <v>0</v>
      </c>
      <c r="G50" s="363">
        <v>0</v>
      </c>
      <c r="H50" s="363">
        <v>0</v>
      </c>
      <c r="I50" s="364"/>
      <c r="J50" s="363">
        <v>0</v>
      </c>
      <c r="K50" s="363">
        <v>0</v>
      </c>
      <c r="L50" s="363">
        <v>0</v>
      </c>
      <c r="M50" s="363">
        <v>0</v>
      </c>
      <c r="N50" s="363">
        <v>0</v>
      </c>
      <c r="O50" s="365" t="str">
        <f t="shared" si="1"/>
        <v>N.A.</v>
      </c>
      <c r="P50" s="182">
        <v>0</v>
      </c>
      <c r="Q50" s="182">
        <v>0</v>
      </c>
      <c r="R50" s="182">
        <f>[1]ENERO!Q48+[1]FEBRERO!Q48+[1]MARZO!Q48+[1]ABRIL!Q48+[1]MAYO!Q48+[1]JUNIO!Q48+[1]JULIO!Q48+[1]AGOSTO!Q48+[1]SEPTIEMBRE!Q48+[1]OCTUBRE!Q48+[1]NOVIEMBRE!Q48+[1]DICIEMBRE!Q48</f>
        <v>0</v>
      </c>
      <c r="S50" s="183"/>
      <c r="T50" s="182">
        <v>0</v>
      </c>
      <c r="U50" s="182">
        <v>0</v>
      </c>
      <c r="V50" s="182">
        <f>[1]ENERO!T48+[1]FEBRERO!T48+[1]MARZO!T48+[1]ABRIL!T48+[1]MAYO!T48+[1]JUNIO!T48+[1]JULIO!T48+[1]AGOSTO!T48+[1]SEPTIEMBRE!T48+[1]OCTUBRE!T48+[1]NOVIEMBRE!T48+[1]DICIEMBRE!T48</f>
        <v>0</v>
      </c>
      <c r="W50" s="184"/>
      <c r="X50" s="184"/>
      <c r="Y50" s="184"/>
    </row>
    <row r="51" spans="1:25" s="185" customFormat="1">
      <c r="A51" s="298">
        <v>36</v>
      </c>
      <c r="B51" s="298" t="s">
        <v>140</v>
      </c>
      <c r="C51" s="298" t="s">
        <v>166</v>
      </c>
      <c r="D51" s="363">
        <v>0</v>
      </c>
      <c r="E51" s="363">
        <v>0</v>
      </c>
      <c r="F51" s="363">
        <v>0</v>
      </c>
      <c r="G51" s="363">
        <v>0</v>
      </c>
      <c r="H51" s="363">
        <v>0</v>
      </c>
      <c r="I51" s="364"/>
      <c r="J51" s="363">
        <v>0</v>
      </c>
      <c r="K51" s="363">
        <v>0</v>
      </c>
      <c r="L51" s="363">
        <v>0</v>
      </c>
      <c r="M51" s="363">
        <v>0</v>
      </c>
      <c r="N51" s="363">
        <v>0</v>
      </c>
      <c r="O51" s="365" t="str">
        <f t="shared" si="1"/>
        <v>N.A.</v>
      </c>
      <c r="P51" s="182">
        <v>0</v>
      </c>
      <c r="Q51" s="182">
        <v>0</v>
      </c>
      <c r="R51" s="182">
        <f>[1]ENERO!Q49+[1]FEBRERO!Q49+[1]MARZO!Q49+[1]ABRIL!Q49+[1]MAYO!Q49+[1]JUNIO!Q49+[1]JULIO!Q49+[1]AGOSTO!Q49+[1]SEPTIEMBRE!Q49+[1]OCTUBRE!Q49+[1]NOVIEMBRE!Q49+[1]DICIEMBRE!Q49</f>
        <v>0</v>
      </c>
      <c r="S51" s="183"/>
      <c r="T51" s="182">
        <v>0</v>
      </c>
      <c r="U51" s="182">
        <v>0</v>
      </c>
      <c r="V51" s="182">
        <f>[1]ENERO!T49+[1]FEBRERO!T49+[1]MARZO!T49+[1]ABRIL!T49+[1]MAYO!T49+[1]JUNIO!T49+[1]JULIO!T49+[1]AGOSTO!T49+[1]SEPTIEMBRE!T49+[1]OCTUBRE!T49+[1]NOVIEMBRE!T49+[1]DICIEMBRE!T49</f>
        <v>0</v>
      </c>
      <c r="W51" s="184"/>
      <c r="X51" s="184"/>
      <c r="Y51" s="184"/>
    </row>
    <row r="52" spans="1:25" s="185" customFormat="1">
      <c r="A52" s="298">
        <v>37</v>
      </c>
      <c r="B52" s="298" t="s">
        <v>140</v>
      </c>
      <c r="C52" s="298" t="s">
        <v>167</v>
      </c>
      <c r="D52" s="363">
        <v>0</v>
      </c>
      <c r="E52" s="363">
        <v>0</v>
      </c>
      <c r="F52" s="363">
        <v>0</v>
      </c>
      <c r="G52" s="363">
        <v>0</v>
      </c>
      <c r="H52" s="363">
        <v>0</v>
      </c>
      <c r="I52" s="364"/>
      <c r="J52" s="363">
        <v>0</v>
      </c>
      <c r="K52" s="363">
        <v>0</v>
      </c>
      <c r="L52" s="363">
        <v>0</v>
      </c>
      <c r="M52" s="363">
        <v>0</v>
      </c>
      <c r="N52" s="363">
        <v>0</v>
      </c>
      <c r="O52" s="365" t="str">
        <f t="shared" si="1"/>
        <v>N.A.</v>
      </c>
      <c r="P52" s="182">
        <v>0</v>
      </c>
      <c r="Q52" s="182">
        <v>0</v>
      </c>
      <c r="R52" s="182">
        <f>[1]ENERO!Q50+[1]FEBRERO!Q50+[1]MARZO!Q50+[1]ABRIL!Q50+[1]MAYO!Q50+[1]JUNIO!Q50+[1]JULIO!Q50+[1]AGOSTO!Q50+[1]SEPTIEMBRE!Q50+[1]OCTUBRE!Q50+[1]NOVIEMBRE!Q50+[1]DICIEMBRE!Q50</f>
        <v>0</v>
      </c>
      <c r="S52" s="183"/>
      <c r="T52" s="182">
        <v>0</v>
      </c>
      <c r="U52" s="182">
        <v>0</v>
      </c>
      <c r="V52" s="182">
        <f>[1]ENERO!T50+[1]FEBRERO!T50+[1]MARZO!T50+[1]ABRIL!T50+[1]MAYO!T50+[1]JUNIO!T50+[1]JULIO!T50+[1]AGOSTO!T50+[1]SEPTIEMBRE!T50+[1]OCTUBRE!T50+[1]NOVIEMBRE!T50+[1]DICIEMBRE!T50</f>
        <v>0</v>
      </c>
      <c r="W52" s="184"/>
      <c r="X52" s="184"/>
      <c r="Y52" s="184"/>
    </row>
    <row r="53" spans="1:25" s="185" customFormat="1">
      <c r="A53" s="298">
        <v>38</v>
      </c>
      <c r="B53" s="298" t="s">
        <v>126</v>
      </c>
      <c r="C53" s="298" t="s">
        <v>168</v>
      </c>
      <c r="D53" s="363">
        <v>0</v>
      </c>
      <c r="E53" s="363">
        <v>0</v>
      </c>
      <c r="F53" s="363">
        <v>0</v>
      </c>
      <c r="G53" s="363">
        <v>0</v>
      </c>
      <c r="H53" s="363">
        <v>0</v>
      </c>
      <c r="I53" s="364"/>
      <c r="J53" s="363">
        <v>0</v>
      </c>
      <c r="K53" s="363">
        <v>0</v>
      </c>
      <c r="L53" s="363">
        <v>0</v>
      </c>
      <c r="M53" s="363">
        <v>0</v>
      </c>
      <c r="N53" s="363">
        <v>0</v>
      </c>
      <c r="O53" s="365" t="str">
        <f t="shared" si="1"/>
        <v>N.A.</v>
      </c>
      <c r="P53" s="182">
        <v>0</v>
      </c>
      <c r="Q53" s="182">
        <v>0</v>
      </c>
      <c r="R53" s="182">
        <f>[1]ENERO!Q51+[1]FEBRERO!Q51+[1]MARZO!Q51+[1]ABRIL!Q51+[1]MAYO!Q51+[1]JUNIO!Q51+[1]JULIO!Q51+[1]AGOSTO!Q51+[1]SEPTIEMBRE!Q51+[1]OCTUBRE!Q51+[1]NOVIEMBRE!Q51+[1]DICIEMBRE!Q51</f>
        <v>0</v>
      </c>
      <c r="S53" s="183"/>
      <c r="T53" s="182">
        <v>0</v>
      </c>
      <c r="U53" s="182">
        <v>0</v>
      </c>
      <c r="V53" s="182">
        <f>[1]ENERO!T51+[1]FEBRERO!T51+[1]MARZO!T51+[1]ABRIL!T51+[1]MAYO!T51+[1]JUNIO!T51+[1]JULIO!T51+[1]AGOSTO!T51+[1]SEPTIEMBRE!T51+[1]OCTUBRE!T51+[1]NOVIEMBRE!T51+[1]DICIEMBRE!T51</f>
        <v>0</v>
      </c>
      <c r="W53" s="184"/>
      <c r="X53" s="184"/>
      <c r="Y53" s="184"/>
    </row>
    <row r="54" spans="1:25" s="185" customFormat="1">
      <c r="A54" s="298">
        <v>39</v>
      </c>
      <c r="B54" s="298" t="s">
        <v>136</v>
      </c>
      <c r="C54" s="298" t="s">
        <v>169</v>
      </c>
      <c r="D54" s="363">
        <v>0</v>
      </c>
      <c r="E54" s="363">
        <v>0</v>
      </c>
      <c r="F54" s="363">
        <v>0</v>
      </c>
      <c r="G54" s="363">
        <v>0</v>
      </c>
      <c r="H54" s="363">
        <v>0</v>
      </c>
      <c r="I54" s="364"/>
      <c r="J54" s="363">
        <v>0</v>
      </c>
      <c r="K54" s="363">
        <v>0</v>
      </c>
      <c r="L54" s="363">
        <v>0</v>
      </c>
      <c r="M54" s="363">
        <v>0</v>
      </c>
      <c r="N54" s="363">
        <v>0</v>
      </c>
      <c r="O54" s="365" t="str">
        <f t="shared" si="1"/>
        <v>N.A.</v>
      </c>
      <c r="P54" s="182">
        <v>0</v>
      </c>
      <c r="Q54" s="182">
        <v>0</v>
      </c>
      <c r="R54" s="182">
        <f>[1]ENERO!Q52+[1]FEBRERO!Q52+[1]MARZO!Q52+[1]ABRIL!Q52+[1]MAYO!Q52+[1]JUNIO!Q52+[1]JULIO!Q52+[1]AGOSTO!Q52+[1]SEPTIEMBRE!Q52+[1]OCTUBRE!Q52+[1]NOVIEMBRE!Q52+[1]DICIEMBRE!Q52</f>
        <v>0</v>
      </c>
      <c r="S54" s="183"/>
      <c r="T54" s="182">
        <v>0</v>
      </c>
      <c r="U54" s="182">
        <v>0</v>
      </c>
      <c r="V54" s="182">
        <f>[1]ENERO!T52+[1]FEBRERO!T52+[1]MARZO!T52+[1]ABRIL!T52+[1]MAYO!T52+[1]JUNIO!T52+[1]JULIO!T52+[1]AGOSTO!T52+[1]SEPTIEMBRE!T52+[1]OCTUBRE!T52+[1]NOVIEMBRE!T52+[1]DICIEMBRE!T52</f>
        <v>0</v>
      </c>
      <c r="W54" s="184"/>
      <c r="X54" s="184"/>
      <c r="Y54" s="184"/>
    </row>
    <row r="55" spans="1:25" s="185" customFormat="1">
      <c r="A55" s="298">
        <v>40</v>
      </c>
      <c r="B55" s="298" t="s">
        <v>136</v>
      </c>
      <c r="C55" s="298" t="s">
        <v>170</v>
      </c>
      <c r="D55" s="363">
        <v>0</v>
      </c>
      <c r="E55" s="363">
        <v>0</v>
      </c>
      <c r="F55" s="363">
        <v>0</v>
      </c>
      <c r="G55" s="363">
        <v>0</v>
      </c>
      <c r="H55" s="363">
        <v>0</v>
      </c>
      <c r="I55" s="364"/>
      <c r="J55" s="363">
        <v>0</v>
      </c>
      <c r="K55" s="363">
        <v>0</v>
      </c>
      <c r="L55" s="363">
        <v>0</v>
      </c>
      <c r="M55" s="363">
        <v>0</v>
      </c>
      <c r="N55" s="363">
        <v>0</v>
      </c>
      <c r="O55" s="365" t="str">
        <f t="shared" si="1"/>
        <v>N.A.</v>
      </c>
      <c r="P55" s="182">
        <v>0</v>
      </c>
      <c r="Q55" s="182">
        <v>0</v>
      </c>
      <c r="R55" s="182">
        <f>[1]ENERO!Q53+[1]FEBRERO!Q53+[1]MARZO!Q53+[1]ABRIL!Q53+[1]MAYO!Q53+[1]JUNIO!Q53+[1]JULIO!Q53+[1]AGOSTO!Q53+[1]SEPTIEMBRE!Q53+[1]OCTUBRE!Q53+[1]NOVIEMBRE!Q53+[1]DICIEMBRE!Q53</f>
        <v>0</v>
      </c>
      <c r="S55" s="183"/>
      <c r="T55" s="182">
        <v>0</v>
      </c>
      <c r="U55" s="182">
        <v>0</v>
      </c>
      <c r="V55" s="182">
        <f>[1]ENERO!T53+[1]FEBRERO!T53+[1]MARZO!T53+[1]ABRIL!T53+[1]MAYO!T53+[1]JUNIO!T53+[1]JULIO!T53+[1]AGOSTO!T53+[1]SEPTIEMBRE!T53+[1]OCTUBRE!T53+[1]NOVIEMBRE!T53+[1]DICIEMBRE!T53</f>
        <v>0</v>
      </c>
      <c r="W55" s="184"/>
      <c r="X55" s="184"/>
      <c r="Y55" s="184"/>
    </row>
    <row r="56" spans="1:25" s="185" customFormat="1">
      <c r="A56" s="298">
        <v>41</v>
      </c>
      <c r="B56" s="298" t="s">
        <v>136</v>
      </c>
      <c r="C56" s="298" t="s">
        <v>171</v>
      </c>
      <c r="D56" s="363">
        <v>0</v>
      </c>
      <c r="E56" s="363">
        <v>0</v>
      </c>
      <c r="F56" s="363">
        <v>0</v>
      </c>
      <c r="G56" s="363">
        <v>0</v>
      </c>
      <c r="H56" s="363">
        <v>0</v>
      </c>
      <c r="I56" s="364"/>
      <c r="J56" s="363">
        <v>0</v>
      </c>
      <c r="K56" s="363">
        <v>0</v>
      </c>
      <c r="L56" s="363">
        <v>0</v>
      </c>
      <c r="M56" s="363">
        <v>0</v>
      </c>
      <c r="N56" s="363">
        <v>0</v>
      </c>
      <c r="O56" s="365" t="str">
        <f t="shared" si="1"/>
        <v>N.A.</v>
      </c>
      <c r="P56" s="182">
        <v>0</v>
      </c>
      <c r="Q56" s="182">
        <v>0</v>
      </c>
      <c r="R56" s="182">
        <f>[1]ENERO!Q54+[1]FEBRERO!Q54+[1]MARZO!Q54+[1]ABRIL!Q54+[1]MAYO!Q54+[1]JUNIO!Q54+[1]JULIO!Q54+[1]AGOSTO!Q54+[1]SEPTIEMBRE!Q54+[1]OCTUBRE!Q54+[1]NOVIEMBRE!Q54+[1]DICIEMBRE!Q54</f>
        <v>0</v>
      </c>
      <c r="S56" s="183"/>
      <c r="T56" s="182">
        <v>0</v>
      </c>
      <c r="U56" s="182">
        <v>0</v>
      </c>
      <c r="V56" s="182">
        <f>[1]ENERO!T54+[1]FEBRERO!T54+[1]MARZO!T54+[1]ABRIL!T54+[1]MAYO!T54+[1]JUNIO!T54+[1]JULIO!T54+[1]AGOSTO!T54+[1]SEPTIEMBRE!T54+[1]OCTUBRE!T54+[1]NOVIEMBRE!T54+[1]DICIEMBRE!T54</f>
        <v>0</v>
      </c>
      <c r="W56" s="184"/>
      <c r="X56" s="184"/>
      <c r="Y56" s="184"/>
    </row>
    <row r="57" spans="1:25" s="185" customFormat="1">
      <c r="A57" s="298">
        <v>42</v>
      </c>
      <c r="B57" s="298" t="s">
        <v>136</v>
      </c>
      <c r="C57" s="298" t="s">
        <v>172</v>
      </c>
      <c r="D57" s="363">
        <v>0</v>
      </c>
      <c r="E57" s="363">
        <v>0</v>
      </c>
      <c r="F57" s="363">
        <v>0</v>
      </c>
      <c r="G57" s="363">
        <v>0</v>
      </c>
      <c r="H57" s="363">
        <v>0</v>
      </c>
      <c r="I57" s="364"/>
      <c r="J57" s="363">
        <v>0</v>
      </c>
      <c r="K57" s="363">
        <v>0</v>
      </c>
      <c r="L57" s="363">
        <v>0</v>
      </c>
      <c r="M57" s="363">
        <v>0</v>
      </c>
      <c r="N57" s="363">
        <v>0</v>
      </c>
      <c r="O57" s="365" t="str">
        <f t="shared" si="1"/>
        <v>N.A.</v>
      </c>
      <c r="P57" s="182">
        <v>0</v>
      </c>
      <c r="Q57" s="182">
        <v>0</v>
      </c>
      <c r="R57" s="182">
        <f>[1]ENERO!Q55+[1]FEBRERO!Q55+[1]MARZO!Q55+[1]ABRIL!Q55+[1]MAYO!Q55+[1]JUNIO!Q55+[1]JULIO!Q55+[1]AGOSTO!Q55+[1]SEPTIEMBRE!Q55+[1]OCTUBRE!Q55+[1]NOVIEMBRE!Q55+[1]DICIEMBRE!Q55</f>
        <v>0</v>
      </c>
      <c r="S57" s="183"/>
      <c r="T57" s="182">
        <v>0</v>
      </c>
      <c r="U57" s="182">
        <v>0</v>
      </c>
      <c r="V57" s="182">
        <f>[1]ENERO!T55+[1]FEBRERO!T55+[1]MARZO!T55+[1]ABRIL!T55+[1]MAYO!T55+[1]JUNIO!T55+[1]JULIO!T55+[1]AGOSTO!T55+[1]SEPTIEMBRE!T55+[1]OCTUBRE!T55+[1]NOVIEMBRE!T55+[1]DICIEMBRE!T55</f>
        <v>0</v>
      </c>
      <c r="W57" s="184"/>
      <c r="X57" s="184"/>
      <c r="Y57" s="184"/>
    </row>
    <row r="58" spans="1:25" s="185" customFormat="1">
      <c r="A58" s="298">
        <v>43</v>
      </c>
      <c r="B58" s="298" t="s">
        <v>136</v>
      </c>
      <c r="C58" s="298" t="s">
        <v>173</v>
      </c>
      <c r="D58" s="363">
        <v>0</v>
      </c>
      <c r="E58" s="363">
        <v>0</v>
      </c>
      <c r="F58" s="363">
        <v>0</v>
      </c>
      <c r="G58" s="363">
        <v>0</v>
      </c>
      <c r="H58" s="363">
        <v>0</v>
      </c>
      <c r="I58" s="364"/>
      <c r="J58" s="363">
        <v>0</v>
      </c>
      <c r="K58" s="363">
        <v>0</v>
      </c>
      <c r="L58" s="363">
        <v>0</v>
      </c>
      <c r="M58" s="363">
        <v>0</v>
      </c>
      <c r="N58" s="363">
        <v>0</v>
      </c>
      <c r="O58" s="365" t="str">
        <f t="shared" si="1"/>
        <v>N.A.</v>
      </c>
      <c r="P58" s="182">
        <v>0</v>
      </c>
      <c r="Q58" s="182">
        <v>0</v>
      </c>
      <c r="R58" s="182">
        <f>[1]ENERO!Q56+[1]FEBRERO!Q56+[1]MARZO!Q56+[1]ABRIL!Q56+[1]MAYO!Q56+[1]JUNIO!Q56+[1]JULIO!Q56+[1]AGOSTO!Q56+[1]SEPTIEMBRE!Q56+[1]OCTUBRE!Q56+[1]NOVIEMBRE!Q56+[1]DICIEMBRE!Q56</f>
        <v>0</v>
      </c>
      <c r="S58" s="183"/>
      <c r="T58" s="182">
        <v>0</v>
      </c>
      <c r="U58" s="182">
        <v>0</v>
      </c>
      <c r="V58" s="182">
        <f>[1]ENERO!T56+[1]FEBRERO!T56+[1]MARZO!T56+[1]ABRIL!T56+[1]MAYO!T56+[1]JUNIO!T56+[1]JULIO!T56+[1]AGOSTO!T56+[1]SEPTIEMBRE!T56+[1]OCTUBRE!T56+[1]NOVIEMBRE!T56+[1]DICIEMBRE!T56</f>
        <v>0</v>
      </c>
      <c r="W58" s="184"/>
      <c r="X58" s="184"/>
      <c r="Y58" s="184"/>
    </row>
    <row r="59" spans="1:25" s="185" customFormat="1">
      <c r="A59" s="298">
        <v>44</v>
      </c>
      <c r="B59" s="298" t="s">
        <v>140</v>
      </c>
      <c r="C59" s="298" t="s">
        <v>174</v>
      </c>
      <c r="D59" s="363">
        <v>0</v>
      </c>
      <c r="E59" s="363">
        <v>0</v>
      </c>
      <c r="F59" s="363">
        <v>0</v>
      </c>
      <c r="G59" s="363">
        <v>0</v>
      </c>
      <c r="H59" s="363">
        <v>0</v>
      </c>
      <c r="I59" s="364"/>
      <c r="J59" s="363">
        <v>0</v>
      </c>
      <c r="K59" s="363">
        <v>0</v>
      </c>
      <c r="L59" s="363">
        <v>0</v>
      </c>
      <c r="M59" s="363">
        <v>0</v>
      </c>
      <c r="N59" s="363">
        <v>0</v>
      </c>
      <c r="O59" s="365" t="str">
        <f t="shared" si="1"/>
        <v>N.A.</v>
      </c>
      <c r="P59" s="182">
        <v>0</v>
      </c>
      <c r="Q59" s="182">
        <v>0</v>
      </c>
      <c r="R59" s="182">
        <f>[1]ENERO!Q57+[1]FEBRERO!Q57+[1]MARZO!Q57+[1]ABRIL!Q57+[1]MAYO!Q57+[1]JUNIO!Q57+[1]JULIO!Q57+[1]AGOSTO!Q57+[1]SEPTIEMBRE!Q57+[1]OCTUBRE!Q57+[1]NOVIEMBRE!Q57+[1]DICIEMBRE!Q57</f>
        <v>0</v>
      </c>
      <c r="S59" s="183"/>
      <c r="T59" s="182">
        <v>0</v>
      </c>
      <c r="U59" s="182">
        <v>0</v>
      </c>
      <c r="V59" s="182">
        <f>[1]ENERO!T57+[1]FEBRERO!T57+[1]MARZO!T57+[1]ABRIL!T57+[1]MAYO!T57+[1]JUNIO!T57+[1]JULIO!T57+[1]AGOSTO!T57+[1]SEPTIEMBRE!T57+[1]OCTUBRE!T57+[1]NOVIEMBRE!T57+[1]DICIEMBRE!T57</f>
        <v>0</v>
      </c>
      <c r="W59" s="184"/>
      <c r="X59" s="184"/>
      <c r="Y59" s="184"/>
    </row>
    <row r="60" spans="1:25" s="185" customFormat="1">
      <c r="A60" s="298">
        <v>45</v>
      </c>
      <c r="B60" s="298" t="s">
        <v>140</v>
      </c>
      <c r="C60" s="298" t="s">
        <v>175</v>
      </c>
      <c r="D60" s="363">
        <v>0</v>
      </c>
      <c r="E60" s="363">
        <v>0</v>
      </c>
      <c r="F60" s="363">
        <v>0</v>
      </c>
      <c r="G60" s="363">
        <v>0</v>
      </c>
      <c r="H60" s="363">
        <v>0</v>
      </c>
      <c r="I60" s="364"/>
      <c r="J60" s="363">
        <v>0</v>
      </c>
      <c r="K60" s="363">
        <v>0</v>
      </c>
      <c r="L60" s="363">
        <v>0</v>
      </c>
      <c r="M60" s="363">
        <v>0</v>
      </c>
      <c r="N60" s="363">
        <v>0</v>
      </c>
      <c r="O60" s="365" t="str">
        <f t="shared" si="1"/>
        <v>N.A.</v>
      </c>
      <c r="P60" s="182">
        <v>0</v>
      </c>
      <c r="Q60" s="182">
        <v>0</v>
      </c>
      <c r="R60" s="182">
        <f>[1]ENERO!Q58+[1]FEBRERO!Q58+[1]MARZO!Q58+[1]ABRIL!Q58+[1]MAYO!Q58+[1]JUNIO!Q58+[1]JULIO!Q58+[1]AGOSTO!Q58+[1]SEPTIEMBRE!Q58+[1]OCTUBRE!Q58+[1]NOVIEMBRE!Q58+[1]DICIEMBRE!Q58</f>
        <v>0</v>
      </c>
      <c r="S60" s="183"/>
      <c r="T60" s="182">
        <v>0</v>
      </c>
      <c r="U60" s="182">
        <v>0</v>
      </c>
      <c r="V60" s="182">
        <f>[1]ENERO!T58+[1]FEBRERO!T58+[1]MARZO!T58+[1]ABRIL!T58+[1]MAYO!T58+[1]JUNIO!T58+[1]JULIO!T58+[1]AGOSTO!T58+[1]SEPTIEMBRE!T58+[1]OCTUBRE!T58+[1]NOVIEMBRE!T58+[1]DICIEMBRE!T58</f>
        <v>0</v>
      </c>
      <c r="W60" s="184"/>
      <c r="X60" s="184"/>
      <c r="Y60" s="184"/>
    </row>
    <row r="61" spans="1:25" s="185" customFormat="1">
      <c r="A61" s="298">
        <v>46</v>
      </c>
      <c r="B61" s="298" t="s">
        <v>140</v>
      </c>
      <c r="C61" s="298" t="s">
        <v>176</v>
      </c>
      <c r="D61" s="363">
        <v>0</v>
      </c>
      <c r="E61" s="363">
        <v>0</v>
      </c>
      <c r="F61" s="363">
        <v>0</v>
      </c>
      <c r="G61" s="363">
        <v>0</v>
      </c>
      <c r="H61" s="363">
        <v>0</v>
      </c>
      <c r="I61" s="364"/>
      <c r="J61" s="363">
        <v>0</v>
      </c>
      <c r="K61" s="363">
        <v>0</v>
      </c>
      <c r="L61" s="363">
        <v>0</v>
      </c>
      <c r="M61" s="363">
        <v>0</v>
      </c>
      <c r="N61" s="363">
        <v>0</v>
      </c>
      <c r="O61" s="365" t="str">
        <f t="shared" si="1"/>
        <v>N.A.</v>
      </c>
      <c r="P61" s="182">
        <v>0</v>
      </c>
      <c r="Q61" s="182">
        <v>0</v>
      </c>
      <c r="R61" s="182">
        <f>[1]ENERO!Q59+[1]FEBRERO!Q59+[1]MARZO!Q59+[1]ABRIL!Q59+[1]MAYO!Q59+[1]JUNIO!Q59+[1]JULIO!Q59+[1]AGOSTO!Q59+[1]SEPTIEMBRE!Q59+[1]OCTUBRE!Q59+[1]NOVIEMBRE!Q59+[1]DICIEMBRE!Q59</f>
        <v>0</v>
      </c>
      <c r="S61" s="183"/>
      <c r="T61" s="182">
        <v>0</v>
      </c>
      <c r="U61" s="182">
        <v>0</v>
      </c>
      <c r="V61" s="182">
        <f>[1]ENERO!T59+[1]FEBRERO!T59+[1]MARZO!T59+[1]ABRIL!T59+[1]MAYO!T59+[1]JUNIO!T59+[1]JULIO!T59+[1]AGOSTO!T59+[1]SEPTIEMBRE!T59+[1]OCTUBRE!T59+[1]NOVIEMBRE!T59+[1]DICIEMBRE!T59</f>
        <v>0</v>
      </c>
      <c r="W61" s="184"/>
      <c r="X61" s="184"/>
      <c r="Y61" s="184"/>
    </row>
    <row r="62" spans="1:25" s="185" customFormat="1">
      <c r="A62" s="298">
        <v>47</v>
      </c>
      <c r="B62" s="298" t="s">
        <v>140</v>
      </c>
      <c r="C62" s="298" t="s">
        <v>177</v>
      </c>
      <c r="D62" s="363">
        <v>0</v>
      </c>
      <c r="E62" s="363">
        <v>0</v>
      </c>
      <c r="F62" s="363">
        <v>0</v>
      </c>
      <c r="G62" s="363">
        <v>0</v>
      </c>
      <c r="H62" s="363">
        <v>0</v>
      </c>
      <c r="I62" s="364"/>
      <c r="J62" s="363">
        <v>0</v>
      </c>
      <c r="K62" s="363">
        <v>0</v>
      </c>
      <c r="L62" s="363">
        <v>0</v>
      </c>
      <c r="M62" s="363">
        <v>0</v>
      </c>
      <c r="N62" s="363">
        <v>0</v>
      </c>
      <c r="O62" s="365" t="str">
        <f t="shared" si="1"/>
        <v>N.A.</v>
      </c>
      <c r="P62" s="182">
        <v>0</v>
      </c>
      <c r="Q62" s="182">
        <v>0</v>
      </c>
      <c r="R62" s="182">
        <f>[1]ENERO!Q60+[1]FEBRERO!Q60+[1]MARZO!Q60+[1]ABRIL!Q60+[1]MAYO!Q60+[1]JUNIO!Q60+[1]JULIO!Q60+[1]AGOSTO!Q60+[1]SEPTIEMBRE!Q60+[1]OCTUBRE!Q60+[1]NOVIEMBRE!Q60+[1]DICIEMBRE!Q60</f>
        <v>0</v>
      </c>
      <c r="S62" s="183"/>
      <c r="T62" s="182">
        <v>0</v>
      </c>
      <c r="U62" s="182">
        <v>0</v>
      </c>
      <c r="V62" s="182">
        <f>[1]ENERO!T60+[1]FEBRERO!T60+[1]MARZO!T60+[1]ABRIL!T60+[1]MAYO!T60+[1]JUNIO!T60+[1]JULIO!T60+[1]AGOSTO!T60+[1]SEPTIEMBRE!T60+[1]OCTUBRE!T60+[1]NOVIEMBRE!T60+[1]DICIEMBRE!T60</f>
        <v>0</v>
      </c>
      <c r="W62" s="184"/>
      <c r="X62" s="184"/>
      <c r="Y62" s="184"/>
    </row>
    <row r="63" spans="1:25" s="185" customFormat="1">
      <c r="A63" s="298">
        <v>48</v>
      </c>
      <c r="B63" s="298" t="s">
        <v>128</v>
      </c>
      <c r="C63" s="298" t="s">
        <v>178</v>
      </c>
      <c r="D63" s="363">
        <v>0</v>
      </c>
      <c r="E63" s="363">
        <v>0</v>
      </c>
      <c r="F63" s="363">
        <v>0</v>
      </c>
      <c r="G63" s="363">
        <v>0</v>
      </c>
      <c r="H63" s="363">
        <v>0</v>
      </c>
      <c r="I63" s="364"/>
      <c r="J63" s="363">
        <v>0</v>
      </c>
      <c r="K63" s="363">
        <v>0</v>
      </c>
      <c r="L63" s="363">
        <v>0</v>
      </c>
      <c r="M63" s="363">
        <v>0</v>
      </c>
      <c r="N63" s="363">
        <v>0</v>
      </c>
      <c r="O63" s="365" t="str">
        <f t="shared" si="1"/>
        <v>N.A.</v>
      </c>
      <c r="P63" s="182">
        <v>0</v>
      </c>
      <c r="Q63" s="182">
        <v>0</v>
      </c>
      <c r="R63" s="182">
        <f>[1]ENERO!Q61+[1]FEBRERO!Q61+[1]MARZO!Q61+[1]ABRIL!Q61+[1]MAYO!Q61+[1]JUNIO!Q61+[1]JULIO!Q61+[1]AGOSTO!Q61+[1]SEPTIEMBRE!Q61+[1]OCTUBRE!Q61+[1]NOVIEMBRE!Q61+[1]DICIEMBRE!Q61</f>
        <v>0</v>
      </c>
      <c r="S63" s="183"/>
      <c r="T63" s="182">
        <v>0</v>
      </c>
      <c r="U63" s="182">
        <v>0</v>
      </c>
      <c r="V63" s="182">
        <f>[1]ENERO!T61+[1]FEBRERO!T61+[1]MARZO!T61+[1]ABRIL!T61+[1]MAYO!T61+[1]JUNIO!T61+[1]JULIO!T61+[1]AGOSTO!T61+[1]SEPTIEMBRE!T61+[1]OCTUBRE!T61+[1]NOVIEMBRE!T61+[1]DICIEMBRE!T61</f>
        <v>0</v>
      </c>
      <c r="W63" s="184"/>
      <c r="X63" s="184"/>
      <c r="Y63" s="184"/>
    </row>
    <row r="64" spans="1:25" s="185" customFormat="1">
      <c r="A64" s="298">
        <v>49</v>
      </c>
      <c r="B64" s="298" t="s">
        <v>136</v>
      </c>
      <c r="C64" s="298" t="s">
        <v>179</v>
      </c>
      <c r="D64" s="363">
        <v>0</v>
      </c>
      <c r="E64" s="363">
        <v>0</v>
      </c>
      <c r="F64" s="363">
        <v>0</v>
      </c>
      <c r="G64" s="363">
        <v>0</v>
      </c>
      <c r="H64" s="363">
        <v>0</v>
      </c>
      <c r="I64" s="364"/>
      <c r="J64" s="363">
        <v>0</v>
      </c>
      <c r="K64" s="363">
        <v>0</v>
      </c>
      <c r="L64" s="363">
        <v>0</v>
      </c>
      <c r="M64" s="363">
        <v>0</v>
      </c>
      <c r="N64" s="363">
        <v>0</v>
      </c>
      <c r="O64" s="365" t="str">
        <f t="shared" si="1"/>
        <v>N.A.</v>
      </c>
      <c r="P64" s="182">
        <v>0</v>
      </c>
      <c r="Q64" s="182">
        <v>0</v>
      </c>
      <c r="R64" s="182">
        <f>[1]ENERO!Q62+[1]FEBRERO!Q62+[1]MARZO!Q62+[1]ABRIL!Q62+[1]MAYO!Q62+[1]JUNIO!Q62+[1]JULIO!Q62+[1]AGOSTO!Q62+[1]SEPTIEMBRE!Q62+[1]OCTUBRE!Q62+[1]NOVIEMBRE!Q62+[1]DICIEMBRE!Q62</f>
        <v>0</v>
      </c>
      <c r="S64" s="183"/>
      <c r="T64" s="182">
        <v>0</v>
      </c>
      <c r="U64" s="182">
        <v>0</v>
      </c>
      <c r="V64" s="182">
        <f>[1]ENERO!T62+[1]FEBRERO!T62+[1]MARZO!T62+[1]ABRIL!T62+[1]MAYO!T62+[1]JUNIO!T62+[1]JULIO!T62+[1]AGOSTO!T62+[1]SEPTIEMBRE!T62+[1]OCTUBRE!T62+[1]NOVIEMBRE!T62+[1]DICIEMBRE!T62</f>
        <v>0</v>
      </c>
      <c r="W64" s="184"/>
      <c r="X64" s="184"/>
      <c r="Y64" s="184"/>
    </row>
    <row r="65" spans="1:25" s="185" customFormat="1">
      <c r="A65" s="298">
        <v>50</v>
      </c>
      <c r="B65" s="298" t="s">
        <v>136</v>
      </c>
      <c r="C65" s="298" t="s">
        <v>180</v>
      </c>
      <c r="D65" s="363">
        <v>0</v>
      </c>
      <c r="E65" s="363">
        <v>0</v>
      </c>
      <c r="F65" s="363">
        <v>0</v>
      </c>
      <c r="G65" s="363">
        <v>0</v>
      </c>
      <c r="H65" s="363">
        <v>0</v>
      </c>
      <c r="I65" s="364"/>
      <c r="J65" s="363">
        <v>0</v>
      </c>
      <c r="K65" s="363">
        <v>0</v>
      </c>
      <c r="L65" s="363">
        <v>0</v>
      </c>
      <c r="M65" s="363">
        <v>0</v>
      </c>
      <c r="N65" s="363">
        <v>0</v>
      </c>
      <c r="O65" s="365" t="str">
        <f t="shared" si="1"/>
        <v>N.A.</v>
      </c>
      <c r="P65" s="182">
        <v>0</v>
      </c>
      <c r="Q65" s="182">
        <v>0</v>
      </c>
      <c r="R65" s="182">
        <f>[1]ENERO!Q63+[1]FEBRERO!Q63+[1]MARZO!Q63+[1]ABRIL!Q63+[1]MAYO!Q63+[1]JUNIO!Q63+[1]JULIO!Q63+[1]AGOSTO!Q63+[1]SEPTIEMBRE!Q63+[1]OCTUBRE!Q63+[1]NOVIEMBRE!Q63+[1]DICIEMBRE!Q63</f>
        <v>0</v>
      </c>
      <c r="S65" s="183"/>
      <c r="T65" s="182">
        <v>0</v>
      </c>
      <c r="U65" s="182">
        <v>0</v>
      </c>
      <c r="V65" s="182">
        <f>[1]ENERO!T63+[1]FEBRERO!T63+[1]MARZO!T63+[1]ABRIL!T63+[1]MAYO!T63+[1]JUNIO!T63+[1]JULIO!T63+[1]AGOSTO!T63+[1]SEPTIEMBRE!T63+[1]OCTUBRE!T63+[1]NOVIEMBRE!T63+[1]DICIEMBRE!T63</f>
        <v>0</v>
      </c>
      <c r="W65" s="184"/>
      <c r="X65" s="184"/>
      <c r="Y65" s="184"/>
    </row>
    <row r="66" spans="1:25" s="185" customFormat="1">
      <c r="A66" s="298">
        <v>51</v>
      </c>
      <c r="B66" s="298" t="s">
        <v>136</v>
      </c>
      <c r="C66" s="298" t="s">
        <v>181</v>
      </c>
      <c r="D66" s="363">
        <v>0</v>
      </c>
      <c r="E66" s="363">
        <v>0</v>
      </c>
      <c r="F66" s="363">
        <v>0</v>
      </c>
      <c r="G66" s="363">
        <v>0</v>
      </c>
      <c r="H66" s="363">
        <v>0</v>
      </c>
      <c r="I66" s="364"/>
      <c r="J66" s="363">
        <v>0</v>
      </c>
      <c r="K66" s="363">
        <v>0</v>
      </c>
      <c r="L66" s="363">
        <v>0</v>
      </c>
      <c r="M66" s="363">
        <v>0</v>
      </c>
      <c r="N66" s="363">
        <v>0</v>
      </c>
      <c r="O66" s="365" t="str">
        <f t="shared" si="1"/>
        <v>N.A.</v>
      </c>
      <c r="P66" s="182">
        <v>0</v>
      </c>
      <c r="Q66" s="182">
        <v>0</v>
      </c>
      <c r="R66" s="182">
        <f>[1]ENERO!Q64+[1]FEBRERO!Q64+[1]MARZO!Q64+[1]ABRIL!Q64+[1]MAYO!Q64+[1]JUNIO!Q64+[1]JULIO!Q64+[1]AGOSTO!Q64+[1]SEPTIEMBRE!Q64+[1]OCTUBRE!Q64+[1]NOVIEMBRE!Q64+[1]DICIEMBRE!Q64</f>
        <v>0</v>
      </c>
      <c r="S66" s="183"/>
      <c r="T66" s="182">
        <v>0</v>
      </c>
      <c r="U66" s="182">
        <v>0</v>
      </c>
      <c r="V66" s="182">
        <f>[1]ENERO!T64+[1]FEBRERO!T64+[1]MARZO!T64+[1]ABRIL!T64+[1]MAYO!T64+[1]JUNIO!T64+[1]JULIO!T64+[1]AGOSTO!T64+[1]SEPTIEMBRE!T64+[1]OCTUBRE!T64+[1]NOVIEMBRE!T64+[1]DICIEMBRE!T64</f>
        <v>0</v>
      </c>
      <c r="W66" s="184"/>
      <c r="X66" s="184"/>
      <c r="Y66" s="184"/>
    </row>
    <row r="67" spans="1:25" s="185" customFormat="1">
      <c r="A67" s="298">
        <v>52</v>
      </c>
      <c r="B67" s="298" t="s">
        <v>136</v>
      </c>
      <c r="C67" s="298" t="s">
        <v>182</v>
      </c>
      <c r="D67" s="363">
        <v>0</v>
      </c>
      <c r="E67" s="363">
        <v>0</v>
      </c>
      <c r="F67" s="363">
        <v>0</v>
      </c>
      <c r="G67" s="363">
        <v>0</v>
      </c>
      <c r="H67" s="363">
        <v>0</v>
      </c>
      <c r="I67" s="364"/>
      <c r="J67" s="363">
        <v>0</v>
      </c>
      <c r="K67" s="363">
        <v>0</v>
      </c>
      <c r="L67" s="363">
        <v>0</v>
      </c>
      <c r="M67" s="363">
        <v>0</v>
      </c>
      <c r="N67" s="363">
        <v>0</v>
      </c>
      <c r="O67" s="365" t="str">
        <f t="shared" si="1"/>
        <v>N.A.</v>
      </c>
      <c r="P67" s="182">
        <v>0</v>
      </c>
      <c r="Q67" s="182">
        <v>0</v>
      </c>
      <c r="R67" s="182">
        <f>[1]ENERO!Q65+[1]FEBRERO!Q65+[1]MARZO!Q65+[1]ABRIL!Q65+[1]MAYO!Q65+[1]JUNIO!Q65+[1]JULIO!Q65+[1]AGOSTO!Q65+[1]SEPTIEMBRE!Q65+[1]OCTUBRE!Q65+[1]NOVIEMBRE!Q65+[1]DICIEMBRE!Q65</f>
        <v>0</v>
      </c>
      <c r="S67" s="183"/>
      <c r="T67" s="182">
        <v>0</v>
      </c>
      <c r="U67" s="182">
        <v>0</v>
      </c>
      <c r="V67" s="182">
        <f>[1]ENERO!T65+[1]FEBRERO!T65+[1]MARZO!T65+[1]ABRIL!T65+[1]MAYO!T65+[1]JUNIO!T65+[1]JULIO!T65+[1]AGOSTO!T65+[1]SEPTIEMBRE!T65+[1]OCTUBRE!T65+[1]NOVIEMBRE!T65+[1]DICIEMBRE!T65</f>
        <v>0</v>
      </c>
      <c r="W67" s="184"/>
      <c r="X67" s="184"/>
      <c r="Y67" s="184"/>
    </row>
    <row r="68" spans="1:25" s="185" customFormat="1">
      <c r="A68" s="298">
        <v>53</v>
      </c>
      <c r="B68" s="298" t="s">
        <v>136</v>
      </c>
      <c r="C68" s="298" t="s">
        <v>183</v>
      </c>
      <c r="D68" s="363">
        <v>0</v>
      </c>
      <c r="E68" s="363">
        <v>0</v>
      </c>
      <c r="F68" s="363">
        <v>0</v>
      </c>
      <c r="G68" s="363">
        <v>0</v>
      </c>
      <c r="H68" s="363">
        <v>0</v>
      </c>
      <c r="I68" s="364"/>
      <c r="J68" s="363">
        <v>0</v>
      </c>
      <c r="K68" s="363">
        <v>0</v>
      </c>
      <c r="L68" s="363">
        <v>0</v>
      </c>
      <c r="M68" s="363">
        <v>0</v>
      </c>
      <c r="N68" s="363">
        <v>0</v>
      </c>
      <c r="O68" s="365" t="str">
        <f t="shared" si="1"/>
        <v>N.A.</v>
      </c>
      <c r="P68" s="182">
        <v>0</v>
      </c>
      <c r="Q68" s="182">
        <v>0</v>
      </c>
      <c r="R68" s="182">
        <f>[1]ENERO!Q66+[1]FEBRERO!Q66+[1]MARZO!Q66+[1]ABRIL!Q66+[1]MAYO!Q66+[1]JUNIO!Q66+[1]JULIO!Q66+[1]AGOSTO!Q66+[1]SEPTIEMBRE!Q66+[1]OCTUBRE!Q66+[1]NOVIEMBRE!Q66+[1]DICIEMBRE!Q66</f>
        <v>0</v>
      </c>
      <c r="S68" s="183"/>
      <c r="T68" s="182">
        <v>0</v>
      </c>
      <c r="U68" s="182">
        <v>0</v>
      </c>
      <c r="V68" s="182">
        <f>[1]ENERO!T66+[1]FEBRERO!T66+[1]MARZO!T66+[1]ABRIL!T66+[1]MAYO!T66+[1]JUNIO!T66+[1]JULIO!T66+[1]AGOSTO!T66+[1]SEPTIEMBRE!T66+[1]OCTUBRE!T66+[1]NOVIEMBRE!T66+[1]DICIEMBRE!T66</f>
        <v>0</v>
      </c>
      <c r="W68" s="184"/>
      <c r="X68" s="184"/>
      <c r="Y68" s="184"/>
    </row>
    <row r="69" spans="1:25" s="185" customFormat="1">
      <c r="A69" s="298">
        <v>54</v>
      </c>
      <c r="B69" s="298" t="s">
        <v>136</v>
      </c>
      <c r="C69" s="298" t="s">
        <v>184</v>
      </c>
      <c r="D69" s="363">
        <v>0</v>
      </c>
      <c r="E69" s="363">
        <v>0</v>
      </c>
      <c r="F69" s="363">
        <v>0</v>
      </c>
      <c r="G69" s="363">
        <v>0</v>
      </c>
      <c r="H69" s="363">
        <v>0</v>
      </c>
      <c r="I69" s="364"/>
      <c r="J69" s="363">
        <v>0</v>
      </c>
      <c r="K69" s="363">
        <v>0</v>
      </c>
      <c r="L69" s="363">
        <v>0</v>
      </c>
      <c r="M69" s="363">
        <v>0</v>
      </c>
      <c r="N69" s="363">
        <v>0</v>
      </c>
      <c r="O69" s="365" t="str">
        <f t="shared" si="1"/>
        <v>N.A.</v>
      </c>
      <c r="P69" s="182">
        <v>0</v>
      </c>
      <c r="Q69" s="182">
        <v>0</v>
      </c>
      <c r="R69" s="182">
        <f>[1]ENERO!Q67+[1]FEBRERO!Q67+[1]MARZO!Q67+[1]ABRIL!Q67+[1]MAYO!Q67+[1]JUNIO!Q67+[1]JULIO!Q67+[1]AGOSTO!Q67+[1]SEPTIEMBRE!Q67+[1]OCTUBRE!Q67+[1]NOVIEMBRE!Q67+[1]DICIEMBRE!Q67</f>
        <v>0</v>
      </c>
      <c r="S69" s="183"/>
      <c r="T69" s="182">
        <v>0</v>
      </c>
      <c r="U69" s="182">
        <v>0</v>
      </c>
      <c r="V69" s="182">
        <f>[1]ENERO!T67+[1]FEBRERO!T67+[1]MARZO!T67+[1]ABRIL!T67+[1]MAYO!T67+[1]JUNIO!T67+[1]JULIO!T67+[1]AGOSTO!T67+[1]SEPTIEMBRE!T67+[1]OCTUBRE!T67+[1]NOVIEMBRE!T67+[1]DICIEMBRE!T67</f>
        <v>0</v>
      </c>
      <c r="W69" s="184"/>
      <c r="X69" s="184"/>
      <c r="Y69" s="184"/>
    </row>
    <row r="70" spans="1:25" s="185" customFormat="1" ht="27">
      <c r="A70" s="298">
        <v>55</v>
      </c>
      <c r="B70" s="298" t="s">
        <v>136</v>
      </c>
      <c r="C70" s="298" t="s">
        <v>185</v>
      </c>
      <c r="D70" s="363">
        <v>0</v>
      </c>
      <c r="E70" s="363">
        <v>0</v>
      </c>
      <c r="F70" s="363">
        <v>0</v>
      </c>
      <c r="G70" s="363">
        <v>0</v>
      </c>
      <c r="H70" s="363">
        <v>0</v>
      </c>
      <c r="I70" s="364"/>
      <c r="J70" s="363">
        <v>0</v>
      </c>
      <c r="K70" s="363">
        <v>0</v>
      </c>
      <c r="L70" s="363">
        <v>0</v>
      </c>
      <c r="M70" s="363">
        <v>0</v>
      </c>
      <c r="N70" s="363">
        <v>0</v>
      </c>
      <c r="O70" s="365" t="str">
        <f t="shared" si="1"/>
        <v>N.A.</v>
      </c>
      <c r="P70" s="182">
        <v>0</v>
      </c>
      <c r="Q70" s="182">
        <v>0</v>
      </c>
      <c r="R70" s="182">
        <f>[1]ENERO!Q68+[1]FEBRERO!Q68+[1]MARZO!Q68+[1]ABRIL!Q68+[1]MAYO!Q68+[1]JUNIO!Q68+[1]JULIO!Q68+[1]AGOSTO!Q68+[1]SEPTIEMBRE!Q68+[1]OCTUBRE!Q68+[1]NOVIEMBRE!Q68+[1]DICIEMBRE!Q68</f>
        <v>0</v>
      </c>
      <c r="S70" s="183"/>
      <c r="T70" s="182">
        <v>0</v>
      </c>
      <c r="U70" s="182">
        <v>0</v>
      </c>
      <c r="V70" s="182">
        <f>[1]ENERO!T68+[1]FEBRERO!T68+[1]MARZO!T68+[1]ABRIL!T68+[1]MAYO!T68+[1]JUNIO!T68+[1]JULIO!T68+[1]AGOSTO!T68+[1]SEPTIEMBRE!T68+[1]OCTUBRE!T68+[1]NOVIEMBRE!T68+[1]DICIEMBRE!T68</f>
        <v>0</v>
      </c>
      <c r="W70" s="184"/>
      <c r="X70" s="184"/>
      <c r="Y70" s="184"/>
    </row>
    <row r="71" spans="1:25" s="185" customFormat="1" ht="27">
      <c r="A71" s="298">
        <v>57</v>
      </c>
      <c r="B71" s="298" t="s">
        <v>136</v>
      </c>
      <c r="C71" s="298" t="s">
        <v>186</v>
      </c>
      <c r="D71" s="363">
        <v>0</v>
      </c>
      <c r="E71" s="363">
        <v>0</v>
      </c>
      <c r="F71" s="363">
        <v>0</v>
      </c>
      <c r="G71" s="363">
        <v>0</v>
      </c>
      <c r="H71" s="363">
        <v>0</v>
      </c>
      <c r="I71" s="364"/>
      <c r="J71" s="363">
        <v>0</v>
      </c>
      <c r="K71" s="363">
        <v>0</v>
      </c>
      <c r="L71" s="363">
        <v>0</v>
      </c>
      <c r="M71" s="363">
        <v>0</v>
      </c>
      <c r="N71" s="363">
        <v>0</v>
      </c>
      <c r="O71" s="365" t="str">
        <f t="shared" si="1"/>
        <v>N.A.</v>
      </c>
      <c r="P71" s="182">
        <v>0</v>
      </c>
      <c r="Q71" s="182">
        <v>0</v>
      </c>
      <c r="R71" s="182">
        <f>[1]ENERO!Q69+[1]FEBRERO!Q69+[1]MARZO!Q69+[1]ABRIL!Q69+[1]MAYO!Q69+[1]JUNIO!Q69+[1]JULIO!Q69+[1]AGOSTO!Q69+[1]SEPTIEMBRE!Q69+[1]OCTUBRE!Q69+[1]NOVIEMBRE!Q69+[1]DICIEMBRE!Q69</f>
        <v>0</v>
      </c>
      <c r="S71" s="183"/>
      <c r="T71" s="182">
        <v>0</v>
      </c>
      <c r="U71" s="182">
        <v>0</v>
      </c>
      <c r="V71" s="182">
        <f>[1]ENERO!T69+[1]FEBRERO!T69+[1]MARZO!T69+[1]ABRIL!T69+[1]MAYO!T69+[1]JUNIO!T69+[1]JULIO!T69+[1]AGOSTO!T69+[1]SEPTIEMBRE!T69+[1]OCTUBRE!T69+[1]NOVIEMBRE!T69+[1]DICIEMBRE!T69</f>
        <v>0</v>
      </c>
      <c r="W71" s="184"/>
      <c r="X71" s="184"/>
      <c r="Y71" s="184"/>
    </row>
    <row r="72" spans="1:25" s="185" customFormat="1">
      <c r="A72" s="298">
        <v>58</v>
      </c>
      <c r="B72" s="298" t="s">
        <v>140</v>
      </c>
      <c r="C72" s="298" t="s">
        <v>187</v>
      </c>
      <c r="D72" s="363">
        <v>0</v>
      </c>
      <c r="E72" s="363">
        <v>0</v>
      </c>
      <c r="F72" s="363">
        <v>0</v>
      </c>
      <c r="G72" s="363">
        <v>0</v>
      </c>
      <c r="H72" s="363">
        <v>0</v>
      </c>
      <c r="I72" s="364"/>
      <c r="J72" s="363">
        <v>0</v>
      </c>
      <c r="K72" s="363">
        <v>0</v>
      </c>
      <c r="L72" s="363">
        <v>0</v>
      </c>
      <c r="M72" s="363">
        <v>0</v>
      </c>
      <c r="N72" s="363">
        <v>0</v>
      </c>
      <c r="O72" s="365" t="str">
        <f t="shared" si="1"/>
        <v>N.A.</v>
      </c>
      <c r="P72" s="182">
        <v>0</v>
      </c>
      <c r="Q72" s="182">
        <v>0</v>
      </c>
      <c r="R72" s="182">
        <f>[1]ENERO!Q70+[1]FEBRERO!Q70+[1]MARZO!Q70+[1]ABRIL!Q70+[1]MAYO!Q70+[1]JUNIO!Q70+[1]JULIO!Q70+[1]AGOSTO!Q70+[1]SEPTIEMBRE!Q70+[1]OCTUBRE!Q70+[1]NOVIEMBRE!Q70+[1]DICIEMBRE!Q70</f>
        <v>0</v>
      </c>
      <c r="S72" s="183"/>
      <c r="T72" s="182">
        <v>0</v>
      </c>
      <c r="U72" s="182">
        <v>0</v>
      </c>
      <c r="V72" s="182">
        <f>[1]ENERO!T70+[1]FEBRERO!T70+[1]MARZO!T70+[1]ABRIL!T70+[1]MAYO!T70+[1]JUNIO!T70+[1]JULIO!T70+[1]AGOSTO!T70+[1]SEPTIEMBRE!T70+[1]OCTUBRE!T70+[1]NOVIEMBRE!T70+[1]DICIEMBRE!T70</f>
        <v>0</v>
      </c>
      <c r="W72" s="184"/>
      <c r="X72" s="184"/>
      <c r="Y72" s="184"/>
    </row>
    <row r="73" spans="1:25" s="185" customFormat="1" ht="21" customHeight="1">
      <c r="A73" s="298">
        <v>59</v>
      </c>
      <c r="B73" s="298" t="s">
        <v>140</v>
      </c>
      <c r="C73" s="298" t="s">
        <v>188</v>
      </c>
      <c r="D73" s="363">
        <v>0</v>
      </c>
      <c r="E73" s="363">
        <v>0</v>
      </c>
      <c r="F73" s="363">
        <v>0</v>
      </c>
      <c r="G73" s="363">
        <v>0</v>
      </c>
      <c r="H73" s="363">
        <v>0</v>
      </c>
      <c r="I73" s="364"/>
      <c r="J73" s="363">
        <v>0</v>
      </c>
      <c r="K73" s="363">
        <v>0</v>
      </c>
      <c r="L73" s="363">
        <v>0</v>
      </c>
      <c r="M73" s="363">
        <v>0</v>
      </c>
      <c r="N73" s="363">
        <v>0</v>
      </c>
      <c r="O73" s="365" t="str">
        <f t="shared" si="1"/>
        <v>N.A.</v>
      </c>
      <c r="P73" s="182">
        <v>0</v>
      </c>
      <c r="Q73" s="182">
        <v>0</v>
      </c>
      <c r="R73" s="182">
        <f>[1]ENERO!Q71+[1]FEBRERO!Q71+[1]MARZO!Q71+[1]ABRIL!Q71+[1]MAYO!Q71+[1]JUNIO!Q71+[1]JULIO!Q71+[1]AGOSTO!Q71+[1]SEPTIEMBRE!Q71+[1]OCTUBRE!Q71+[1]NOVIEMBRE!Q71+[1]DICIEMBRE!Q71</f>
        <v>0</v>
      </c>
      <c r="S73" s="183"/>
      <c r="T73" s="182">
        <v>0</v>
      </c>
      <c r="U73" s="182">
        <v>0</v>
      </c>
      <c r="V73" s="182">
        <f>[1]ENERO!T71+[1]FEBRERO!T71+[1]MARZO!T71+[1]ABRIL!T71+[1]MAYO!T71+[1]JUNIO!T71+[1]JULIO!T71+[1]AGOSTO!T71+[1]SEPTIEMBRE!T71+[1]OCTUBRE!T71+[1]NOVIEMBRE!T71+[1]DICIEMBRE!T71</f>
        <v>0</v>
      </c>
      <c r="W73" s="184"/>
      <c r="X73" s="184"/>
      <c r="Y73" s="184"/>
    </row>
    <row r="74" spans="1:25" s="185" customFormat="1" ht="27">
      <c r="A74" s="298">
        <v>60</v>
      </c>
      <c r="B74" s="298" t="s">
        <v>189</v>
      </c>
      <c r="C74" s="298" t="s">
        <v>190</v>
      </c>
      <c r="D74" s="363">
        <v>0</v>
      </c>
      <c r="E74" s="363">
        <v>0</v>
      </c>
      <c r="F74" s="363">
        <v>0</v>
      </c>
      <c r="G74" s="363">
        <v>0</v>
      </c>
      <c r="H74" s="363">
        <v>0</v>
      </c>
      <c r="I74" s="364"/>
      <c r="J74" s="363">
        <v>0</v>
      </c>
      <c r="K74" s="363">
        <v>0</v>
      </c>
      <c r="L74" s="363">
        <v>0</v>
      </c>
      <c r="M74" s="363">
        <v>0</v>
      </c>
      <c r="N74" s="363">
        <v>0</v>
      </c>
      <c r="O74" s="365" t="str">
        <f t="shared" si="1"/>
        <v>N.A.</v>
      </c>
      <c r="P74" s="182">
        <v>0</v>
      </c>
      <c r="Q74" s="182">
        <v>0</v>
      </c>
      <c r="R74" s="182">
        <f>[1]ENERO!Q72+[1]FEBRERO!Q72+[1]MARZO!Q72+[1]ABRIL!Q72+[1]MAYO!Q72+[1]JUNIO!Q72+[1]JULIO!Q72+[1]AGOSTO!Q72+[1]SEPTIEMBRE!Q72+[1]OCTUBRE!Q72+[1]NOVIEMBRE!Q72+[1]DICIEMBRE!Q72</f>
        <v>0</v>
      </c>
      <c r="S74" s="183"/>
      <c r="T74" s="182">
        <v>0</v>
      </c>
      <c r="U74" s="182">
        <v>0</v>
      </c>
      <c r="V74" s="182">
        <f>[1]ENERO!T72+[1]FEBRERO!T72+[1]MARZO!T72+[1]ABRIL!T72+[1]MAYO!T72+[1]JUNIO!T72+[1]JULIO!T72+[1]AGOSTO!T72+[1]SEPTIEMBRE!T72+[1]OCTUBRE!T72+[1]NOVIEMBRE!T72+[1]DICIEMBRE!T72</f>
        <v>0</v>
      </c>
      <c r="W74" s="184"/>
      <c r="X74" s="184"/>
      <c r="Y74" s="184"/>
    </row>
    <row r="75" spans="1:25" s="185" customFormat="1">
      <c r="A75" s="298">
        <v>61</v>
      </c>
      <c r="B75" s="298" t="s">
        <v>126</v>
      </c>
      <c r="C75" s="298" t="s">
        <v>191</v>
      </c>
      <c r="D75" s="363">
        <v>0</v>
      </c>
      <c r="E75" s="363">
        <v>0</v>
      </c>
      <c r="F75" s="363">
        <v>0</v>
      </c>
      <c r="G75" s="363">
        <v>0</v>
      </c>
      <c r="H75" s="363">
        <v>0</v>
      </c>
      <c r="I75" s="364"/>
      <c r="J75" s="363">
        <v>0</v>
      </c>
      <c r="K75" s="363">
        <v>0</v>
      </c>
      <c r="L75" s="363">
        <v>0</v>
      </c>
      <c r="M75" s="363">
        <v>0</v>
      </c>
      <c r="N75" s="363">
        <v>0</v>
      </c>
      <c r="O75" s="365" t="str">
        <f t="shared" si="1"/>
        <v>N.A.</v>
      </c>
      <c r="P75" s="182">
        <v>0</v>
      </c>
      <c r="Q75" s="182">
        <v>0</v>
      </c>
      <c r="R75" s="182">
        <f>[1]ENERO!Q73+[1]FEBRERO!Q73+[1]MARZO!Q73+[1]ABRIL!Q73+[1]MAYO!Q73+[1]JUNIO!Q73+[1]JULIO!Q73+[1]AGOSTO!Q73+[1]SEPTIEMBRE!Q73+[1]OCTUBRE!Q73+[1]NOVIEMBRE!Q73+[1]DICIEMBRE!Q73</f>
        <v>0</v>
      </c>
      <c r="S75" s="183"/>
      <c r="T75" s="182">
        <v>0</v>
      </c>
      <c r="U75" s="182">
        <v>0</v>
      </c>
      <c r="V75" s="182">
        <f>[1]ENERO!T73+[1]FEBRERO!T73+[1]MARZO!T73+[1]ABRIL!T73+[1]MAYO!T73+[1]JUNIO!T73+[1]JULIO!T73+[1]AGOSTO!T73+[1]SEPTIEMBRE!T73+[1]OCTUBRE!T73+[1]NOVIEMBRE!T73+[1]DICIEMBRE!T73</f>
        <v>0</v>
      </c>
      <c r="W75" s="184"/>
      <c r="X75" s="184"/>
      <c r="Y75" s="184"/>
    </row>
    <row r="76" spans="1:25" s="185" customFormat="1">
      <c r="A76" s="298">
        <v>62</v>
      </c>
      <c r="B76" s="298" t="s">
        <v>192</v>
      </c>
      <c r="C76" s="298" t="s">
        <v>193</v>
      </c>
      <c r="D76" s="363">
        <v>2943.9233407500005</v>
      </c>
      <c r="E76" s="363">
        <v>357.27136985999999</v>
      </c>
      <c r="F76" s="363">
        <v>0</v>
      </c>
      <c r="G76" s="363">
        <v>2.8709912300000004</v>
      </c>
      <c r="H76" s="363">
        <v>2583.7809796600004</v>
      </c>
      <c r="I76" s="364"/>
      <c r="J76" s="363">
        <v>62.165057626917893</v>
      </c>
      <c r="K76" s="363">
        <v>533.98010901835949</v>
      </c>
      <c r="L76" s="363">
        <v>0</v>
      </c>
      <c r="M76" s="363">
        <v>2.8709912300000004</v>
      </c>
      <c r="N76" s="363">
        <v>-474.68604262144163</v>
      </c>
      <c r="O76" s="365">
        <f t="shared" si="1"/>
        <v>-118.37176008176613</v>
      </c>
      <c r="P76" s="182">
        <v>17.70453036</v>
      </c>
      <c r="Q76" s="182">
        <v>339.56683950000001</v>
      </c>
      <c r="R76" s="182">
        <f>[1]ENERO!Q74+[1]FEBRERO!Q74+[1]MARZO!Q74+[1]ABRIL!Q74+[1]MAYO!Q74+[1]JUNIO!Q74+[1]JULIO!Q74+[1]AGOSTO!Q74+[1]SEPTIEMBRE!Q74+[1]OCTUBRE!Q74+[1]NOVIEMBRE!Q74+[1]DICIEMBRE!Q74</f>
        <v>357.27136985999999</v>
      </c>
      <c r="S76" s="183"/>
      <c r="T76" s="182">
        <v>17.70453036</v>
      </c>
      <c r="U76" s="182">
        <v>516.27557865835956</v>
      </c>
      <c r="V76" s="182">
        <f>[1]ENERO!T74+[1]FEBRERO!T74+[1]MARZO!T74+[1]ABRIL!T74+[1]MAYO!T74+[1]JUNIO!T74+[1]JULIO!T74+[1]AGOSTO!T74+[1]SEPTIEMBRE!T74+[1]OCTUBRE!T74+[1]NOVIEMBRE!T74+[1]DICIEMBRE!T74</f>
        <v>533.98010901835949</v>
      </c>
      <c r="W76" s="184"/>
      <c r="X76" s="184"/>
      <c r="Y76" s="184"/>
    </row>
    <row r="77" spans="1:25" s="185" customFormat="1">
      <c r="A77" s="298">
        <v>63</v>
      </c>
      <c r="B77" s="298" t="s">
        <v>194</v>
      </c>
      <c r="C77" s="298" t="s">
        <v>195</v>
      </c>
      <c r="D77" s="363">
        <v>1774.0945297500002</v>
      </c>
      <c r="E77" s="363">
        <v>294.96328320999999</v>
      </c>
      <c r="F77" s="363">
        <v>0</v>
      </c>
      <c r="G77" s="363">
        <v>163.79652442000003</v>
      </c>
      <c r="H77" s="363">
        <v>1315.3347221199999</v>
      </c>
      <c r="I77" s="364"/>
      <c r="J77" s="363">
        <v>2212.5367279631751</v>
      </c>
      <c r="K77" s="363">
        <v>285.28834987000005</v>
      </c>
      <c r="L77" s="363">
        <v>0</v>
      </c>
      <c r="M77" s="363">
        <v>101.58015786000001</v>
      </c>
      <c r="N77" s="363">
        <v>1825.6682202331749</v>
      </c>
      <c r="O77" s="365">
        <f t="shared" si="1"/>
        <v>38.798755140489369</v>
      </c>
      <c r="P77" s="182">
        <v>258.70168920999998</v>
      </c>
      <c r="Q77" s="182">
        <v>36.261594000000002</v>
      </c>
      <c r="R77" s="182">
        <f>[1]ENERO!Q75+[1]FEBRERO!Q75+[1]MARZO!Q75+[1]ABRIL!Q75+[1]MAYO!Q75+[1]JUNIO!Q75+[1]JULIO!Q75+[1]AGOSTO!Q75+[1]SEPTIEMBRE!Q75+[1]OCTUBRE!Q75+[1]NOVIEMBRE!Q75+[1]DICIEMBRE!Q75</f>
        <v>294.96328320999999</v>
      </c>
      <c r="S77" s="183"/>
      <c r="T77" s="182">
        <v>242.41305887000001</v>
      </c>
      <c r="U77" s="182">
        <v>42.875291000000004</v>
      </c>
      <c r="V77" s="182">
        <f>[1]ENERO!T75+[1]FEBRERO!T75+[1]MARZO!T75+[1]ABRIL!T75+[1]MAYO!T75+[1]JUNIO!T75+[1]JULIO!T75+[1]AGOSTO!T75+[1]SEPTIEMBRE!T75+[1]OCTUBRE!T75+[1]NOVIEMBRE!T75+[1]DICIEMBRE!T75</f>
        <v>285.28834987000005</v>
      </c>
      <c r="W77" s="184"/>
      <c r="X77" s="184"/>
      <c r="Y77" s="184"/>
    </row>
    <row r="78" spans="1:25" s="185" customFormat="1">
      <c r="A78" s="298">
        <v>64</v>
      </c>
      <c r="B78" s="298" t="s">
        <v>136</v>
      </c>
      <c r="C78" s="298" t="s">
        <v>196</v>
      </c>
      <c r="D78" s="363">
        <v>0</v>
      </c>
      <c r="E78" s="363">
        <v>0</v>
      </c>
      <c r="F78" s="363">
        <v>0</v>
      </c>
      <c r="G78" s="363">
        <v>0</v>
      </c>
      <c r="H78" s="363">
        <v>0</v>
      </c>
      <c r="I78" s="364"/>
      <c r="J78" s="363">
        <v>0</v>
      </c>
      <c r="K78" s="363">
        <v>0</v>
      </c>
      <c r="L78" s="363">
        <v>0</v>
      </c>
      <c r="M78" s="363">
        <v>0</v>
      </c>
      <c r="N78" s="363">
        <v>0</v>
      </c>
      <c r="O78" s="365" t="str">
        <f t="shared" si="1"/>
        <v>N.A.</v>
      </c>
      <c r="P78" s="182">
        <v>0</v>
      </c>
      <c r="Q78" s="182">
        <v>0</v>
      </c>
      <c r="R78" s="182">
        <f>[1]ENERO!Q76+[1]FEBRERO!Q76+[1]MARZO!Q76+[1]ABRIL!Q76+[1]MAYO!Q76+[1]JUNIO!Q76+[1]JULIO!Q76+[1]AGOSTO!Q76+[1]SEPTIEMBRE!Q76+[1]OCTUBRE!Q76+[1]NOVIEMBRE!Q76+[1]DICIEMBRE!Q76</f>
        <v>0</v>
      </c>
      <c r="S78" s="183"/>
      <c r="T78" s="182">
        <v>0</v>
      </c>
      <c r="U78" s="182">
        <v>0</v>
      </c>
      <c r="V78" s="182">
        <f>[1]ENERO!T76+[1]FEBRERO!T76+[1]MARZO!T76+[1]ABRIL!T76+[1]MAYO!T76+[1]JUNIO!T76+[1]JULIO!T76+[1]AGOSTO!T76+[1]SEPTIEMBRE!T76+[1]OCTUBRE!T76+[1]NOVIEMBRE!T76+[1]DICIEMBRE!T76</f>
        <v>0</v>
      </c>
      <c r="W78" s="184"/>
      <c r="X78" s="184"/>
      <c r="Y78" s="184"/>
    </row>
    <row r="79" spans="1:25" s="185" customFormat="1" ht="27">
      <c r="A79" s="298">
        <v>65</v>
      </c>
      <c r="B79" s="298" t="s">
        <v>136</v>
      </c>
      <c r="C79" s="298" t="s">
        <v>197</v>
      </c>
      <c r="D79" s="363">
        <v>0</v>
      </c>
      <c r="E79" s="363">
        <v>0</v>
      </c>
      <c r="F79" s="363">
        <v>0</v>
      </c>
      <c r="G79" s="363">
        <v>0</v>
      </c>
      <c r="H79" s="363">
        <v>0</v>
      </c>
      <c r="I79" s="364"/>
      <c r="J79" s="363">
        <v>0</v>
      </c>
      <c r="K79" s="363">
        <v>0</v>
      </c>
      <c r="L79" s="363">
        <v>0</v>
      </c>
      <c r="M79" s="363">
        <v>0</v>
      </c>
      <c r="N79" s="363">
        <v>0</v>
      </c>
      <c r="O79" s="365" t="str">
        <f t="shared" si="1"/>
        <v>N.A.</v>
      </c>
      <c r="P79" s="182">
        <v>0</v>
      </c>
      <c r="Q79" s="182">
        <v>0</v>
      </c>
      <c r="R79" s="182">
        <f>[1]ENERO!Q77+[1]FEBRERO!Q77+[1]MARZO!Q77+[1]ABRIL!Q77+[1]MAYO!Q77+[1]JUNIO!Q77+[1]JULIO!Q77+[1]AGOSTO!Q77+[1]SEPTIEMBRE!Q77+[1]OCTUBRE!Q77+[1]NOVIEMBRE!Q77+[1]DICIEMBRE!Q77</f>
        <v>0</v>
      </c>
      <c r="S79" s="183"/>
      <c r="T79" s="182">
        <v>0</v>
      </c>
      <c r="U79" s="182">
        <v>0</v>
      </c>
      <c r="V79" s="182">
        <f>[1]ENERO!T77+[1]FEBRERO!T77+[1]MARZO!T77+[1]ABRIL!T77+[1]MAYO!T77+[1]JUNIO!T77+[1]JULIO!T77+[1]AGOSTO!T77+[1]SEPTIEMBRE!T77+[1]OCTUBRE!T77+[1]NOVIEMBRE!T77+[1]DICIEMBRE!T77</f>
        <v>0</v>
      </c>
      <c r="W79" s="184"/>
      <c r="X79" s="184"/>
      <c r="Y79" s="184"/>
    </row>
    <row r="80" spans="1:25" s="185" customFormat="1">
      <c r="A80" s="298">
        <v>66</v>
      </c>
      <c r="B80" s="298" t="s">
        <v>136</v>
      </c>
      <c r="C80" s="298" t="s">
        <v>198</v>
      </c>
      <c r="D80" s="363">
        <v>0</v>
      </c>
      <c r="E80" s="363">
        <v>0</v>
      </c>
      <c r="F80" s="363">
        <v>0</v>
      </c>
      <c r="G80" s="363">
        <v>0</v>
      </c>
      <c r="H80" s="363">
        <v>0</v>
      </c>
      <c r="I80" s="364"/>
      <c r="J80" s="363">
        <v>0</v>
      </c>
      <c r="K80" s="363">
        <v>0</v>
      </c>
      <c r="L80" s="363">
        <v>0</v>
      </c>
      <c r="M80" s="363">
        <v>0</v>
      </c>
      <c r="N80" s="363">
        <v>0</v>
      </c>
      <c r="O80" s="365" t="str">
        <f t="shared" si="1"/>
        <v>N.A.</v>
      </c>
      <c r="P80" s="182">
        <v>0</v>
      </c>
      <c r="Q80" s="182">
        <v>0</v>
      </c>
      <c r="R80" s="182">
        <f>[1]ENERO!Q78+[1]FEBRERO!Q78+[1]MARZO!Q78+[1]ABRIL!Q78+[1]MAYO!Q78+[1]JUNIO!Q78+[1]JULIO!Q78+[1]AGOSTO!Q78+[1]SEPTIEMBRE!Q78+[1]OCTUBRE!Q78+[1]NOVIEMBRE!Q78+[1]DICIEMBRE!Q78</f>
        <v>0</v>
      </c>
      <c r="S80" s="183"/>
      <c r="T80" s="182">
        <v>0</v>
      </c>
      <c r="U80" s="182">
        <v>0</v>
      </c>
      <c r="V80" s="182">
        <f>[1]ENERO!T78+[1]FEBRERO!T78+[1]MARZO!T78+[1]ABRIL!T78+[1]MAYO!T78+[1]JUNIO!T78+[1]JULIO!T78+[1]AGOSTO!T78+[1]SEPTIEMBRE!T78+[1]OCTUBRE!T78+[1]NOVIEMBRE!T78+[1]DICIEMBRE!T78</f>
        <v>0</v>
      </c>
      <c r="W80" s="184"/>
      <c r="X80" s="184"/>
      <c r="Y80" s="184"/>
    </row>
    <row r="81" spans="1:25" s="185" customFormat="1">
      <c r="A81" s="298">
        <v>67</v>
      </c>
      <c r="B81" s="298" t="s">
        <v>136</v>
      </c>
      <c r="C81" s="298" t="s">
        <v>199</v>
      </c>
      <c r="D81" s="363">
        <v>0</v>
      </c>
      <c r="E81" s="363">
        <v>0</v>
      </c>
      <c r="F81" s="363">
        <v>0</v>
      </c>
      <c r="G81" s="363">
        <v>0</v>
      </c>
      <c r="H81" s="363">
        <v>0</v>
      </c>
      <c r="I81" s="364"/>
      <c r="J81" s="363">
        <v>0</v>
      </c>
      <c r="K81" s="363">
        <v>0</v>
      </c>
      <c r="L81" s="363">
        <v>0</v>
      </c>
      <c r="M81" s="363">
        <v>0</v>
      </c>
      <c r="N81" s="363">
        <v>0</v>
      </c>
      <c r="O81" s="365" t="str">
        <f t="shared" ref="O81:O144" si="2">IF(OR(H81=0,N81=0),"N.A.",IF((((N81-H81)/H81))*100&gt;=500,"500&lt;",IF((((N81-H81)/H81))*100&lt;=-500,"&lt;-500",(((N81-H81)/H81))*100)))</f>
        <v>N.A.</v>
      </c>
      <c r="P81" s="182">
        <v>0</v>
      </c>
      <c r="Q81" s="182">
        <v>0</v>
      </c>
      <c r="R81" s="182">
        <f>[1]ENERO!Q79+[1]FEBRERO!Q79+[1]MARZO!Q79+[1]ABRIL!Q79+[1]MAYO!Q79+[1]JUNIO!Q79+[1]JULIO!Q79+[1]AGOSTO!Q79+[1]SEPTIEMBRE!Q79+[1]OCTUBRE!Q79+[1]NOVIEMBRE!Q79+[1]DICIEMBRE!Q79</f>
        <v>0</v>
      </c>
      <c r="S81" s="183"/>
      <c r="T81" s="182">
        <v>0</v>
      </c>
      <c r="U81" s="182">
        <v>0</v>
      </c>
      <c r="V81" s="182">
        <f>[1]ENERO!T79+[1]FEBRERO!T79+[1]MARZO!T79+[1]ABRIL!T79+[1]MAYO!T79+[1]JUNIO!T79+[1]JULIO!T79+[1]AGOSTO!T79+[1]SEPTIEMBRE!T79+[1]OCTUBRE!T79+[1]NOVIEMBRE!T79+[1]DICIEMBRE!T79</f>
        <v>0</v>
      </c>
      <c r="W81" s="184"/>
      <c r="X81" s="184"/>
      <c r="Y81" s="184"/>
    </row>
    <row r="82" spans="1:25" s="185" customFormat="1">
      <c r="A82" s="298">
        <v>68</v>
      </c>
      <c r="B82" s="298" t="s">
        <v>136</v>
      </c>
      <c r="C82" s="298" t="s">
        <v>200</v>
      </c>
      <c r="D82" s="363">
        <v>148.87800000000001</v>
      </c>
      <c r="E82" s="363">
        <v>66.779541419999987</v>
      </c>
      <c r="F82" s="363">
        <v>0</v>
      </c>
      <c r="G82" s="363">
        <v>8.5413499799999997</v>
      </c>
      <c r="H82" s="363">
        <v>73.557108600000021</v>
      </c>
      <c r="I82" s="364"/>
      <c r="J82" s="363">
        <v>67.97868121836467</v>
      </c>
      <c r="K82" s="363">
        <v>61.482081360357505</v>
      </c>
      <c r="L82" s="363">
        <v>0</v>
      </c>
      <c r="M82" s="363">
        <v>5.1636845400000002</v>
      </c>
      <c r="N82" s="363">
        <v>1.3329153180071529</v>
      </c>
      <c r="O82" s="365">
        <f t="shared" si="2"/>
        <v>-98.187917737148311</v>
      </c>
      <c r="P82" s="182">
        <v>15.118146419999999</v>
      </c>
      <c r="Q82" s="182">
        <v>51.661395000000006</v>
      </c>
      <c r="R82" s="182">
        <f>[1]ENERO!Q80+[1]FEBRERO!Q80+[1]MARZO!Q80+[1]ABRIL!Q80+[1]MAYO!Q80+[1]JUNIO!Q80+[1]JULIO!Q80+[1]AGOSTO!Q80+[1]SEPTIEMBRE!Q80+[1]OCTUBRE!Q80+[1]NOVIEMBRE!Q80+[1]DICIEMBRE!Q80</f>
        <v>66.779541419999987</v>
      </c>
      <c r="S82" s="183"/>
      <c r="T82" s="182">
        <v>15.118146419999999</v>
      </c>
      <c r="U82" s="182">
        <v>46.363934940357503</v>
      </c>
      <c r="V82" s="182">
        <f>[1]ENERO!T80+[1]FEBRERO!T80+[1]MARZO!T80+[1]ABRIL!T80+[1]MAYO!T80+[1]JUNIO!T80+[1]JULIO!T80+[1]AGOSTO!T80+[1]SEPTIEMBRE!T80+[1]OCTUBRE!T80+[1]NOVIEMBRE!T80+[1]DICIEMBRE!T80</f>
        <v>61.482081360357505</v>
      </c>
      <c r="W82" s="184"/>
      <c r="X82" s="184"/>
      <c r="Y82" s="184"/>
    </row>
    <row r="83" spans="1:25" s="185" customFormat="1">
      <c r="A83" s="298">
        <v>69</v>
      </c>
      <c r="B83" s="298" t="s">
        <v>136</v>
      </c>
      <c r="C83" s="298" t="s">
        <v>201</v>
      </c>
      <c r="D83" s="363">
        <v>0</v>
      </c>
      <c r="E83" s="363">
        <v>0</v>
      </c>
      <c r="F83" s="363">
        <v>0</v>
      </c>
      <c r="G83" s="363">
        <v>0</v>
      </c>
      <c r="H83" s="363">
        <v>0</v>
      </c>
      <c r="I83" s="364"/>
      <c r="J83" s="363">
        <v>0</v>
      </c>
      <c r="K83" s="363">
        <v>0</v>
      </c>
      <c r="L83" s="363">
        <v>0</v>
      </c>
      <c r="M83" s="363">
        <v>0</v>
      </c>
      <c r="N83" s="363">
        <v>0</v>
      </c>
      <c r="O83" s="365" t="str">
        <f t="shared" si="2"/>
        <v>N.A.</v>
      </c>
      <c r="P83" s="182">
        <v>0</v>
      </c>
      <c r="Q83" s="182">
        <v>0</v>
      </c>
      <c r="R83" s="182">
        <f>[1]ENERO!Q81+[1]FEBRERO!Q81+[1]MARZO!Q81+[1]ABRIL!Q81+[1]MAYO!Q81+[1]JUNIO!Q81+[1]JULIO!Q81+[1]AGOSTO!Q81+[1]SEPTIEMBRE!Q81+[1]OCTUBRE!Q81+[1]NOVIEMBRE!Q81+[1]DICIEMBRE!Q81</f>
        <v>0</v>
      </c>
      <c r="S83" s="183"/>
      <c r="T83" s="182">
        <v>0</v>
      </c>
      <c r="U83" s="182">
        <v>0</v>
      </c>
      <c r="V83" s="182">
        <f>[1]ENERO!T81+[1]FEBRERO!T81+[1]MARZO!T81+[1]ABRIL!T81+[1]MAYO!T81+[1]JUNIO!T81+[1]JULIO!T81+[1]AGOSTO!T81+[1]SEPTIEMBRE!T81+[1]OCTUBRE!T81+[1]NOVIEMBRE!T81+[1]DICIEMBRE!T81</f>
        <v>0</v>
      </c>
      <c r="W83" s="184"/>
      <c r="X83" s="184"/>
      <c r="Y83" s="184"/>
    </row>
    <row r="84" spans="1:25" s="185" customFormat="1">
      <c r="A84" s="298">
        <v>70</v>
      </c>
      <c r="B84" s="298" t="s">
        <v>136</v>
      </c>
      <c r="C84" s="298" t="s">
        <v>202</v>
      </c>
      <c r="D84" s="363">
        <v>0</v>
      </c>
      <c r="E84" s="363">
        <v>0</v>
      </c>
      <c r="F84" s="363">
        <v>0</v>
      </c>
      <c r="G84" s="363">
        <v>0</v>
      </c>
      <c r="H84" s="363">
        <v>0</v>
      </c>
      <c r="I84" s="364"/>
      <c r="J84" s="363">
        <v>0</v>
      </c>
      <c r="K84" s="363">
        <v>0</v>
      </c>
      <c r="L84" s="363">
        <v>0</v>
      </c>
      <c r="M84" s="363">
        <v>0</v>
      </c>
      <c r="N84" s="363">
        <v>0</v>
      </c>
      <c r="O84" s="365" t="str">
        <f t="shared" si="2"/>
        <v>N.A.</v>
      </c>
      <c r="P84" s="182">
        <v>0</v>
      </c>
      <c r="Q84" s="182">
        <v>0</v>
      </c>
      <c r="R84" s="182">
        <f>[1]ENERO!Q82+[1]FEBRERO!Q82+[1]MARZO!Q82+[1]ABRIL!Q82+[1]MAYO!Q82+[1]JUNIO!Q82+[1]JULIO!Q82+[1]AGOSTO!Q82+[1]SEPTIEMBRE!Q82+[1]OCTUBRE!Q82+[1]NOVIEMBRE!Q82+[1]DICIEMBRE!Q82</f>
        <v>0</v>
      </c>
      <c r="S84" s="183"/>
      <c r="T84" s="182">
        <v>0</v>
      </c>
      <c r="U84" s="182">
        <v>0</v>
      </c>
      <c r="V84" s="182">
        <f>[1]ENERO!T82+[1]FEBRERO!T82+[1]MARZO!T82+[1]ABRIL!T82+[1]MAYO!T82+[1]JUNIO!T82+[1]JULIO!T82+[1]AGOSTO!T82+[1]SEPTIEMBRE!T82+[1]OCTUBRE!T82+[1]NOVIEMBRE!T82+[1]DICIEMBRE!T82</f>
        <v>0</v>
      </c>
      <c r="W84" s="184"/>
      <c r="X84" s="184"/>
      <c r="Y84" s="184"/>
    </row>
    <row r="85" spans="1:25" s="185" customFormat="1">
      <c r="A85" s="298">
        <v>71</v>
      </c>
      <c r="B85" s="298" t="s">
        <v>203</v>
      </c>
      <c r="C85" s="298" t="s">
        <v>204</v>
      </c>
      <c r="D85" s="363">
        <v>0</v>
      </c>
      <c r="E85" s="363">
        <v>0</v>
      </c>
      <c r="F85" s="363">
        <v>0</v>
      </c>
      <c r="G85" s="363">
        <v>0</v>
      </c>
      <c r="H85" s="363">
        <v>0</v>
      </c>
      <c r="I85" s="364"/>
      <c r="J85" s="363">
        <v>0</v>
      </c>
      <c r="K85" s="363">
        <v>0</v>
      </c>
      <c r="L85" s="363">
        <v>0</v>
      </c>
      <c r="M85" s="363">
        <v>0</v>
      </c>
      <c r="N85" s="363">
        <v>0</v>
      </c>
      <c r="O85" s="365" t="str">
        <f t="shared" si="2"/>
        <v>N.A.</v>
      </c>
      <c r="P85" s="182">
        <v>0</v>
      </c>
      <c r="Q85" s="182">
        <v>0</v>
      </c>
      <c r="R85" s="182">
        <f>[1]ENERO!Q83+[1]FEBRERO!Q83+[1]MARZO!Q83+[1]ABRIL!Q83+[1]MAYO!Q83+[1]JUNIO!Q83+[1]JULIO!Q83+[1]AGOSTO!Q83+[1]SEPTIEMBRE!Q83+[1]OCTUBRE!Q83+[1]NOVIEMBRE!Q83+[1]DICIEMBRE!Q83</f>
        <v>0</v>
      </c>
      <c r="S85" s="183"/>
      <c r="T85" s="182">
        <v>0</v>
      </c>
      <c r="U85" s="182">
        <v>0</v>
      </c>
      <c r="V85" s="182">
        <f>[1]ENERO!T83+[1]FEBRERO!T83+[1]MARZO!T83+[1]ABRIL!T83+[1]MAYO!T83+[1]JUNIO!T83+[1]JULIO!T83+[1]AGOSTO!T83+[1]SEPTIEMBRE!T83+[1]OCTUBRE!T83+[1]NOVIEMBRE!T83+[1]DICIEMBRE!T83</f>
        <v>0</v>
      </c>
      <c r="W85" s="184"/>
      <c r="X85" s="184"/>
      <c r="Y85" s="184"/>
    </row>
    <row r="86" spans="1:25" s="185" customFormat="1">
      <c r="A86" s="298">
        <v>72</v>
      </c>
      <c r="B86" s="298" t="s">
        <v>205</v>
      </c>
      <c r="C86" s="298" t="s">
        <v>206</v>
      </c>
      <c r="D86" s="363">
        <v>0</v>
      </c>
      <c r="E86" s="363">
        <v>0</v>
      </c>
      <c r="F86" s="363">
        <v>0</v>
      </c>
      <c r="G86" s="363">
        <v>0</v>
      </c>
      <c r="H86" s="363">
        <v>0</v>
      </c>
      <c r="I86" s="364"/>
      <c r="J86" s="363">
        <v>0</v>
      </c>
      <c r="K86" s="363">
        <v>0</v>
      </c>
      <c r="L86" s="363">
        <v>0</v>
      </c>
      <c r="M86" s="363">
        <v>0</v>
      </c>
      <c r="N86" s="363">
        <v>0</v>
      </c>
      <c r="O86" s="365" t="str">
        <f t="shared" si="2"/>
        <v>N.A.</v>
      </c>
      <c r="P86" s="182">
        <v>0</v>
      </c>
      <c r="Q86" s="182">
        <v>0</v>
      </c>
      <c r="R86" s="182">
        <f>[1]ENERO!Q84+[1]FEBRERO!Q84+[1]MARZO!Q84+[1]ABRIL!Q84+[1]MAYO!Q84+[1]JUNIO!Q84+[1]JULIO!Q84+[1]AGOSTO!Q84+[1]SEPTIEMBRE!Q84+[1]OCTUBRE!Q84+[1]NOVIEMBRE!Q84+[1]DICIEMBRE!Q84</f>
        <v>0</v>
      </c>
      <c r="S86" s="183"/>
      <c r="T86" s="182">
        <v>0</v>
      </c>
      <c r="U86" s="182">
        <v>0</v>
      </c>
      <c r="V86" s="182">
        <f>[1]ENERO!T84+[1]FEBRERO!T84+[1]MARZO!T84+[1]ABRIL!T84+[1]MAYO!T84+[1]JUNIO!T84+[1]JULIO!T84+[1]AGOSTO!T84+[1]SEPTIEMBRE!T84+[1]OCTUBRE!T84+[1]NOVIEMBRE!T84+[1]DICIEMBRE!T84</f>
        <v>0</v>
      </c>
      <c r="W86" s="184"/>
      <c r="X86" s="184"/>
      <c r="Y86" s="184"/>
    </row>
    <row r="87" spans="1:25" s="185" customFormat="1">
      <c r="A87" s="298">
        <v>73</v>
      </c>
      <c r="B87" s="298" t="s">
        <v>205</v>
      </c>
      <c r="C87" s="298" t="s">
        <v>207</v>
      </c>
      <c r="D87" s="363">
        <v>0</v>
      </c>
      <c r="E87" s="363">
        <v>0</v>
      </c>
      <c r="F87" s="363">
        <v>0</v>
      </c>
      <c r="G87" s="363">
        <v>0</v>
      </c>
      <c r="H87" s="363">
        <v>0</v>
      </c>
      <c r="I87" s="364"/>
      <c r="J87" s="363">
        <v>0</v>
      </c>
      <c r="K87" s="363">
        <v>0</v>
      </c>
      <c r="L87" s="363">
        <v>0</v>
      </c>
      <c r="M87" s="363">
        <v>0</v>
      </c>
      <c r="N87" s="363">
        <v>0</v>
      </c>
      <c r="O87" s="365" t="str">
        <f t="shared" si="2"/>
        <v>N.A.</v>
      </c>
      <c r="P87" s="182">
        <v>0</v>
      </c>
      <c r="Q87" s="182">
        <v>0</v>
      </c>
      <c r="R87" s="182">
        <f>[1]ENERO!Q85+[1]FEBRERO!Q85+[1]MARZO!Q85+[1]ABRIL!Q85+[1]MAYO!Q85+[1]JUNIO!Q85+[1]JULIO!Q85+[1]AGOSTO!Q85+[1]SEPTIEMBRE!Q85+[1]OCTUBRE!Q85+[1]NOVIEMBRE!Q85+[1]DICIEMBRE!Q85</f>
        <v>0</v>
      </c>
      <c r="S87" s="183"/>
      <c r="T87" s="182">
        <v>0</v>
      </c>
      <c r="U87" s="182">
        <v>0</v>
      </c>
      <c r="V87" s="182">
        <f>[1]ENERO!T85+[1]FEBRERO!T85+[1]MARZO!T85+[1]ABRIL!T85+[1]MAYO!T85+[1]JUNIO!T85+[1]JULIO!T85+[1]AGOSTO!T85+[1]SEPTIEMBRE!T85+[1]OCTUBRE!T85+[1]NOVIEMBRE!T85+[1]DICIEMBRE!T85</f>
        <v>0</v>
      </c>
      <c r="W87" s="184"/>
      <c r="X87" s="184"/>
      <c r="Y87" s="184"/>
    </row>
    <row r="88" spans="1:25" s="185" customFormat="1">
      <c r="A88" s="298">
        <v>74</v>
      </c>
      <c r="B88" s="298" t="s">
        <v>205</v>
      </c>
      <c r="C88" s="298" t="s">
        <v>208</v>
      </c>
      <c r="D88" s="363">
        <v>0</v>
      </c>
      <c r="E88" s="363">
        <v>0</v>
      </c>
      <c r="F88" s="363">
        <v>0</v>
      </c>
      <c r="G88" s="363">
        <v>0</v>
      </c>
      <c r="H88" s="363">
        <v>0</v>
      </c>
      <c r="I88" s="364"/>
      <c r="J88" s="363">
        <v>0</v>
      </c>
      <c r="K88" s="363">
        <v>0</v>
      </c>
      <c r="L88" s="363">
        <v>0</v>
      </c>
      <c r="M88" s="363">
        <v>0</v>
      </c>
      <c r="N88" s="363">
        <v>0</v>
      </c>
      <c r="O88" s="365" t="str">
        <f t="shared" si="2"/>
        <v>N.A.</v>
      </c>
      <c r="P88" s="182">
        <v>0</v>
      </c>
      <c r="Q88" s="182">
        <v>0</v>
      </c>
      <c r="R88" s="182">
        <f>[1]ENERO!Q86+[1]FEBRERO!Q86+[1]MARZO!Q86+[1]ABRIL!Q86+[1]MAYO!Q86+[1]JUNIO!Q86+[1]JULIO!Q86+[1]AGOSTO!Q86+[1]SEPTIEMBRE!Q86+[1]OCTUBRE!Q86+[1]NOVIEMBRE!Q86+[1]DICIEMBRE!Q86</f>
        <v>0</v>
      </c>
      <c r="S88" s="183"/>
      <c r="T88" s="182">
        <v>0</v>
      </c>
      <c r="U88" s="182">
        <v>0</v>
      </c>
      <c r="V88" s="182">
        <f>[1]ENERO!T86+[1]FEBRERO!T86+[1]MARZO!T86+[1]ABRIL!T86+[1]MAYO!T86+[1]JUNIO!T86+[1]JULIO!T86+[1]AGOSTO!T86+[1]SEPTIEMBRE!T86+[1]OCTUBRE!T86+[1]NOVIEMBRE!T86+[1]DICIEMBRE!T86</f>
        <v>0</v>
      </c>
      <c r="W88" s="184"/>
      <c r="X88" s="184"/>
      <c r="Y88" s="184"/>
    </row>
    <row r="89" spans="1:25" s="185" customFormat="1">
      <c r="A89" s="298">
        <v>75</v>
      </c>
      <c r="B89" s="298" t="s">
        <v>205</v>
      </c>
      <c r="C89" s="298" t="s">
        <v>209</v>
      </c>
      <c r="D89" s="363">
        <v>0</v>
      </c>
      <c r="E89" s="363">
        <v>0</v>
      </c>
      <c r="F89" s="363">
        <v>0</v>
      </c>
      <c r="G89" s="363">
        <v>0</v>
      </c>
      <c r="H89" s="363">
        <v>0</v>
      </c>
      <c r="I89" s="364"/>
      <c r="J89" s="363">
        <v>0</v>
      </c>
      <c r="K89" s="363">
        <v>0</v>
      </c>
      <c r="L89" s="363">
        <v>0</v>
      </c>
      <c r="M89" s="363">
        <v>0</v>
      </c>
      <c r="N89" s="363">
        <v>0</v>
      </c>
      <c r="O89" s="365" t="str">
        <f t="shared" si="2"/>
        <v>N.A.</v>
      </c>
      <c r="P89" s="182">
        <v>0</v>
      </c>
      <c r="Q89" s="182">
        <v>0</v>
      </c>
      <c r="R89" s="182">
        <f>[1]ENERO!Q87+[1]FEBRERO!Q87+[1]MARZO!Q87+[1]ABRIL!Q87+[1]MAYO!Q87+[1]JUNIO!Q87+[1]JULIO!Q87+[1]AGOSTO!Q87+[1]SEPTIEMBRE!Q87+[1]OCTUBRE!Q87+[1]NOVIEMBRE!Q87+[1]DICIEMBRE!Q87</f>
        <v>0</v>
      </c>
      <c r="S89" s="183"/>
      <c r="T89" s="182">
        <v>0</v>
      </c>
      <c r="U89" s="182">
        <v>0</v>
      </c>
      <c r="V89" s="182">
        <f>[1]ENERO!T87+[1]FEBRERO!T87+[1]MARZO!T87+[1]ABRIL!T87+[1]MAYO!T87+[1]JUNIO!T87+[1]JULIO!T87+[1]AGOSTO!T87+[1]SEPTIEMBRE!T87+[1]OCTUBRE!T87+[1]NOVIEMBRE!T87+[1]DICIEMBRE!T87</f>
        <v>0</v>
      </c>
      <c r="W89" s="184"/>
      <c r="X89" s="184"/>
      <c r="Y89" s="184"/>
    </row>
    <row r="90" spans="1:25" s="185" customFormat="1">
      <c r="A90" s="298">
        <v>76</v>
      </c>
      <c r="B90" s="298" t="s">
        <v>205</v>
      </c>
      <c r="C90" s="298" t="s">
        <v>210</v>
      </c>
      <c r="D90" s="363">
        <v>0</v>
      </c>
      <c r="E90" s="363">
        <v>0</v>
      </c>
      <c r="F90" s="363">
        <v>0</v>
      </c>
      <c r="G90" s="363">
        <v>0</v>
      </c>
      <c r="H90" s="363">
        <v>0</v>
      </c>
      <c r="I90" s="364"/>
      <c r="J90" s="363">
        <v>0</v>
      </c>
      <c r="K90" s="363">
        <v>0</v>
      </c>
      <c r="L90" s="363">
        <v>0</v>
      </c>
      <c r="M90" s="363">
        <v>0</v>
      </c>
      <c r="N90" s="363">
        <v>0</v>
      </c>
      <c r="O90" s="365" t="str">
        <f t="shared" si="2"/>
        <v>N.A.</v>
      </c>
      <c r="P90" s="182">
        <v>0</v>
      </c>
      <c r="Q90" s="182">
        <v>0</v>
      </c>
      <c r="R90" s="182">
        <f>[1]ENERO!Q88+[1]FEBRERO!Q88+[1]MARZO!Q88+[1]ABRIL!Q88+[1]MAYO!Q88+[1]JUNIO!Q88+[1]JULIO!Q88+[1]AGOSTO!Q88+[1]SEPTIEMBRE!Q88+[1]OCTUBRE!Q88+[1]NOVIEMBRE!Q88+[1]DICIEMBRE!Q88</f>
        <v>0</v>
      </c>
      <c r="S90" s="183"/>
      <c r="T90" s="182">
        <v>0</v>
      </c>
      <c r="U90" s="182">
        <v>0</v>
      </c>
      <c r="V90" s="182">
        <f>[1]ENERO!T88+[1]FEBRERO!T88+[1]MARZO!T88+[1]ABRIL!T88+[1]MAYO!T88+[1]JUNIO!T88+[1]JULIO!T88+[1]AGOSTO!T88+[1]SEPTIEMBRE!T88+[1]OCTUBRE!T88+[1]NOVIEMBRE!T88+[1]DICIEMBRE!T88</f>
        <v>0</v>
      </c>
      <c r="W90" s="184"/>
      <c r="X90" s="184"/>
      <c r="Y90" s="184"/>
    </row>
    <row r="91" spans="1:25" s="185" customFormat="1">
      <c r="A91" s="298">
        <v>77</v>
      </c>
      <c r="B91" s="298" t="s">
        <v>205</v>
      </c>
      <c r="C91" s="298" t="s">
        <v>211</v>
      </c>
      <c r="D91" s="363">
        <v>0</v>
      </c>
      <c r="E91" s="363">
        <v>0</v>
      </c>
      <c r="F91" s="363">
        <v>0</v>
      </c>
      <c r="G91" s="363">
        <v>0</v>
      </c>
      <c r="H91" s="363">
        <v>0</v>
      </c>
      <c r="I91" s="364"/>
      <c r="J91" s="363">
        <v>0</v>
      </c>
      <c r="K91" s="363">
        <v>0</v>
      </c>
      <c r="L91" s="363">
        <v>0</v>
      </c>
      <c r="M91" s="363">
        <v>0</v>
      </c>
      <c r="N91" s="363">
        <v>0</v>
      </c>
      <c r="O91" s="365" t="str">
        <f t="shared" si="2"/>
        <v>N.A.</v>
      </c>
      <c r="P91" s="182">
        <v>0</v>
      </c>
      <c r="Q91" s="182">
        <v>0</v>
      </c>
      <c r="R91" s="182">
        <f>[1]ENERO!Q89+[1]FEBRERO!Q89+[1]MARZO!Q89+[1]ABRIL!Q89+[1]MAYO!Q89+[1]JUNIO!Q89+[1]JULIO!Q89+[1]AGOSTO!Q89+[1]SEPTIEMBRE!Q89+[1]OCTUBRE!Q89+[1]NOVIEMBRE!Q89+[1]DICIEMBRE!Q89</f>
        <v>0</v>
      </c>
      <c r="S91" s="183"/>
      <c r="T91" s="182">
        <v>0</v>
      </c>
      <c r="U91" s="182">
        <v>0</v>
      </c>
      <c r="V91" s="182">
        <f>[1]ENERO!T89+[1]FEBRERO!T89+[1]MARZO!T89+[1]ABRIL!T89+[1]MAYO!T89+[1]JUNIO!T89+[1]JULIO!T89+[1]AGOSTO!T89+[1]SEPTIEMBRE!T89+[1]OCTUBRE!T89+[1]NOVIEMBRE!T89+[1]DICIEMBRE!T89</f>
        <v>0</v>
      </c>
      <c r="W91" s="184"/>
      <c r="X91" s="184"/>
      <c r="Y91" s="184"/>
    </row>
    <row r="92" spans="1:25" s="185" customFormat="1">
      <c r="A92" s="298">
        <v>78</v>
      </c>
      <c r="B92" s="298" t="s">
        <v>205</v>
      </c>
      <c r="C92" s="298" t="s">
        <v>212</v>
      </c>
      <c r="D92" s="363">
        <v>0</v>
      </c>
      <c r="E92" s="363">
        <v>0</v>
      </c>
      <c r="F92" s="363">
        <v>0</v>
      </c>
      <c r="G92" s="363">
        <v>0</v>
      </c>
      <c r="H92" s="363">
        <v>0</v>
      </c>
      <c r="I92" s="364"/>
      <c r="J92" s="363">
        <v>0</v>
      </c>
      <c r="K92" s="363">
        <v>0</v>
      </c>
      <c r="L92" s="363">
        <v>0</v>
      </c>
      <c r="M92" s="363">
        <v>0</v>
      </c>
      <c r="N92" s="363">
        <v>0</v>
      </c>
      <c r="O92" s="365" t="str">
        <f t="shared" si="2"/>
        <v>N.A.</v>
      </c>
      <c r="P92" s="182">
        <v>0</v>
      </c>
      <c r="Q92" s="182">
        <v>0</v>
      </c>
      <c r="R92" s="182">
        <f>[1]ENERO!Q90+[1]FEBRERO!Q90+[1]MARZO!Q90+[1]ABRIL!Q90+[1]MAYO!Q90+[1]JUNIO!Q90+[1]JULIO!Q90+[1]AGOSTO!Q90+[1]SEPTIEMBRE!Q90+[1]OCTUBRE!Q90+[1]NOVIEMBRE!Q90+[1]DICIEMBRE!Q90</f>
        <v>0</v>
      </c>
      <c r="S92" s="183"/>
      <c r="T92" s="182">
        <v>0</v>
      </c>
      <c r="U92" s="182">
        <v>0</v>
      </c>
      <c r="V92" s="182">
        <f>[1]ENERO!T90+[1]FEBRERO!T90+[1]MARZO!T90+[1]ABRIL!T90+[1]MAYO!T90+[1]JUNIO!T90+[1]JULIO!T90+[1]AGOSTO!T90+[1]SEPTIEMBRE!T90+[1]OCTUBRE!T90+[1]NOVIEMBRE!T90+[1]DICIEMBRE!T90</f>
        <v>0</v>
      </c>
      <c r="W92" s="184"/>
      <c r="X92" s="184"/>
      <c r="Y92" s="184"/>
    </row>
    <row r="93" spans="1:25" s="185" customFormat="1">
      <c r="A93" s="298">
        <v>79</v>
      </c>
      <c r="B93" s="298" t="s">
        <v>213</v>
      </c>
      <c r="C93" s="298" t="s">
        <v>214</v>
      </c>
      <c r="D93" s="363">
        <v>0</v>
      </c>
      <c r="E93" s="363">
        <v>0</v>
      </c>
      <c r="F93" s="363">
        <v>0</v>
      </c>
      <c r="G93" s="363">
        <v>0</v>
      </c>
      <c r="H93" s="363">
        <v>0</v>
      </c>
      <c r="I93" s="364"/>
      <c r="J93" s="363">
        <v>0</v>
      </c>
      <c r="K93" s="363">
        <v>0</v>
      </c>
      <c r="L93" s="363">
        <v>0</v>
      </c>
      <c r="M93" s="363">
        <v>0</v>
      </c>
      <c r="N93" s="363">
        <v>0</v>
      </c>
      <c r="O93" s="365" t="str">
        <f t="shared" si="2"/>
        <v>N.A.</v>
      </c>
      <c r="P93" s="182">
        <v>0</v>
      </c>
      <c r="Q93" s="182">
        <v>0</v>
      </c>
      <c r="R93" s="182">
        <f>[1]ENERO!Q91+[1]FEBRERO!Q91+[1]MARZO!Q91+[1]ABRIL!Q91+[1]MAYO!Q91+[1]JUNIO!Q91+[1]JULIO!Q91+[1]AGOSTO!Q91+[1]SEPTIEMBRE!Q91+[1]OCTUBRE!Q91+[1]NOVIEMBRE!Q91+[1]DICIEMBRE!Q91</f>
        <v>0</v>
      </c>
      <c r="S93" s="183"/>
      <c r="T93" s="182">
        <v>0</v>
      </c>
      <c r="U93" s="182">
        <v>0</v>
      </c>
      <c r="V93" s="182">
        <f>[1]ENERO!T91+[1]FEBRERO!T91+[1]MARZO!T91+[1]ABRIL!T91+[1]MAYO!T91+[1]JUNIO!T91+[1]JULIO!T91+[1]AGOSTO!T91+[1]SEPTIEMBRE!T91+[1]OCTUBRE!T91+[1]NOVIEMBRE!T91+[1]DICIEMBRE!T91</f>
        <v>0</v>
      </c>
      <c r="W93" s="184"/>
      <c r="X93" s="184"/>
      <c r="Y93" s="184"/>
    </row>
    <row r="94" spans="1:25" s="185" customFormat="1">
      <c r="A94" s="298">
        <v>80</v>
      </c>
      <c r="B94" s="298" t="s">
        <v>205</v>
      </c>
      <c r="C94" s="298" t="s">
        <v>215</v>
      </c>
      <c r="D94" s="363">
        <v>0</v>
      </c>
      <c r="E94" s="363">
        <v>0</v>
      </c>
      <c r="F94" s="363">
        <v>0</v>
      </c>
      <c r="G94" s="363">
        <v>0</v>
      </c>
      <c r="H94" s="363">
        <v>0</v>
      </c>
      <c r="I94" s="364"/>
      <c r="J94" s="363">
        <v>0</v>
      </c>
      <c r="K94" s="363">
        <v>0</v>
      </c>
      <c r="L94" s="363">
        <v>0</v>
      </c>
      <c r="M94" s="363">
        <v>0</v>
      </c>
      <c r="N94" s="363">
        <v>0</v>
      </c>
      <c r="O94" s="365" t="str">
        <f t="shared" si="2"/>
        <v>N.A.</v>
      </c>
      <c r="P94" s="182">
        <v>0</v>
      </c>
      <c r="Q94" s="182">
        <v>0</v>
      </c>
      <c r="R94" s="182">
        <f>[1]ENERO!Q92+[1]FEBRERO!Q92+[1]MARZO!Q92+[1]ABRIL!Q92+[1]MAYO!Q92+[1]JUNIO!Q92+[1]JULIO!Q92+[1]AGOSTO!Q92+[1]SEPTIEMBRE!Q92+[1]OCTUBRE!Q92+[1]NOVIEMBRE!Q92+[1]DICIEMBRE!Q92</f>
        <v>0</v>
      </c>
      <c r="S94" s="183"/>
      <c r="T94" s="182">
        <v>0</v>
      </c>
      <c r="U94" s="182">
        <v>0</v>
      </c>
      <c r="V94" s="182">
        <f>[1]ENERO!T92+[1]FEBRERO!T92+[1]MARZO!T92+[1]ABRIL!T92+[1]MAYO!T92+[1]JUNIO!T92+[1]JULIO!T92+[1]AGOSTO!T92+[1]SEPTIEMBRE!T92+[1]OCTUBRE!T92+[1]NOVIEMBRE!T92+[1]DICIEMBRE!T92</f>
        <v>0</v>
      </c>
      <c r="W94" s="184"/>
      <c r="X94" s="184"/>
      <c r="Y94" s="184"/>
    </row>
    <row r="95" spans="1:25" s="185" customFormat="1">
      <c r="A95" s="298">
        <v>82</v>
      </c>
      <c r="B95" s="298" t="s">
        <v>213</v>
      </c>
      <c r="C95" s="298" t="s">
        <v>216</v>
      </c>
      <c r="D95" s="363">
        <v>0</v>
      </c>
      <c r="E95" s="363">
        <v>0</v>
      </c>
      <c r="F95" s="363">
        <v>0</v>
      </c>
      <c r="G95" s="363">
        <v>0</v>
      </c>
      <c r="H95" s="363">
        <v>0</v>
      </c>
      <c r="I95" s="364"/>
      <c r="J95" s="363">
        <v>0</v>
      </c>
      <c r="K95" s="363">
        <v>0</v>
      </c>
      <c r="L95" s="363">
        <v>0</v>
      </c>
      <c r="M95" s="363">
        <v>0</v>
      </c>
      <c r="N95" s="363">
        <v>0</v>
      </c>
      <c r="O95" s="365" t="str">
        <f t="shared" si="2"/>
        <v>N.A.</v>
      </c>
      <c r="P95" s="182">
        <v>0</v>
      </c>
      <c r="Q95" s="182">
        <v>0</v>
      </c>
      <c r="R95" s="182">
        <f>[1]ENERO!Q93+[1]FEBRERO!Q93+[1]MARZO!Q93+[1]ABRIL!Q93+[1]MAYO!Q93+[1]JUNIO!Q93+[1]JULIO!Q93+[1]AGOSTO!Q93+[1]SEPTIEMBRE!Q93+[1]OCTUBRE!Q93+[1]NOVIEMBRE!Q93+[1]DICIEMBRE!Q93</f>
        <v>0</v>
      </c>
      <c r="S95" s="183"/>
      <c r="T95" s="182">
        <v>0</v>
      </c>
      <c r="U95" s="182">
        <v>0</v>
      </c>
      <c r="V95" s="182">
        <f>[1]ENERO!T93+[1]FEBRERO!T93+[1]MARZO!T93+[1]ABRIL!T93+[1]MAYO!T93+[1]JUNIO!T93+[1]JULIO!T93+[1]AGOSTO!T93+[1]SEPTIEMBRE!T93+[1]OCTUBRE!T93+[1]NOVIEMBRE!T93+[1]DICIEMBRE!T93</f>
        <v>0</v>
      </c>
      <c r="W95" s="184"/>
      <c r="X95" s="184"/>
      <c r="Y95" s="184"/>
    </row>
    <row r="96" spans="1:25" s="185" customFormat="1">
      <c r="A96" s="298">
        <v>83</v>
      </c>
      <c r="B96" s="298" t="s">
        <v>205</v>
      </c>
      <c r="C96" s="298" t="s">
        <v>217</v>
      </c>
      <c r="D96" s="363">
        <v>0</v>
      </c>
      <c r="E96" s="363">
        <v>0</v>
      </c>
      <c r="F96" s="363">
        <v>0</v>
      </c>
      <c r="G96" s="363">
        <v>0</v>
      </c>
      <c r="H96" s="363">
        <v>0</v>
      </c>
      <c r="I96" s="364"/>
      <c r="J96" s="363">
        <v>0</v>
      </c>
      <c r="K96" s="363">
        <v>0</v>
      </c>
      <c r="L96" s="363">
        <v>0</v>
      </c>
      <c r="M96" s="363">
        <v>0</v>
      </c>
      <c r="N96" s="363">
        <v>0</v>
      </c>
      <c r="O96" s="365" t="str">
        <f t="shared" si="2"/>
        <v>N.A.</v>
      </c>
      <c r="P96" s="182">
        <v>0</v>
      </c>
      <c r="Q96" s="182">
        <v>0</v>
      </c>
      <c r="R96" s="182">
        <f>[1]ENERO!Q94+[1]FEBRERO!Q94+[1]MARZO!Q94+[1]ABRIL!Q94+[1]MAYO!Q94+[1]JUNIO!Q94+[1]JULIO!Q94+[1]AGOSTO!Q94+[1]SEPTIEMBRE!Q94+[1]OCTUBRE!Q94+[1]NOVIEMBRE!Q94+[1]DICIEMBRE!Q94</f>
        <v>0</v>
      </c>
      <c r="S96" s="183"/>
      <c r="T96" s="182">
        <v>0</v>
      </c>
      <c r="U96" s="182">
        <v>0</v>
      </c>
      <c r="V96" s="182">
        <f>[1]ENERO!T94+[1]FEBRERO!T94+[1]MARZO!T94+[1]ABRIL!T94+[1]MAYO!T94+[1]JUNIO!T94+[1]JULIO!T94+[1]AGOSTO!T94+[1]SEPTIEMBRE!T94+[1]OCTUBRE!T94+[1]NOVIEMBRE!T94+[1]DICIEMBRE!T94</f>
        <v>0</v>
      </c>
      <c r="W96" s="184"/>
      <c r="X96" s="184"/>
      <c r="Y96" s="184"/>
    </row>
    <row r="97" spans="1:25" s="185" customFormat="1">
      <c r="A97" s="298">
        <v>84</v>
      </c>
      <c r="B97" s="298" t="s">
        <v>213</v>
      </c>
      <c r="C97" s="298" t="s">
        <v>218</v>
      </c>
      <c r="D97" s="363">
        <v>0</v>
      </c>
      <c r="E97" s="363">
        <v>0</v>
      </c>
      <c r="F97" s="363">
        <v>0</v>
      </c>
      <c r="G97" s="363">
        <v>0</v>
      </c>
      <c r="H97" s="363">
        <v>0</v>
      </c>
      <c r="I97" s="364"/>
      <c r="J97" s="363">
        <v>0</v>
      </c>
      <c r="K97" s="363">
        <v>0</v>
      </c>
      <c r="L97" s="363">
        <v>0</v>
      </c>
      <c r="M97" s="363">
        <v>0</v>
      </c>
      <c r="N97" s="363">
        <v>0</v>
      </c>
      <c r="O97" s="365" t="str">
        <f t="shared" si="2"/>
        <v>N.A.</v>
      </c>
      <c r="P97" s="182">
        <v>0</v>
      </c>
      <c r="Q97" s="182">
        <v>0</v>
      </c>
      <c r="R97" s="182">
        <f>[1]ENERO!Q95+[1]FEBRERO!Q95+[1]MARZO!Q95+[1]ABRIL!Q95+[1]MAYO!Q95+[1]JUNIO!Q95+[1]JULIO!Q95+[1]AGOSTO!Q95+[1]SEPTIEMBRE!Q95+[1]OCTUBRE!Q95+[1]NOVIEMBRE!Q95+[1]DICIEMBRE!Q95</f>
        <v>0</v>
      </c>
      <c r="S97" s="183"/>
      <c r="T97" s="182">
        <v>0</v>
      </c>
      <c r="U97" s="182">
        <v>0</v>
      </c>
      <c r="V97" s="182">
        <f>[1]ENERO!T95+[1]FEBRERO!T95+[1]MARZO!T95+[1]ABRIL!T95+[1]MAYO!T95+[1]JUNIO!T95+[1]JULIO!T95+[1]AGOSTO!T95+[1]SEPTIEMBRE!T95+[1]OCTUBRE!T95+[1]NOVIEMBRE!T95+[1]DICIEMBRE!T95</f>
        <v>0</v>
      </c>
      <c r="W97" s="184"/>
      <c r="X97" s="184"/>
      <c r="Y97" s="184"/>
    </row>
    <row r="98" spans="1:25" s="185" customFormat="1">
      <c r="A98" s="298">
        <v>87</v>
      </c>
      <c r="B98" s="298" t="s">
        <v>205</v>
      </c>
      <c r="C98" s="298" t="s">
        <v>219</v>
      </c>
      <c r="D98" s="363">
        <v>0</v>
      </c>
      <c r="E98" s="363">
        <v>0</v>
      </c>
      <c r="F98" s="363">
        <v>0</v>
      </c>
      <c r="G98" s="363">
        <v>0</v>
      </c>
      <c r="H98" s="363">
        <v>0</v>
      </c>
      <c r="I98" s="364"/>
      <c r="J98" s="363">
        <v>0</v>
      </c>
      <c r="K98" s="363">
        <v>0</v>
      </c>
      <c r="L98" s="363">
        <v>0</v>
      </c>
      <c r="M98" s="363">
        <v>0</v>
      </c>
      <c r="N98" s="363">
        <v>0</v>
      </c>
      <c r="O98" s="365" t="str">
        <f t="shared" si="2"/>
        <v>N.A.</v>
      </c>
      <c r="P98" s="182">
        <v>0</v>
      </c>
      <c r="Q98" s="182">
        <v>0</v>
      </c>
      <c r="R98" s="182">
        <f>[1]ENERO!Q96+[1]FEBRERO!Q96+[1]MARZO!Q96+[1]ABRIL!Q96+[1]MAYO!Q96+[1]JUNIO!Q96+[1]JULIO!Q96+[1]AGOSTO!Q96+[1]SEPTIEMBRE!Q96+[1]OCTUBRE!Q96+[1]NOVIEMBRE!Q96+[1]DICIEMBRE!Q96</f>
        <v>0</v>
      </c>
      <c r="S98" s="183"/>
      <c r="T98" s="182">
        <v>0</v>
      </c>
      <c r="U98" s="182">
        <v>0</v>
      </c>
      <c r="V98" s="182">
        <f>[1]ENERO!T96+[1]FEBRERO!T96+[1]MARZO!T96+[1]ABRIL!T96+[1]MAYO!T96+[1]JUNIO!T96+[1]JULIO!T96+[1]AGOSTO!T96+[1]SEPTIEMBRE!T96+[1]OCTUBRE!T96+[1]NOVIEMBRE!T96+[1]DICIEMBRE!T96</f>
        <v>0</v>
      </c>
      <c r="W98" s="184"/>
      <c r="X98" s="184"/>
      <c r="Y98" s="184"/>
    </row>
    <row r="99" spans="1:25" s="185" customFormat="1">
      <c r="A99" s="298">
        <v>90</v>
      </c>
      <c r="B99" s="298" t="s">
        <v>205</v>
      </c>
      <c r="C99" s="298" t="s">
        <v>220</v>
      </c>
      <c r="D99" s="363">
        <v>0</v>
      </c>
      <c r="E99" s="363">
        <v>0</v>
      </c>
      <c r="F99" s="363">
        <v>0</v>
      </c>
      <c r="G99" s="363">
        <v>0</v>
      </c>
      <c r="H99" s="363">
        <v>0</v>
      </c>
      <c r="I99" s="364"/>
      <c r="J99" s="363">
        <v>0</v>
      </c>
      <c r="K99" s="363">
        <v>0</v>
      </c>
      <c r="L99" s="363">
        <v>0</v>
      </c>
      <c r="M99" s="363">
        <v>0</v>
      </c>
      <c r="N99" s="363">
        <v>0</v>
      </c>
      <c r="O99" s="365" t="str">
        <f t="shared" si="2"/>
        <v>N.A.</v>
      </c>
      <c r="P99" s="182">
        <v>0</v>
      </c>
      <c r="Q99" s="182">
        <v>0</v>
      </c>
      <c r="R99" s="182">
        <f>[1]ENERO!Q97+[1]FEBRERO!Q97+[1]MARZO!Q97+[1]ABRIL!Q97+[1]MAYO!Q97+[1]JUNIO!Q97+[1]JULIO!Q97+[1]AGOSTO!Q97+[1]SEPTIEMBRE!Q97+[1]OCTUBRE!Q97+[1]NOVIEMBRE!Q97+[1]DICIEMBRE!Q97</f>
        <v>0</v>
      </c>
      <c r="S99" s="183"/>
      <c r="T99" s="182">
        <v>0</v>
      </c>
      <c r="U99" s="182">
        <v>0</v>
      </c>
      <c r="V99" s="182">
        <f>[1]ENERO!T97+[1]FEBRERO!T97+[1]MARZO!T97+[1]ABRIL!T97+[1]MAYO!T97+[1]JUNIO!T97+[1]JULIO!T97+[1]AGOSTO!T97+[1]SEPTIEMBRE!T97+[1]OCTUBRE!T97+[1]NOVIEMBRE!T97+[1]DICIEMBRE!T97</f>
        <v>0</v>
      </c>
      <c r="W99" s="184"/>
      <c r="X99" s="184"/>
      <c r="Y99" s="184"/>
    </row>
    <row r="100" spans="1:25" s="185" customFormat="1">
      <c r="A100" s="298">
        <v>91</v>
      </c>
      <c r="B100" s="298" t="s">
        <v>205</v>
      </c>
      <c r="C100" s="298" t="s">
        <v>221</v>
      </c>
      <c r="D100" s="363">
        <v>0</v>
      </c>
      <c r="E100" s="363">
        <v>0</v>
      </c>
      <c r="F100" s="363">
        <v>0</v>
      </c>
      <c r="G100" s="363">
        <v>0</v>
      </c>
      <c r="H100" s="363">
        <v>0</v>
      </c>
      <c r="I100" s="364"/>
      <c r="J100" s="363">
        <v>0</v>
      </c>
      <c r="K100" s="363">
        <v>0</v>
      </c>
      <c r="L100" s="363">
        <v>0</v>
      </c>
      <c r="M100" s="363">
        <v>0</v>
      </c>
      <c r="N100" s="363">
        <v>0</v>
      </c>
      <c r="O100" s="365" t="str">
        <f t="shared" si="2"/>
        <v>N.A.</v>
      </c>
      <c r="P100" s="182">
        <v>0</v>
      </c>
      <c r="Q100" s="182">
        <v>0</v>
      </c>
      <c r="R100" s="182">
        <f>[1]ENERO!Q98+[1]FEBRERO!Q98+[1]MARZO!Q98+[1]ABRIL!Q98+[1]MAYO!Q98+[1]JUNIO!Q98+[1]JULIO!Q98+[1]AGOSTO!Q98+[1]SEPTIEMBRE!Q98+[1]OCTUBRE!Q98+[1]NOVIEMBRE!Q98+[1]DICIEMBRE!Q98</f>
        <v>0</v>
      </c>
      <c r="S100" s="183"/>
      <c r="T100" s="182">
        <v>0</v>
      </c>
      <c r="U100" s="182">
        <v>0</v>
      </c>
      <c r="V100" s="182">
        <f>[1]ENERO!T98+[1]FEBRERO!T98+[1]MARZO!T98+[1]ABRIL!T98+[1]MAYO!T98+[1]JUNIO!T98+[1]JULIO!T98+[1]AGOSTO!T98+[1]SEPTIEMBRE!T98+[1]OCTUBRE!T98+[1]NOVIEMBRE!T98+[1]DICIEMBRE!T98</f>
        <v>0</v>
      </c>
      <c r="W100" s="184"/>
      <c r="X100" s="184"/>
      <c r="Y100" s="184"/>
    </row>
    <row r="101" spans="1:25" s="185" customFormat="1">
      <c r="A101" s="298">
        <v>92</v>
      </c>
      <c r="B101" s="298" t="s">
        <v>205</v>
      </c>
      <c r="C101" s="298" t="s">
        <v>222</v>
      </c>
      <c r="D101" s="363">
        <v>0</v>
      </c>
      <c r="E101" s="363">
        <v>0</v>
      </c>
      <c r="F101" s="363">
        <v>0</v>
      </c>
      <c r="G101" s="363">
        <v>0</v>
      </c>
      <c r="H101" s="363">
        <v>0</v>
      </c>
      <c r="I101" s="364"/>
      <c r="J101" s="363">
        <v>0</v>
      </c>
      <c r="K101" s="363">
        <v>0</v>
      </c>
      <c r="L101" s="363">
        <v>0</v>
      </c>
      <c r="M101" s="363">
        <v>0</v>
      </c>
      <c r="N101" s="363">
        <v>0</v>
      </c>
      <c r="O101" s="365" t="str">
        <f t="shared" si="2"/>
        <v>N.A.</v>
      </c>
      <c r="P101" s="182">
        <v>0</v>
      </c>
      <c r="Q101" s="182">
        <v>0</v>
      </c>
      <c r="R101" s="182">
        <f>[1]ENERO!Q99+[1]FEBRERO!Q99+[1]MARZO!Q99+[1]ABRIL!Q99+[1]MAYO!Q99+[1]JUNIO!Q99+[1]JULIO!Q99+[1]AGOSTO!Q99+[1]SEPTIEMBRE!Q99+[1]OCTUBRE!Q99+[1]NOVIEMBRE!Q99+[1]DICIEMBRE!Q99</f>
        <v>0</v>
      </c>
      <c r="S101" s="183"/>
      <c r="T101" s="182">
        <v>0</v>
      </c>
      <c r="U101" s="182">
        <v>0</v>
      </c>
      <c r="V101" s="182">
        <f>[1]ENERO!T99+[1]FEBRERO!T99+[1]MARZO!T99+[1]ABRIL!T99+[1]MAYO!T99+[1]JUNIO!T99+[1]JULIO!T99+[1]AGOSTO!T99+[1]SEPTIEMBRE!T99+[1]OCTUBRE!T99+[1]NOVIEMBRE!T99+[1]DICIEMBRE!T99</f>
        <v>0</v>
      </c>
      <c r="W101" s="184"/>
      <c r="X101" s="184"/>
      <c r="Y101" s="184"/>
    </row>
    <row r="102" spans="1:25" s="185" customFormat="1">
      <c r="A102" s="298">
        <v>93</v>
      </c>
      <c r="B102" s="298" t="s">
        <v>205</v>
      </c>
      <c r="C102" s="298" t="s">
        <v>223</v>
      </c>
      <c r="D102" s="363">
        <v>0</v>
      </c>
      <c r="E102" s="363">
        <v>0</v>
      </c>
      <c r="F102" s="363">
        <v>0</v>
      </c>
      <c r="G102" s="363">
        <v>0</v>
      </c>
      <c r="H102" s="363">
        <v>0</v>
      </c>
      <c r="I102" s="364"/>
      <c r="J102" s="363">
        <v>0</v>
      </c>
      <c r="K102" s="363">
        <v>0</v>
      </c>
      <c r="L102" s="363">
        <v>0</v>
      </c>
      <c r="M102" s="363">
        <v>0</v>
      </c>
      <c r="N102" s="363">
        <v>0</v>
      </c>
      <c r="O102" s="365" t="str">
        <f t="shared" si="2"/>
        <v>N.A.</v>
      </c>
      <c r="P102" s="182">
        <v>0</v>
      </c>
      <c r="Q102" s="182">
        <v>0</v>
      </c>
      <c r="R102" s="182">
        <f>[1]ENERO!Q100+[1]FEBRERO!Q100+[1]MARZO!Q100+[1]ABRIL!Q100+[1]MAYO!Q100+[1]JUNIO!Q100+[1]JULIO!Q100+[1]AGOSTO!Q100+[1]SEPTIEMBRE!Q100+[1]OCTUBRE!Q100+[1]NOVIEMBRE!Q100+[1]DICIEMBRE!Q100</f>
        <v>0</v>
      </c>
      <c r="S102" s="183"/>
      <c r="T102" s="182">
        <v>0</v>
      </c>
      <c r="U102" s="182">
        <v>0</v>
      </c>
      <c r="V102" s="182">
        <f>[1]ENERO!T100+[1]FEBRERO!T100+[1]MARZO!T100+[1]ABRIL!T100+[1]MAYO!T100+[1]JUNIO!T100+[1]JULIO!T100+[1]AGOSTO!T100+[1]SEPTIEMBRE!T100+[1]OCTUBRE!T100+[1]NOVIEMBRE!T100+[1]DICIEMBRE!T100</f>
        <v>0</v>
      </c>
      <c r="W102" s="184"/>
      <c r="X102" s="184"/>
      <c r="Y102" s="184"/>
    </row>
    <row r="103" spans="1:25" s="185" customFormat="1">
      <c r="A103" s="298">
        <v>94</v>
      </c>
      <c r="B103" s="298" t="s">
        <v>205</v>
      </c>
      <c r="C103" s="298" t="s">
        <v>224</v>
      </c>
      <c r="D103" s="363">
        <v>0</v>
      </c>
      <c r="E103" s="363">
        <v>0</v>
      </c>
      <c r="F103" s="363">
        <v>0</v>
      </c>
      <c r="G103" s="363">
        <v>0</v>
      </c>
      <c r="H103" s="363">
        <v>0</v>
      </c>
      <c r="I103" s="364"/>
      <c r="J103" s="363">
        <v>0</v>
      </c>
      <c r="K103" s="363">
        <v>0</v>
      </c>
      <c r="L103" s="363">
        <v>0</v>
      </c>
      <c r="M103" s="363">
        <v>0</v>
      </c>
      <c r="N103" s="363">
        <v>0</v>
      </c>
      <c r="O103" s="365" t="str">
        <f t="shared" si="2"/>
        <v>N.A.</v>
      </c>
      <c r="P103" s="182">
        <v>0</v>
      </c>
      <c r="Q103" s="182">
        <v>0</v>
      </c>
      <c r="R103" s="182">
        <f>[1]ENERO!Q101+[1]FEBRERO!Q101+[1]MARZO!Q101+[1]ABRIL!Q101+[1]MAYO!Q101+[1]JUNIO!Q101+[1]JULIO!Q101+[1]AGOSTO!Q101+[1]SEPTIEMBRE!Q101+[1]OCTUBRE!Q101+[1]NOVIEMBRE!Q101+[1]DICIEMBRE!Q101</f>
        <v>0</v>
      </c>
      <c r="S103" s="183"/>
      <c r="T103" s="182">
        <v>0</v>
      </c>
      <c r="U103" s="182">
        <v>0</v>
      </c>
      <c r="V103" s="182">
        <f>[1]ENERO!T101+[1]FEBRERO!T101+[1]MARZO!T101+[1]ABRIL!T101+[1]MAYO!T101+[1]JUNIO!T101+[1]JULIO!T101+[1]AGOSTO!T101+[1]SEPTIEMBRE!T101+[1]OCTUBRE!T101+[1]NOVIEMBRE!T101+[1]DICIEMBRE!T101</f>
        <v>0</v>
      </c>
      <c r="W103" s="184"/>
      <c r="X103" s="184"/>
      <c r="Y103" s="184"/>
    </row>
    <row r="104" spans="1:25" s="185" customFormat="1">
      <c r="A104" s="298">
        <v>95</v>
      </c>
      <c r="B104" s="298" t="s">
        <v>140</v>
      </c>
      <c r="C104" s="298" t="s">
        <v>225</v>
      </c>
      <c r="D104" s="363">
        <v>0</v>
      </c>
      <c r="E104" s="363">
        <v>0</v>
      </c>
      <c r="F104" s="363">
        <v>0</v>
      </c>
      <c r="G104" s="363">
        <v>0</v>
      </c>
      <c r="H104" s="363">
        <v>0</v>
      </c>
      <c r="I104" s="364"/>
      <c r="J104" s="363">
        <v>0</v>
      </c>
      <c r="K104" s="363">
        <v>0</v>
      </c>
      <c r="L104" s="363">
        <v>0</v>
      </c>
      <c r="M104" s="363">
        <v>0</v>
      </c>
      <c r="N104" s="363">
        <v>0</v>
      </c>
      <c r="O104" s="365" t="str">
        <f t="shared" si="2"/>
        <v>N.A.</v>
      </c>
      <c r="P104" s="182">
        <v>0</v>
      </c>
      <c r="Q104" s="182">
        <v>0</v>
      </c>
      <c r="R104" s="182">
        <f>[1]ENERO!Q102+[1]FEBRERO!Q102+[1]MARZO!Q102+[1]ABRIL!Q102+[1]MAYO!Q102+[1]JUNIO!Q102+[1]JULIO!Q102+[1]AGOSTO!Q102+[1]SEPTIEMBRE!Q102+[1]OCTUBRE!Q102+[1]NOVIEMBRE!Q102+[1]DICIEMBRE!Q102</f>
        <v>0</v>
      </c>
      <c r="S104" s="183"/>
      <c r="T104" s="182">
        <v>0</v>
      </c>
      <c r="U104" s="182">
        <v>0</v>
      </c>
      <c r="V104" s="182">
        <f>[1]ENERO!T102+[1]FEBRERO!T102+[1]MARZO!T102+[1]ABRIL!T102+[1]MAYO!T102+[1]JUNIO!T102+[1]JULIO!T102+[1]AGOSTO!T102+[1]SEPTIEMBRE!T102+[1]OCTUBRE!T102+[1]NOVIEMBRE!T102+[1]DICIEMBRE!T102</f>
        <v>0</v>
      </c>
      <c r="W104" s="184"/>
      <c r="X104" s="184"/>
      <c r="Y104" s="184"/>
    </row>
    <row r="105" spans="1:25" s="185" customFormat="1">
      <c r="A105" s="298">
        <v>98</v>
      </c>
      <c r="B105" s="298" t="s">
        <v>140</v>
      </c>
      <c r="C105" s="298" t="s">
        <v>226</v>
      </c>
      <c r="D105" s="363">
        <v>0</v>
      </c>
      <c r="E105" s="363">
        <v>0</v>
      </c>
      <c r="F105" s="363">
        <v>0</v>
      </c>
      <c r="G105" s="363">
        <v>0</v>
      </c>
      <c r="H105" s="363">
        <v>0</v>
      </c>
      <c r="I105" s="364"/>
      <c r="J105" s="363">
        <v>0</v>
      </c>
      <c r="K105" s="363">
        <v>0</v>
      </c>
      <c r="L105" s="363">
        <v>0</v>
      </c>
      <c r="M105" s="363">
        <v>0</v>
      </c>
      <c r="N105" s="363">
        <v>0</v>
      </c>
      <c r="O105" s="365" t="str">
        <f t="shared" si="2"/>
        <v>N.A.</v>
      </c>
      <c r="P105" s="182">
        <v>0</v>
      </c>
      <c r="Q105" s="182">
        <v>0</v>
      </c>
      <c r="R105" s="182">
        <f>[1]ENERO!Q103+[1]FEBRERO!Q103+[1]MARZO!Q103+[1]ABRIL!Q103+[1]MAYO!Q103+[1]JUNIO!Q103+[1]JULIO!Q103+[1]AGOSTO!Q103+[1]SEPTIEMBRE!Q103+[1]OCTUBRE!Q103+[1]NOVIEMBRE!Q103+[1]DICIEMBRE!Q103</f>
        <v>0</v>
      </c>
      <c r="S105" s="183"/>
      <c r="T105" s="182">
        <v>0</v>
      </c>
      <c r="U105" s="182">
        <v>0</v>
      </c>
      <c r="V105" s="182">
        <f>[1]ENERO!T103+[1]FEBRERO!T103+[1]MARZO!T103+[1]ABRIL!T103+[1]MAYO!T103+[1]JUNIO!T103+[1]JULIO!T103+[1]AGOSTO!T103+[1]SEPTIEMBRE!T103+[1]OCTUBRE!T103+[1]NOVIEMBRE!T103+[1]DICIEMBRE!T103</f>
        <v>0</v>
      </c>
      <c r="W105" s="184"/>
      <c r="X105" s="184"/>
      <c r="Y105" s="184"/>
    </row>
    <row r="106" spans="1:25" s="185" customFormat="1" ht="19.5" customHeight="1">
      <c r="A106" s="298">
        <v>99</v>
      </c>
      <c r="B106" s="298" t="s">
        <v>140</v>
      </c>
      <c r="C106" s="298" t="s">
        <v>227</v>
      </c>
      <c r="D106" s="363">
        <v>0</v>
      </c>
      <c r="E106" s="363">
        <v>0</v>
      </c>
      <c r="F106" s="363">
        <v>0</v>
      </c>
      <c r="G106" s="363">
        <v>0</v>
      </c>
      <c r="H106" s="363">
        <v>0</v>
      </c>
      <c r="I106" s="364"/>
      <c r="J106" s="363">
        <v>0</v>
      </c>
      <c r="K106" s="363">
        <v>0</v>
      </c>
      <c r="L106" s="363">
        <v>0</v>
      </c>
      <c r="M106" s="363">
        <v>0</v>
      </c>
      <c r="N106" s="363">
        <v>0</v>
      </c>
      <c r="O106" s="365" t="str">
        <f t="shared" si="2"/>
        <v>N.A.</v>
      </c>
      <c r="P106" s="182">
        <v>0</v>
      </c>
      <c r="Q106" s="182">
        <v>0</v>
      </c>
      <c r="R106" s="182">
        <f>[1]ENERO!Q104+[1]FEBRERO!Q104+[1]MARZO!Q104+[1]ABRIL!Q104+[1]MAYO!Q104+[1]JUNIO!Q104+[1]JULIO!Q104+[1]AGOSTO!Q104+[1]SEPTIEMBRE!Q104+[1]OCTUBRE!Q104+[1]NOVIEMBRE!Q104+[1]DICIEMBRE!Q104</f>
        <v>0</v>
      </c>
      <c r="S106" s="183"/>
      <c r="T106" s="182">
        <v>0</v>
      </c>
      <c r="U106" s="182">
        <v>0</v>
      </c>
      <c r="V106" s="182">
        <f>[1]ENERO!T104+[1]FEBRERO!T104+[1]MARZO!T104+[1]ABRIL!T104+[1]MAYO!T104+[1]JUNIO!T104+[1]JULIO!T104+[1]AGOSTO!T104+[1]SEPTIEMBRE!T104+[1]OCTUBRE!T104+[1]NOVIEMBRE!T104+[1]DICIEMBRE!T104</f>
        <v>0</v>
      </c>
      <c r="W106" s="184"/>
      <c r="X106" s="184"/>
      <c r="Y106" s="184"/>
    </row>
    <row r="107" spans="1:25" s="185" customFormat="1">
      <c r="A107" s="298">
        <v>100</v>
      </c>
      <c r="B107" s="298" t="s">
        <v>228</v>
      </c>
      <c r="C107" s="298" t="s">
        <v>229</v>
      </c>
      <c r="D107" s="363">
        <v>0</v>
      </c>
      <c r="E107" s="363">
        <v>0</v>
      </c>
      <c r="F107" s="363">
        <v>0</v>
      </c>
      <c r="G107" s="363">
        <v>0</v>
      </c>
      <c r="H107" s="363">
        <v>0</v>
      </c>
      <c r="I107" s="364"/>
      <c r="J107" s="363">
        <v>0</v>
      </c>
      <c r="K107" s="363">
        <v>0</v>
      </c>
      <c r="L107" s="363">
        <v>0</v>
      </c>
      <c r="M107" s="363">
        <v>0</v>
      </c>
      <c r="N107" s="363">
        <v>0</v>
      </c>
      <c r="O107" s="365" t="str">
        <f t="shared" si="2"/>
        <v>N.A.</v>
      </c>
      <c r="P107" s="182">
        <v>0</v>
      </c>
      <c r="Q107" s="182">
        <v>0</v>
      </c>
      <c r="R107" s="182">
        <f>[1]ENERO!Q105+[1]FEBRERO!Q105+[1]MARZO!Q105+[1]ABRIL!Q105+[1]MAYO!Q105+[1]JUNIO!Q105+[1]JULIO!Q105+[1]AGOSTO!Q105+[1]SEPTIEMBRE!Q105+[1]OCTUBRE!Q105+[1]NOVIEMBRE!Q105+[1]DICIEMBRE!Q105</f>
        <v>0</v>
      </c>
      <c r="S107" s="183"/>
      <c r="T107" s="182">
        <v>0</v>
      </c>
      <c r="U107" s="182">
        <v>0</v>
      </c>
      <c r="V107" s="182">
        <f>[1]ENERO!T105+[1]FEBRERO!T105+[1]MARZO!T105+[1]ABRIL!T105+[1]MAYO!T105+[1]JUNIO!T105+[1]JULIO!T105+[1]AGOSTO!T105+[1]SEPTIEMBRE!T105+[1]OCTUBRE!T105+[1]NOVIEMBRE!T105+[1]DICIEMBRE!T105</f>
        <v>0</v>
      </c>
      <c r="W107" s="184"/>
      <c r="X107" s="184"/>
      <c r="Y107" s="184"/>
    </row>
    <row r="108" spans="1:25" s="185" customFormat="1">
      <c r="A108" s="298">
        <v>101</v>
      </c>
      <c r="B108" s="298" t="s">
        <v>228</v>
      </c>
      <c r="C108" s="298" t="s">
        <v>230</v>
      </c>
      <c r="D108" s="363">
        <v>0</v>
      </c>
      <c r="E108" s="363">
        <v>0</v>
      </c>
      <c r="F108" s="363">
        <v>0</v>
      </c>
      <c r="G108" s="363">
        <v>0</v>
      </c>
      <c r="H108" s="363">
        <v>0</v>
      </c>
      <c r="I108" s="364"/>
      <c r="J108" s="363">
        <v>0</v>
      </c>
      <c r="K108" s="363">
        <v>0</v>
      </c>
      <c r="L108" s="363">
        <v>0</v>
      </c>
      <c r="M108" s="363">
        <v>0</v>
      </c>
      <c r="N108" s="363">
        <v>0</v>
      </c>
      <c r="O108" s="365" t="str">
        <f t="shared" si="2"/>
        <v>N.A.</v>
      </c>
      <c r="P108" s="182">
        <v>0</v>
      </c>
      <c r="Q108" s="182">
        <v>0</v>
      </c>
      <c r="R108" s="182">
        <f>[1]ENERO!Q106+[1]FEBRERO!Q106+[1]MARZO!Q106+[1]ABRIL!Q106+[1]MAYO!Q106+[1]JUNIO!Q106+[1]JULIO!Q106+[1]AGOSTO!Q106+[1]SEPTIEMBRE!Q106+[1]OCTUBRE!Q106+[1]NOVIEMBRE!Q106+[1]DICIEMBRE!Q106</f>
        <v>0</v>
      </c>
      <c r="S108" s="183"/>
      <c r="T108" s="182">
        <v>0</v>
      </c>
      <c r="U108" s="182">
        <v>0</v>
      </c>
      <c r="V108" s="182">
        <f>[1]ENERO!T106+[1]FEBRERO!T106+[1]MARZO!T106+[1]ABRIL!T106+[1]MAYO!T106+[1]JUNIO!T106+[1]JULIO!T106+[1]AGOSTO!T106+[1]SEPTIEMBRE!T106+[1]OCTUBRE!T106+[1]NOVIEMBRE!T106+[1]DICIEMBRE!T106</f>
        <v>0</v>
      </c>
      <c r="W108" s="184"/>
      <c r="X108" s="184"/>
      <c r="Y108" s="184"/>
    </row>
    <row r="109" spans="1:25" s="185" customFormat="1">
      <c r="A109" s="298">
        <v>102</v>
      </c>
      <c r="B109" s="298" t="s">
        <v>228</v>
      </c>
      <c r="C109" s="298" t="s">
        <v>231</v>
      </c>
      <c r="D109" s="363">
        <v>0</v>
      </c>
      <c r="E109" s="363">
        <v>0</v>
      </c>
      <c r="F109" s="363">
        <v>0</v>
      </c>
      <c r="G109" s="363">
        <v>0</v>
      </c>
      <c r="H109" s="363">
        <v>0</v>
      </c>
      <c r="I109" s="364"/>
      <c r="J109" s="363">
        <v>0</v>
      </c>
      <c r="K109" s="363">
        <v>0</v>
      </c>
      <c r="L109" s="363">
        <v>0</v>
      </c>
      <c r="M109" s="363">
        <v>0</v>
      </c>
      <c r="N109" s="363">
        <v>0</v>
      </c>
      <c r="O109" s="365" t="str">
        <f t="shared" si="2"/>
        <v>N.A.</v>
      </c>
      <c r="P109" s="182">
        <v>0</v>
      </c>
      <c r="Q109" s="182">
        <v>0</v>
      </c>
      <c r="R109" s="182">
        <f>[1]ENERO!Q107+[1]FEBRERO!Q107+[1]MARZO!Q107+[1]ABRIL!Q107+[1]MAYO!Q107+[1]JUNIO!Q107+[1]JULIO!Q107+[1]AGOSTO!Q107+[1]SEPTIEMBRE!Q107+[1]OCTUBRE!Q107+[1]NOVIEMBRE!Q107+[1]DICIEMBRE!Q107</f>
        <v>0</v>
      </c>
      <c r="S109" s="183"/>
      <c r="T109" s="182">
        <v>0</v>
      </c>
      <c r="U109" s="182">
        <v>0</v>
      </c>
      <c r="V109" s="182">
        <f>[1]ENERO!T107+[1]FEBRERO!T107+[1]MARZO!T107+[1]ABRIL!T107+[1]MAYO!T107+[1]JUNIO!T107+[1]JULIO!T107+[1]AGOSTO!T107+[1]SEPTIEMBRE!T107+[1]OCTUBRE!T107+[1]NOVIEMBRE!T107+[1]DICIEMBRE!T107</f>
        <v>0</v>
      </c>
      <c r="W109" s="184"/>
      <c r="X109" s="184"/>
      <c r="Y109" s="184"/>
    </row>
    <row r="110" spans="1:25" s="185" customFormat="1">
      <c r="A110" s="298">
        <v>103</v>
      </c>
      <c r="B110" s="298" t="s">
        <v>228</v>
      </c>
      <c r="C110" s="298" t="s">
        <v>232</v>
      </c>
      <c r="D110" s="363">
        <v>0</v>
      </c>
      <c r="E110" s="363">
        <v>0</v>
      </c>
      <c r="F110" s="363">
        <v>0</v>
      </c>
      <c r="G110" s="363">
        <v>0</v>
      </c>
      <c r="H110" s="363">
        <v>0</v>
      </c>
      <c r="I110" s="364"/>
      <c r="J110" s="363">
        <v>0</v>
      </c>
      <c r="K110" s="363">
        <v>0</v>
      </c>
      <c r="L110" s="363">
        <v>0</v>
      </c>
      <c r="M110" s="363">
        <v>0</v>
      </c>
      <c r="N110" s="363">
        <v>0</v>
      </c>
      <c r="O110" s="365" t="str">
        <f t="shared" si="2"/>
        <v>N.A.</v>
      </c>
      <c r="P110" s="182">
        <v>0</v>
      </c>
      <c r="Q110" s="182">
        <v>0</v>
      </c>
      <c r="R110" s="182">
        <f>[1]ENERO!Q108+[1]FEBRERO!Q108+[1]MARZO!Q108+[1]ABRIL!Q108+[1]MAYO!Q108+[1]JUNIO!Q108+[1]JULIO!Q108+[1]AGOSTO!Q108+[1]SEPTIEMBRE!Q108+[1]OCTUBRE!Q108+[1]NOVIEMBRE!Q108+[1]DICIEMBRE!Q108</f>
        <v>0</v>
      </c>
      <c r="S110" s="183"/>
      <c r="T110" s="182">
        <v>0</v>
      </c>
      <c r="U110" s="182">
        <v>0</v>
      </c>
      <c r="V110" s="182">
        <f>[1]ENERO!T108+[1]FEBRERO!T108+[1]MARZO!T108+[1]ABRIL!T108+[1]MAYO!T108+[1]JUNIO!T108+[1]JULIO!T108+[1]AGOSTO!T108+[1]SEPTIEMBRE!T108+[1]OCTUBRE!T108+[1]NOVIEMBRE!T108+[1]DICIEMBRE!T108</f>
        <v>0</v>
      </c>
      <c r="W110" s="184"/>
      <c r="X110" s="184"/>
      <c r="Y110" s="184"/>
    </row>
    <row r="111" spans="1:25" s="185" customFormat="1">
      <c r="A111" s="298">
        <v>104</v>
      </c>
      <c r="B111" s="298" t="s">
        <v>228</v>
      </c>
      <c r="C111" s="298" t="s">
        <v>233</v>
      </c>
      <c r="D111" s="363">
        <v>111.85464974999999</v>
      </c>
      <c r="E111" s="363">
        <v>95.417565190000005</v>
      </c>
      <c r="F111" s="363">
        <v>0</v>
      </c>
      <c r="G111" s="363">
        <v>10.55280718</v>
      </c>
      <c r="H111" s="363">
        <v>5.8842773799999968</v>
      </c>
      <c r="I111" s="364"/>
      <c r="J111" s="363">
        <v>88.711354100182405</v>
      </c>
      <c r="K111" s="363">
        <v>76.93291723449255</v>
      </c>
      <c r="L111" s="363">
        <v>0</v>
      </c>
      <c r="M111" s="363">
        <v>10.038998550000002</v>
      </c>
      <c r="N111" s="363">
        <v>1.7394383156898514</v>
      </c>
      <c r="O111" s="365">
        <f t="shared" si="2"/>
        <v>-70.439219578566977</v>
      </c>
      <c r="P111" s="182">
        <v>10.98687469</v>
      </c>
      <c r="Q111" s="182">
        <v>84.430690499999997</v>
      </c>
      <c r="R111" s="182">
        <f>[1]ENERO!Q109+[1]FEBRERO!Q109+[1]MARZO!Q109+[1]ABRIL!Q109+[1]MAYO!Q109+[1]JUNIO!Q109+[1]JULIO!Q109+[1]AGOSTO!Q109+[1]SEPTIEMBRE!Q109+[1]OCTUBRE!Q109+[1]NOVIEMBRE!Q109+[1]DICIEMBRE!Q109</f>
        <v>95.417565190000005</v>
      </c>
      <c r="S111" s="183"/>
      <c r="T111" s="182">
        <v>10.416149519999999</v>
      </c>
      <c r="U111" s="182">
        <v>66.516767714492545</v>
      </c>
      <c r="V111" s="182">
        <f>[1]ENERO!T109+[1]FEBRERO!T109+[1]MARZO!T109+[1]ABRIL!T109+[1]MAYO!T109+[1]JUNIO!T109+[1]JULIO!T109+[1]AGOSTO!T109+[1]SEPTIEMBRE!T109+[1]OCTUBRE!T109+[1]NOVIEMBRE!T109+[1]DICIEMBRE!T109</f>
        <v>76.93291723449255</v>
      </c>
      <c r="W111" s="184"/>
      <c r="X111" s="184"/>
      <c r="Y111" s="184"/>
    </row>
    <row r="112" spans="1:25" s="185" customFormat="1">
      <c r="A112" s="298">
        <v>105</v>
      </c>
      <c r="B112" s="298" t="s">
        <v>228</v>
      </c>
      <c r="C112" s="298" t="s">
        <v>234</v>
      </c>
      <c r="D112" s="363">
        <v>0</v>
      </c>
      <c r="E112" s="363">
        <v>0</v>
      </c>
      <c r="F112" s="363">
        <v>0</v>
      </c>
      <c r="G112" s="363">
        <v>0</v>
      </c>
      <c r="H112" s="363">
        <v>0</v>
      </c>
      <c r="I112" s="364"/>
      <c r="J112" s="363">
        <v>0</v>
      </c>
      <c r="K112" s="363">
        <v>0</v>
      </c>
      <c r="L112" s="363">
        <v>0</v>
      </c>
      <c r="M112" s="363">
        <v>0</v>
      </c>
      <c r="N112" s="363">
        <v>0</v>
      </c>
      <c r="O112" s="365" t="str">
        <f t="shared" si="2"/>
        <v>N.A.</v>
      </c>
      <c r="P112" s="182">
        <v>0</v>
      </c>
      <c r="Q112" s="182">
        <v>0</v>
      </c>
      <c r="R112" s="182">
        <f>[1]ENERO!Q110+[1]FEBRERO!Q110+[1]MARZO!Q110+[1]ABRIL!Q110+[1]MAYO!Q110+[1]JUNIO!Q110+[1]JULIO!Q110+[1]AGOSTO!Q110+[1]SEPTIEMBRE!Q110+[1]OCTUBRE!Q110+[1]NOVIEMBRE!Q110+[1]DICIEMBRE!Q110</f>
        <v>0</v>
      </c>
      <c r="S112" s="183"/>
      <c r="T112" s="182">
        <v>0</v>
      </c>
      <c r="U112" s="182">
        <v>0</v>
      </c>
      <c r="V112" s="182">
        <f>[1]ENERO!T110+[1]FEBRERO!T110+[1]MARZO!T110+[1]ABRIL!T110+[1]MAYO!T110+[1]JUNIO!T110+[1]JULIO!T110+[1]AGOSTO!T110+[1]SEPTIEMBRE!T110+[1]OCTUBRE!T110+[1]NOVIEMBRE!T110+[1]DICIEMBRE!T110</f>
        <v>0</v>
      </c>
      <c r="W112" s="184"/>
      <c r="X112" s="184"/>
      <c r="Y112" s="184"/>
    </row>
    <row r="113" spans="1:25" s="185" customFormat="1">
      <c r="A113" s="298">
        <v>106</v>
      </c>
      <c r="B113" s="298" t="s">
        <v>126</v>
      </c>
      <c r="C113" s="298" t="s">
        <v>235</v>
      </c>
      <c r="D113" s="363">
        <v>0</v>
      </c>
      <c r="E113" s="363">
        <v>0</v>
      </c>
      <c r="F113" s="363">
        <v>0</v>
      </c>
      <c r="G113" s="363">
        <v>0</v>
      </c>
      <c r="H113" s="363">
        <v>0</v>
      </c>
      <c r="I113" s="364"/>
      <c r="J113" s="363">
        <v>0</v>
      </c>
      <c r="K113" s="363">
        <v>0</v>
      </c>
      <c r="L113" s="363">
        <v>0</v>
      </c>
      <c r="M113" s="363">
        <v>0</v>
      </c>
      <c r="N113" s="363">
        <v>0</v>
      </c>
      <c r="O113" s="365" t="str">
        <f t="shared" si="2"/>
        <v>N.A.</v>
      </c>
      <c r="P113" s="182">
        <v>0</v>
      </c>
      <c r="Q113" s="182">
        <v>0</v>
      </c>
      <c r="R113" s="182">
        <f>[1]ENERO!Q111+[1]FEBRERO!Q111+[1]MARZO!Q111+[1]ABRIL!Q111+[1]MAYO!Q111+[1]JUNIO!Q111+[1]JULIO!Q111+[1]AGOSTO!Q111+[1]SEPTIEMBRE!Q111+[1]OCTUBRE!Q111+[1]NOVIEMBRE!Q111+[1]DICIEMBRE!Q111</f>
        <v>0</v>
      </c>
      <c r="S113" s="183"/>
      <c r="T113" s="182">
        <v>0</v>
      </c>
      <c r="U113" s="182">
        <v>0</v>
      </c>
      <c r="V113" s="182">
        <f>[1]ENERO!T111+[1]FEBRERO!T111+[1]MARZO!T111+[1]ABRIL!T111+[1]MAYO!T111+[1]JUNIO!T111+[1]JULIO!T111+[1]AGOSTO!T111+[1]SEPTIEMBRE!T111+[1]OCTUBRE!T111+[1]NOVIEMBRE!T111+[1]DICIEMBRE!T111</f>
        <v>0</v>
      </c>
      <c r="W113" s="184"/>
      <c r="X113" s="184"/>
      <c r="Y113" s="184"/>
    </row>
    <row r="114" spans="1:25" s="185" customFormat="1">
      <c r="A114" s="298">
        <v>107</v>
      </c>
      <c r="B114" s="298" t="s">
        <v>128</v>
      </c>
      <c r="C114" s="298" t="s">
        <v>236</v>
      </c>
      <c r="D114" s="363">
        <v>0</v>
      </c>
      <c r="E114" s="363">
        <v>0</v>
      </c>
      <c r="F114" s="363">
        <v>0</v>
      </c>
      <c r="G114" s="363">
        <v>0</v>
      </c>
      <c r="H114" s="363">
        <v>0</v>
      </c>
      <c r="I114" s="364"/>
      <c r="J114" s="363">
        <v>0</v>
      </c>
      <c r="K114" s="363">
        <v>0</v>
      </c>
      <c r="L114" s="363">
        <v>0</v>
      </c>
      <c r="M114" s="363">
        <v>0</v>
      </c>
      <c r="N114" s="363">
        <v>0</v>
      </c>
      <c r="O114" s="365" t="str">
        <f t="shared" si="2"/>
        <v>N.A.</v>
      </c>
      <c r="P114" s="182">
        <v>0</v>
      </c>
      <c r="Q114" s="182">
        <v>0</v>
      </c>
      <c r="R114" s="182">
        <f>[1]ENERO!Q112+[1]FEBRERO!Q112+[1]MARZO!Q112+[1]ABRIL!Q112+[1]MAYO!Q112+[1]JUNIO!Q112+[1]JULIO!Q112+[1]AGOSTO!Q112+[1]SEPTIEMBRE!Q112+[1]OCTUBRE!Q112+[1]NOVIEMBRE!Q112+[1]DICIEMBRE!Q112</f>
        <v>0</v>
      </c>
      <c r="S114" s="183"/>
      <c r="T114" s="182">
        <v>0</v>
      </c>
      <c r="U114" s="182">
        <v>0</v>
      </c>
      <c r="V114" s="182">
        <f>[1]ENERO!T112+[1]FEBRERO!T112+[1]MARZO!T112+[1]ABRIL!T112+[1]MAYO!T112+[1]JUNIO!T112+[1]JULIO!T112+[1]AGOSTO!T112+[1]SEPTIEMBRE!T112+[1]OCTUBRE!T112+[1]NOVIEMBRE!T112+[1]DICIEMBRE!T112</f>
        <v>0</v>
      </c>
      <c r="W114" s="184"/>
      <c r="X114" s="184"/>
      <c r="Y114" s="184"/>
    </row>
    <row r="115" spans="1:25" s="185" customFormat="1">
      <c r="A115" s="298">
        <v>108</v>
      </c>
      <c r="B115" s="298" t="s">
        <v>136</v>
      </c>
      <c r="C115" s="298" t="s">
        <v>237</v>
      </c>
      <c r="D115" s="363">
        <v>0</v>
      </c>
      <c r="E115" s="363">
        <v>0</v>
      </c>
      <c r="F115" s="363">
        <v>0</v>
      </c>
      <c r="G115" s="363">
        <v>0</v>
      </c>
      <c r="H115" s="363">
        <v>0</v>
      </c>
      <c r="I115" s="364"/>
      <c r="J115" s="363">
        <v>0</v>
      </c>
      <c r="K115" s="363">
        <v>0</v>
      </c>
      <c r="L115" s="363">
        <v>0</v>
      </c>
      <c r="M115" s="363">
        <v>0</v>
      </c>
      <c r="N115" s="363">
        <v>0</v>
      </c>
      <c r="O115" s="365" t="str">
        <f t="shared" si="2"/>
        <v>N.A.</v>
      </c>
      <c r="P115" s="182">
        <v>0</v>
      </c>
      <c r="Q115" s="182">
        <v>0</v>
      </c>
      <c r="R115" s="182">
        <f>[1]ENERO!Q113+[1]FEBRERO!Q113+[1]MARZO!Q113+[1]ABRIL!Q113+[1]MAYO!Q113+[1]JUNIO!Q113+[1]JULIO!Q113+[1]AGOSTO!Q113+[1]SEPTIEMBRE!Q113+[1]OCTUBRE!Q113+[1]NOVIEMBRE!Q113+[1]DICIEMBRE!Q113</f>
        <v>0</v>
      </c>
      <c r="S115" s="183"/>
      <c r="T115" s="182">
        <v>0</v>
      </c>
      <c r="U115" s="182">
        <v>0</v>
      </c>
      <c r="V115" s="182">
        <f>[1]ENERO!T113+[1]FEBRERO!T113+[1]MARZO!T113+[1]ABRIL!T113+[1]MAYO!T113+[1]JUNIO!T113+[1]JULIO!T113+[1]AGOSTO!T113+[1]SEPTIEMBRE!T113+[1]OCTUBRE!T113+[1]NOVIEMBRE!T113+[1]DICIEMBRE!T113</f>
        <v>0</v>
      </c>
      <c r="W115" s="184"/>
      <c r="X115" s="184"/>
      <c r="Y115" s="184"/>
    </row>
    <row r="116" spans="1:25" s="185" customFormat="1">
      <c r="A116" s="298">
        <v>110</v>
      </c>
      <c r="B116" s="298" t="s">
        <v>213</v>
      </c>
      <c r="C116" s="298" t="s">
        <v>238</v>
      </c>
      <c r="D116" s="363">
        <v>0</v>
      </c>
      <c r="E116" s="363">
        <v>0</v>
      </c>
      <c r="F116" s="363">
        <v>0</v>
      </c>
      <c r="G116" s="363">
        <v>0</v>
      </c>
      <c r="H116" s="363">
        <v>0</v>
      </c>
      <c r="I116" s="364"/>
      <c r="J116" s="363">
        <v>0</v>
      </c>
      <c r="K116" s="363">
        <v>0</v>
      </c>
      <c r="L116" s="363">
        <v>0</v>
      </c>
      <c r="M116" s="363">
        <v>0</v>
      </c>
      <c r="N116" s="363">
        <v>0</v>
      </c>
      <c r="O116" s="365" t="str">
        <f t="shared" si="2"/>
        <v>N.A.</v>
      </c>
      <c r="P116" s="182">
        <v>0</v>
      </c>
      <c r="Q116" s="182">
        <v>0</v>
      </c>
      <c r="R116" s="182">
        <f>[1]ENERO!Q114+[1]FEBRERO!Q114+[1]MARZO!Q114+[1]ABRIL!Q114+[1]MAYO!Q114+[1]JUNIO!Q114+[1]JULIO!Q114+[1]AGOSTO!Q114+[1]SEPTIEMBRE!Q114+[1]OCTUBRE!Q114+[1]NOVIEMBRE!Q114+[1]DICIEMBRE!Q114</f>
        <v>0</v>
      </c>
      <c r="S116" s="183"/>
      <c r="T116" s="182">
        <v>0</v>
      </c>
      <c r="U116" s="182">
        <v>0</v>
      </c>
      <c r="V116" s="182">
        <f>[1]ENERO!T114+[1]FEBRERO!T114+[1]MARZO!T114+[1]ABRIL!T114+[1]MAYO!T114+[1]JUNIO!T114+[1]JULIO!T114+[1]AGOSTO!T114+[1]SEPTIEMBRE!T114+[1]OCTUBRE!T114+[1]NOVIEMBRE!T114+[1]DICIEMBRE!T114</f>
        <v>0</v>
      </c>
      <c r="W116" s="184"/>
      <c r="X116" s="184"/>
      <c r="Y116" s="184"/>
    </row>
    <row r="117" spans="1:25" s="185" customFormat="1">
      <c r="A117" s="298">
        <v>111</v>
      </c>
      <c r="B117" s="298" t="s">
        <v>205</v>
      </c>
      <c r="C117" s="298" t="s">
        <v>239</v>
      </c>
      <c r="D117" s="363">
        <v>0</v>
      </c>
      <c r="E117" s="363">
        <v>0</v>
      </c>
      <c r="F117" s="363">
        <v>0</v>
      </c>
      <c r="G117" s="363">
        <v>0</v>
      </c>
      <c r="H117" s="363">
        <v>0</v>
      </c>
      <c r="I117" s="364"/>
      <c r="J117" s="363">
        <v>0</v>
      </c>
      <c r="K117" s="363">
        <v>0</v>
      </c>
      <c r="L117" s="363">
        <v>0</v>
      </c>
      <c r="M117" s="363">
        <v>0</v>
      </c>
      <c r="N117" s="363">
        <v>0</v>
      </c>
      <c r="O117" s="365" t="str">
        <f t="shared" si="2"/>
        <v>N.A.</v>
      </c>
      <c r="P117" s="182">
        <v>0</v>
      </c>
      <c r="Q117" s="182">
        <v>0</v>
      </c>
      <c r="R117" s="182">
        <f>[1]ENERO!Q115+[1]FEBRERO!Q115+[1]MARZO!Q115+[1]ABRIL!Q115+[1]MAYO!Q115+[1]JUNIO!Q115+[1]JULIO!Q115+[1]AGOSTO!Q115+[1]SEPTIEMBRE!Q115+[1]OCTUBRE!Q115+[1]NOVIEMBRE!Q115+[1]DICIEMBRE!Q115</f>
        <v>0</v>
      </c>
      <c r="S117" s="183"/>
      <c r="T117" s="182">
        <v>0</v>
      </c>
      <c r="U117" s="182">
        <v>0</v>
      </c>
      <c r="V117" s="182">
        <f>[1]ENERO!T115+[1]FEBRERO!T115+[1]MARZO!T115+[1]ABRIL!T115+[1]MAYO!T115+[1]JUNIO!T115+[1]JULIO!T115+[1]AGOSTO!T115+[1]SEPTIEMBRE!T115+[1]OCTUBRE!T115+[1]NOVIEMBRE!T115+[1]DICIEMBRE!T115</f>
        <v>0</v>
      </c>
      <c r="W117" s="184"/>
      <c r="X117" s="184"/>
      <c r="Y117" s="184"/>
    </row>
    <row r="118" spans="1:25" s="185" customFormat="1">
      <c r="A118" s="298">
        <v>112</v>
      </c>
      <c r="B118" s="298" t="s">
        <v>205</v>
      </c>
      <c r="C118" s="298" t="s">
        <v>240</v>
      </c>
      <c r="D118" s="363">
        <v>0</v>
      </c>
      <c r="E118" s="363">
        <v>0</v>
      </c>
      <c r="F118" s="363">
        <v>0</v>
      </c>
      <c r="G118" s="363">
        <v>0</v>
      </c>
      <c r="H118" s="363">
        <v>0</v>
      </c>
      <c r="I118" s="364"/>
      <c r="J118" s="363">
        <v>0</v>
      </c>
      <c r="K118" s="363">
        <v>0</v>
      </c>
      <c r="L118" s="363">
        <v>0</v>
      </c>
      <c r="M118" s="363">
        <v>0</v>
      </c>
      <c r="N118" s="363">
        <v>0</v>
      </c>
      <c r="O118" s="365" t="str">
        <f t="shared" si="2"/>
        <v>N.A.</v>
      </c>
      <c r="P118" s="182">
        <v>0</v>
      </c>
      <c r="Q118" s="182">
        <v>0</v>
      </c>
      <c r="R118" s="182">
        <f>[1]ENERO!Q116+[1]FEBRERO!Q116+[1]MARZO!Q116+[1]ABRIL!Q116+[1]MAYO!Q116+[1]JUNIO!Q116+[1]JULIO!Q116+[1]AGOSTO!Q116+[1]SEPTIEMBRE!Q116+[1]OCTUBRE!Q116+[1]NOVIEMBRE!Q116+[1]DICIEMBRE!Q116</f>
        <v>0</v>
      </c>
      <c r="S118" s="183"/>
      <c r="T118" s="182">
        <v>0</v>
      </c>
      <c r="U118" s="182">
        <v>0</v>
      </c>
      <c r="V118" s="182">
        <f>[1]ENERO!T116+[1]FEBRERO!T116+[1]MARZO!T116+[1]ABRIL!T116+[1]MAYO!T116+[1]JUNIO!T116+[1]JULIO!T116+[1]AGOSTO!T116+[1]SEPTIEMBRE!T116+[1]OCTUBRE!T116+[1]NOVIEMBRE!T116+[1]DICIEMBRE!T116</f>
        <v>0</v>
      </c>
      <c r="W118" s="184"/>
      <c r="X118" s="184"/>
      <c r="Y118" s="184"/>
    </row>
    <row r="119" spans="1:25" s="185" customFormat="1">
      <c r="A119" s="298">
        <v>113</v>
      </c>
      <c r="B119" s="298" t="s">
        <v>213</v>
      </c>
      <c r="C119" s="298" t="s">
        <v>241</v>
      </c>
      <c r="D119" s="363">
        <v>0</v>
      </c>
      <c r="E119" s="363">
        <v>0</v>
      </c>
      <c r="F119" s="363">
        <v>0</v>
      </c>
      <c r="G119" s="363">
        <v>0</v>
      </c>
      <c r="H119" s="363">
        <v>0</v>
      </c>
      <c r="I119" s="364"/>
      <c r="J119" s="363">
        <v>0</v>
      </c>
      <c r="K119" s="363">
        <v>0</v>
      </c>
      <c r="L119" s="363">
        <v>0</v>
      </c>
      <c r="M119" s="363">
        <v>0</v>
      </c>
      <c r="N119" s="363">
        <v>0</v>
      </c>
      <c r="O119" s="365" t="str">
        <f t="shared" si="2"/>
        <v>N.A.</v>
      </c>
      <c r="P119" s="182">
        <v>0</v>
      </c>
      <c r="Q119" s="182">
        <v>0</v>
      </c>
      <c r="R119" s="182">
        <f>[1]ENERO!Q117+[1]FEBRERO!Q117+[1]MARZO!Q117+[1]ABRIL!Q117+[1]MAYO!Q117+[1]JUNIO!Q117+[1]JULIO!Q117+[1]AGOSTO!Q117+[1]SEPTIEMBRE!Q117+[1]OCTUBRE!Q117+[1]NOVIEMBRE!Q117+[1]DICIEMBRE!Q117</f>
        <v>0</v>
      </c>
      <c r="S119" s="183"/>
      <c r="T119" s="182">
        <v>0</v>
      </c>
      <c r="U119" s="182">
        <v>0</v>
      </c>
      <c r="V119" s="182">
        <f>[1]ENERO!T117+[1]FEBRERO!T117+[1]MARZO!T117+[1]ABRIL!T117+[1]MAYO!T117+[1]JUNIO!T117+[1]JULIO!T117+[1]AGOSTO!T117+[1]SEPTIEMBRE!T117+[1]OCTUBRE!T117+[1]NOVIEMBRE!T117+[1]DICIEMBRE!T117</f>
        <v>0</v>
      </c>
      <c r="W119" s="184"/>
      <c r="X119" s="184"/>
      <c r="Y119" s="184"/>
    </row>
    <row r="120" spans="1:25" s="185" customFormat="1">
      <c r="A120" s="298">
        <v>114</v>
      </c>
      <c r="B120" s="298" t="s">
        <v>213</v>
      </c>
      <c r="C120" s="298" t="s">
        <v>242</v>
      </c>
      <c r="D120" s="363">
        <v>0</v>
      </c>
      <c r="E120" s="363">
        <v>0</v>
      </c>
      <c r="F120" s="363">
        <v>0</v>
      </c>
      <c r="G120" s="363">
        <v>0</v>
      </c>
      <c r="H120" s="363">
        <v>0</v>
      </c>
      <c r="I120" s="364"/>
      <c r="J120" s="363">
        <v>0</v>
      </c>
      <c r="K120" s="363">
        <v>0</v>
      </c>
      <c r="L120" s="363">
        <v>0</v>
      </c>
      <c r="M120" s="363">
        <v>0</v>
      </c>
      <c r="N120" s="363">
        <v>0</v>
      </c>
      <c r="O120" s="365" t="str">
        <f t="shared" si="2"/>
        <v>N.A.</v>
      </c>
      <c r="P120" s="182">
        <v>0</v>
      </c>
      <c r="Q120" s="182">
        <v>0</v>
      </c>
      <c r="R120" s="182">
        <f>[1]ENERO!Q118+[1]FEBRERO!Q118+[1]MARZO!Q118+[1]ABRIL!Q118+[1]MAYO!Q118+[1]JUNIO!Q118+[1]JULIO!Q118+[1]AGOSTO!Q118+[1]SEPTIEMBRE!Q118+[1]OCTUBRE!Q118+[1]NOVIEMBRE!Q118+[1]DICIEMBRE!Q118</f>
        <v>0</v>
      </c>
      <c r="S120" s="183"/>
      <c r="T120" s="182">
        <v>0</v>
      </c>
      <c r="U120" s="182">
        <v>0</v>
      </c>
      <c r="V120" s="182">
        <f>[1]ENERO!T118+[1]FEBRERO!T118+[1]MARZO!T118+[1]ABRIL!T118+[1]MAYO!T118+[1]JUNIO!T118+[1]JULIO!T118+[1]AGOSTO!T118+[1]SEPTIEMBRE!T118+[1]OCTUBRE!T118+[1]NOVIEMBRE!T118+[1]DICIEMBRE!T118</f>
        <v>0</v>
      </c>
      <c r="W120" s="184"/>
      <c r="X120" s="184"/>
      <c r="Y120" s="184"/>
    </row>
    <row r="121" spans="1:25" s="185" customFormat="1" ht="27">
      <c r="A121" s="298">
        <v>117</v>
      </c>
      <c r="B121" s="298" t="s">
        <v>213</v>
      </c>
      <c r="C121" s="298" t="s">
        <v>243</v>
      </c>
      <c r="D121" s="363">
        <v>0</v>
      </c>
      <c r="E121" s="363">
        <v>0</v>
      </c>
      <c r="F121" s="363">
        <v>0</v>
      </c>
      <c r="G121" s="363">
        <v>0</v>
      </c>
      <c r="H121" s="363">
        <v>0</v>
      </c>
      <c r="I121" s="364"/>
      <c r="J121" s="363">
        <v>0</v>
      </c>
      <c r="K121" s="363">
        <v>0</v>
      </c>
      <c r="L121" s="363">
        <v>0</v>
      </c>
      <c r="M121" s="363">
        <v>0</v>
      </c>
      <c r="N121" s="363">
        <v>0</v>
      </c>
      <c r="O121" s="365" t="str">
        <f t="shared" si="2"/>
        <v>N.A.</v>
      </c>
      <c r="P121" s="182">
        <v>0</v>
      </c>
      <c r="Q121" s="182">
        <v>0</v>
      </c>
      <c r="R121" s="182">
        <f>[1]ENERO!Q119+[1]FEBRERO!Q119+[1]MARZO!Q119+[1]ABRIL!Q119+[1]MAYO!Q119+[1]JUNIO!Q119+[1]JULIO!Q119+[1]AGOSTO!Q119+[1]SEPTIEMBRE!Q119+[1]OCTUBRE!Q119+[1]NOVIEMBRE!Q119+[1]DICIEMBRE!Q119</f>
        <v>0</v>
      </c>
      <c r="S121" s="183"/>
      <c r="T121" s="182">
        <v>0</v>
      </c>
      <c r="U121" s="182">
        <v>0</v>
      </c>
      <c r="V121" s="182">
        <f>[1]ENERO!T119+[1]FEBRERO!T119+[1]MARZO!T119+[1]ABRIL!T119+[1]MAYO!T119+[1]JUNIO!T119+[1]JULIO!T119+[1]AGOSTO!T119+[1]SEPTIEMBRE!T119+[1]OCTUBRE!T119+[1]NOVIEMBRE!T119+[1]DICIEMBRE!T119</f>
        <v>0</v>
      </c>
      <c r="W121" s="184"/>
      <c r="X121" s="184"/>
      <c r="Y121" s="184"/>
    </row>
    <row r="122" spans="1:25" s="185" customFormat="1">
      <c r="A122" s="298">
        <v>118</v>
      </c>
      <c r="B122" s="298" t="s">
        <v>205</v>
      </c>
      <c r="C122" s="298" t="s">
        <v>244</v>
      </c>
      <c r="D122" s="363">
        <v>0</v>
      </c>
      <c r="E122" s="363">
        <v>0</v>
      </c>
      <c r="F122" s="363">
        <v>0</v>
      </c>
      <c r="G122" s="363">
        <v>0</v>
      </c>
      <c r="H122" s="363">
        <v>0</v>
      </c>
      <c r="I122" s="364"/>
      <c r="J122" s="363">
        <v>0</v>
      </c>
      <c r="K122" s="363">
        <v>0</v>
      </c>
      <c r="L122" s="363">
        <v>0</v>
      </c>
      <c r="M122" s="363">
        <v>0</v>
      </c>
      <c r="N122" s="363">
        <v>0</v>
      </c>
      <c r="O122" s="365" t="str">
        <f t="shared" si="2"/>
        <v>N.A.</v>
      </c>
      <c r="P122" s="182">
        <v>0</v>
      </c>
      <c r="Q122" s="182">
        <v>0</v>
      </c>
      <c r="R122" s="182">
        <f>[1]ENERO!Q120+[1]FEBRERO!Q120+[1]MARZO!Q120+[1]ABRIL!Q120+[1]MAYO!Q120+[1]JUNIO!Q120+[1]JULIO!Q120+[1]AGOSTO!Q120+[1]SEPTIEMBRE!Q120+[1]OCTUBRE!Q120+[1]NOVIEMBRE!Q120+[1]DICIEMBRE!Q120</f>
        <v>0</v>
      </c>
      <c r="S122" s="183"/>
      <c r="T122" s="182">
        <v>0</v>
      </c>
      <c r="U122" s="182">
        <v>0</v>
      </c>
      <c r="V122" s="182">
        <f>[1]ENERO!T120+[1]FEBRERO!T120+[1]MARZO!T120+[1]ABRIL!T120+[1]MAYO!T120+[1]JUNIO!T120+[1]JULIO!T120+[1]AGOSTO!T120+[1]SEPTIEMBRE!T120+[1]OCTUBRE!T120+[1]NOVIEMBRE!T120+[1]DICIEMBRE!T120</f>
        <v>0</v>
      </c>
      <c r="W122" s="184"/>
      <c r="X122" s="184"/>
      <c r="Y122" s="184"/>
    </row>
    <row r="123" spans="1:25" s="185" customFormat="1">
      <c r="A123" s="298">
        <v>122</v>
      </c>
      <c r="B123" s="298" t="s">
        <v>140</v>
      </c>
      <c r="C123" s="298" t="s">
        <v>245</v>
      </c>
      <c r="D123" s="363">
        <v>0</v>
      </c>
      <c r="E123" s="363">
        <v>0</v>
      </c>
      <c r="F123" s="363">
        <v>0</v>
      </c>
      <c r="G123" s="363">
        <v>0</v>
      </c>
      <c r="H123" s="363">
        <v>0</v>
      </c>
      <c r="I123" s="364"/>
      <c r="J123" s="363">
        <v>0</v>
      </c>
      <c r="K123" s="363">
        <v>0</v>
      </c>
      <c r="L123" s="363">
        <v>0</v>
      </c>
      <c r="M123" s="363">
        <v>0</v>
      </c>
      <c r="N123" s="363">
        <v>0</v>
      </c>
      <c r="O123" s="365" t="str">
        <f t="shared" si="2"/>
        <v>N.A.</v>
      </c>
      <c r="P123" s="182">
        <v>0</v>
      </c>
      <c r="Q123" s="182">
        <v>0</v>
      </c>
      <c r="R123" s="182">
        <f>[1]ENERO!Q121+[1]FEBRERO!Q121+[1]MARZO!Q121+[1]ABRIL!Q121+[1]MAYO!Q121+[1]JUNIO!Q121+[1]JULIO!Q121+[1]AGOSTO!Q121+[1]SEPTIEMBRE!Q121+[1]OCTUBRE!Q121+[1]NOVIEMBRE!Q121+[1]DICIEMBRE!Q121</f>
        <v>0</v>
      </c>
      <c r="S123" s="183"/>
      <c r="T123" s="182">
        <v>0</v>
      </c>
      <c r="U123" s="182">
        <v>0</v>
      </c>
      <c r="V123" s="182">
        <f>[1]ENERO!T121+[1]FEBRERO!T121+[1]MARZO!T121+[1]ABRIL!T121+[1]MAYO!T121+[1]JUNIO!T121+[1]JULIO!T121+[1]AGOSTO!T121+[1]SEPTIEMBRE!T121+[1]OCTUBRE!T121+[1]NOVIEMBRE!T121+[1]DICIEMBRE!T121</f>
        <v>0</v>
      </c>
      <c r="W123" s="184"/>
      <c r="X123" s="184"/>
      <c r="Y123" s="184"/>
    </row>
    <row r="124" spans="1:25" s="185" customFormat="1">
      <c r="A124" s="298">
        <v>123</v>
      </c>
      <c r="B124" s="298" t="s">
        <v>246</v>
      </c>
      <c r="C124" s="298" t="s">
        <v>247</v>
      </c>
      <c r="D124" s="363">
        <v>0</v>
      </c>
      <c r="E124" s="363">
        <v>0</v>
      </c>
      <c r="F124" s="363">
        <v>0</v>
      </c>
      <c r="G124" s="363">
        <v>0</v>
      </c>
      <c r="H124" s="363">
        <v>0</v>
      </c>
      <c r="I124" s="364"/>
      <c r="J124" s="363">
        <v>0</v>
      </c>
      <c r="K124" s="363">
        <v>0</v>
      </c>
      <c r="L124" s="363">
        <v>0</v>
      </c>
      <c r="M124" s="363">
        <v>0</v>
      </c>
      <c r="N124" s="363">
        <v>0</v>
      </c>
      <c r="O124" s="365" t="str">
        <f t="shared" si="2"/>
        <v>N.A.</v>
      </c>
      <c r="P124" s="182">
        <v>0</v>
      </c>
      <c r="Q124" s="182">
        <v>0</v>
      </c>
      <c r="R124" s="182">
        <f>[1]ENERO!Q122+[1]FEBRERO!Q122+[1]MARZO!Q122+[1]ABRIL!Q122+[1]MAYO!Q122+[1]JUNIO!Q122+[1]JULIO!Q122+[1]AGOSTO!Q122+[1]SEPTIEMBRE!Q122+[1]OCTUBRE!Q122+[1]NOVIEMBRE!Q122+[1]DICIEMBRE!Q122</f>
        <v>0</v>
      </c>
      <c r="S124" s="183"/>
      <c r="T124" s="182">
        <v>0</v>
      </c>
      <c r="U124" s="182">
        <v>0</v>
      </c>
      <c r="V124" s="182">
        <f>[1]ENERO!T122+[1]FEBRERO!T122+[1]MARZO!T122+[1]ABRIL!T122+[1]MAYO!T122+[1]JUNIO!T122+[1]JULIO!T122+[1]AGOSTO!T122+[1]SEPTIEMBRE!T122+[1]OCTUBRE!T122+[1]NOVIEMBRE!T122+[1]DICIEMBRE!T122</f>
        <v>0</v>
      </c>
      <c r="W124" s="184"/>
      <c r="X124" s="184"/>
      <c r="Y124" s="184"/>
    </row>
    <row r="125" spans="1:25" s="185" customFormat="1">
      <c r="A125" s="298">
        <v>124</v>
      </c>
      <c r="B125" s="298" t="s">
        <v>140</v>
      </c>
      <c r="C125" s="298" t="s">
        <v>248</v>
      </c>
      <c r="D125" s="363">
        <v>0</v>
      </c>
      <c r="E125" s="363">
        <v>0</v>
      </c>
      <c r="F125" s="363">
        <v>0</v>
      </c>
      <c r="G125" s="363">
        <v>0</v>
      </c>
      <c r="H125" s="363">
        <v>0</v>
      </c>
      <c r="I125" s="364"/>
      <c r="J125" s="363">
        <v>0</v>
      </c>
      <c r="K125" s="363">
        <v>0</v>
      </c>
      <c r="L125" s="363">
        <v>0</v>
      </c>
      <c r="M125" s="363">
        <v>0</v>
      </c>
      <c r="N125" s="363">
        <v>0</v>
      </c>
      <c r="O125" s="365" t="str">
        <f t="shared" si="2"/>
        <v>N.A.</v>
      </c>
      <c r="P125" s="182">
        <v>0</v>
      </c>
      <c r="Q125" s="182">
        <v>0</v>
      </c>
      <c r="R125" s="182">
        <f>[1]ENERO!Q123+[1]FEBRERO!Q123+[1]MARZO!Q123+[1]ABRIL!Q123+[1]MAYO!Q123+[1]JUNIO!Q123+[1]JULIO!Q123+[1]AGOSTO!Q123+[1]SEPTIEMBRE!Q123+[1]OCTUBRE!Q123+[1]NOVIEMBRE!Q123+[1]DICIEMBRE!Q123</f>
        <v>0</v>
      </c>
      <c r="S125" s="183"/>
      <c r="T125" s="182">
        <v>0</v>
      </c>
      <c r="U125" s="182">
        <v>0</v>
      </c>
      <c r="V125" s="182">
        <f>[1]ENERO!T123+[1]FEBRERO!T123+[1]MARZO!T123+[1]ABRIL!T123+[1]MAYO!T123+[1]JUNIO!T123+[1]JULIO!T123+[1]AGOSTO!T123+[1]SEPTIEMBRE!T123+[1]OCTUBRE!T123+[1]NOVIEMBRE!T123+[1]DICIEMBRE!T123</f>
        <v>0</v>
      </c>
      <c r="W125" s="184"/>
      <c r="X125" s="184"/>
      <c r="Y125" s="184"/>
    </row>
    <row r="126" spans="1:25" s="185" customFormat="1">
      <c r="A126" s="298">
        <v>126</v>
      </c>
      <c r="B126" s="298" t="s">
        <v>228</v>
      </c>
      <c r="C126" s="298" t="s">
        <v>249</v>
      </c>
      <c r="D126" s="363">
        <v>0</v>
      </c>
      <c r="E126" s="363">
        <v>0</v>
      </c>
      <c r="F126" s="363">
        <v>0</v>
      </c>
      <c r="G126" s="363">
        <v>0</v>
      </c>
      <c r="H126" s="363">
        <v>0</v>
      </c>
      <c r="I126" s="364"/>
      <c r="J126" s="363">
        <v>0</v>
      </c>
      <c r="K126" s="363">
        <v>0</v>
      </c>
      <c r="L126" s="363">
        <v>0</v>
      </c>
      <c r="M126" s="363">
        <v>0</v>
      </c>
      <c r="N126" s="363">
        <v>0</v>
      </c>
      <c r="O126" s="365" t="str">
        <f t="shared" si="2"/>
        <v>N.A.</v>
      </c>
      <c r="P126" s="182">
        <v>0</v>
      </c>
      <c r="Q126" s="182">
        <v>0</v>
      </c>
      <c r="R126" s="182">
        <f>[1]ENERO!Q124+[1]FEBRERO!Q124+[1]MARZO!Q124+[1]ABRIL!Q124+[1]MAYO!Q124+[1]JUNIO!Q124+[1]JULIO!Q124+[1]AGOSTO!Q124+[1]SEPTIEMBRE!Q124+[1]OCTUBRE!Q124+[1]NOVIEMBRE!Q124+[1]DICIEMBRE!Q124</f>
        <v>0</v>
      </c>
      <c r="S126" s="183"/>
      <c r="T126" s="182">
        <v>0</v>
      </c>
      <c r="U126" s="182">
        <v>0</v>
      </c>
      <c r="V126" s="182">
        <f>[1]ENERO!T124+[1]FEBRERO!T124+[1]MARZO!T124+[1]ABRIL!T124+[1]MAYO!T124+[1]JUNIO!T124+[1]JULIO!T124+[1]AGOSTO!T124+[1]SEPTIEMBRE!T124+[1]OCTUBRE!T124+[1]NOVIEMBRE!T124+[1]DICIEMBRE!T124</f>
        <v>0</v>
      </c>
      <c r="W126" s="184"/>
      <c r="X126" s="184"/>
      <c r="Y126" s="184"/>
    </row>
    <row r="127" spans="1:25" s="185" customFormat="1">
      <c r="A127" s="298">
        <v>127</v>
      </c>
      <c r="B127" s="298" t="s">
        <v>250</v>
      </c>
      <c r="C127" s="298" t="s">
        <v>251</v>
      </c>
      <c r="D127" s="363">
        <v>0</v>
      </c>
      <c r="E127" s="363">
        <v>0</v>
      </c>
      <c r="F127" s="363">
        <v>0</v>
      </c>
      <c r="G127" s="363">
        <v>0</v>
      </c>
      <c r="H127" s="363">
        <v>0</v>
      </c>
      <c r="I127" s="364"/>
      <c r="J127" s="363">
        <v>0</v>
      </c>
      <c r="K127" s="363">
        <v>0</v>
      </c>
      <c r="L127" s="363">
        <v>0</v>
      </c>
      <c r="M127" s="363">
        <v>0</v>
      </c>
      <c r="N127" s="363">
        <v>0</v>
      </c>
      <c r="O127" s="365" t="str">
        <f t="shared" si="2"/>
        <v>N.A.</v>
      </c>
      <c r="P127" s="182">
        <v>0</v>
      </c>
      <c r="Q127" s="182">
        <v>0</v>
      </c>
      <c r="R127" s="182">
        <f>[1]ENERO!Q125+[1]FEBRERO!Q125+[1]MARZO!Q125+[1]ABRIL!Q125+[1]MAYO!Q125+[1]JUNIO!Q125+[1]JULIO!Q125+[1]AGOSTO!Q125+[1]SEPTIEMBRE!Q125+[1]OCTUBRE!Q125+[1]NOVIEMBRE!Q125+[1]DICIEMBRE!Q125</f>
        <v>0</v>
      </c>
      <c r="S127" s="183"/>
      <c r="T127" s="182">
        <v>0</v>
      </c>
      <c r="U127" s="182">
        <v>0</v>
      </c>
      <c r="V127" s="182">
        <f>[1]ENERO!T125+[1]FEBRERO!T125+[1]MARZO!T125+[1]ABRIL!T125+[1]MAYO!T125+[1]JUNIO!T125+[1]JULIO!T125+[1]AGOSTO!T125+[1]SEPTIEMBRE!T125+[1]OCTUBRE!T125+[1]NOVIEMBRE!T125+[1]DICIEMBRE!T125</f>
        <v>0</v>
      </c>
      <c r="W127" s="184"/>
      <c r="X127" s="184"/>
      <c r="Y127" s="184"/>
    </row>
    <row r="128" spans="1:25" s="185" customFormat="1">
      <c r="A128" s="298">
        <v>128</v>
      </c>
      <c r="B128" s="298" t="s">
        <v>228</v>
      </c>
      <c r="C128" s="298" t="s">
        <v>252</v>
      </c>
      <c r="D128" s="363">
        <v>0</v>
      </c>
      <c r="E128" s="363">
        <v>0</v>
      </c>
      <c r="F128" s="363">
        <v>0</v>
      </c>
      <c r="G128" s="363">
        <v>0</v>
      </c>
      <c r="H128" s="363">
        <v>0</v>
      </c>
      <c r="I128" s="364"/>
      <c r="J128" s="363">
        <v>0</v>
      </c>
      <c r="K128" s="363">
        <v>0</v>
      </c>
      <c r="L128" s="363">
        <v>0</v>
      </c>
      <c r="M128" s="363">
        <v>0</v>
      </c>
      <c r="N128" s="363">
        <v>0</v>
      </c>
      <c r="O128" s="365" t="str">
        <f t="shared" si="2"/>
        <v>N.A.</v>
      </c>
      <c r="P128" s="182">
        <v>0</v>
      </c>
      <c r="Q128" s="182">
        <v>0</v>
      </c>
      <c r="R128" s="182">
        <f>[1]ENERO!Q126+[1]FEBRERO!Q126+[1]MARZO!Q126+[1]ABRIL!Q126+[1]MAYO!Q126+[1]JUNIO!Q126+[1]JULIO!Q126+[1]AGOSTO!Q126+[1]SEPTIEMBRE!Q126+[1]OCTUBRE!Q126+[1]NOVIEMBRE!Q126+[1]DICIEMBRE!Q126</f>
        <v>0</v>
      </c>
      <c r="S128" s="183"/>
      <c r="T128" s="182">
        <v>0</v>
      </c>
      <c r="U128" s="182">
        <v>0</v>
      </c>
      <c r="V128" s="182">
        <f>[1]ENERO!T126+[1]FEBRERO!T126+[1]MARZO!T126+[1]ABRIL!T126+[1]MAYO!T126+[1]JUNIO!T126+[1]JULIO!T126+[1]AGOSTO!T126+[1]SEPTIEMBRE!T126+[1]OCTUBRE!T126+[1]NOVIEMBRE!T126+[1]DICIEMBRE!T126</f>
        <v>0</v>
      </c>
      <c r="W128" s="184"/>
      <c r="X128" s="184"/>
      <c r="Y128" s="184"/>
    </row>
    <row r="129" spans="1:25" s="185" customFormat="1">
      <c r="A129" s="298">
        <v>130</v>
      </c>
      <c r="B129" s="298" t="s">
        <v>228</v>
      </c>
      <c r="C129" s="298" t="s">
        <v>253</v>
      </c>
      <c r="D129" s="363">
        <v>33.144309000000007</v>
      </c>
      <c r="E129" s="363">
        <v>27.871081319999998</v>
      </c>
      <c r="F129" s="363">
        <v>0</v>
      </c>
      <c r="G129" s="363">
        <v>0.83324830000000027</v>
      </c>
      <c r="H129" s="363">
        <v>4.4399793799999978</v>
      </c>
      <c r="I129" s="364"/>
      <c r="J129" s="363">
        <v>24.542219571886466</v>
      </c>
      <c r="K129" s="363">
        <v>22.74446704028086</v>
      </c>
      <c r="L129" s="363">
        <v>0</v>
      </c>
      <c r="M129" s="363">
        <v>1.3165325399999999</v>
      </c>
      <c r="N129" s="363">
        <v>0.48121999160561602</v>
      </c>
      <c r="O129" s="365">
        <f t="shared" si="2"/>
        <v>-89.16166156596843</v>
      </c>
      <c r="P129" s="182">
        <v>1.2786028199999999</v>
      </c>
      <c r="Q129" s="182">
        <v>26.592478499999995</v>
      </c>
      <c r="R129" s="182">
        <f>[1]ENERO!Q127+[1]FEBRERO!Q127+[1]MARZO!Q127+[1]ABRIL!Q127+[1]MAYO!Q127+[1]JUNIO!Q127+[1]JULIO!Q127+[1]AGOSTO!Q127+[1]SEPTIEMBRE!Q127+[1]OCTUBRE!Q127+[1]NOVIEMBRE!Q127+[1]DICIEMBRE!Q127</f>
        <v>27.871081319999998</v>
      </c>
      <c r="S129" s="183"/>
      <c r="T129" s="182">
        <v>1.2786028199999999</v>
      </c>
      <c r="U129" s="182">
        <v>21.465864220280853</v>
      </c>
      <c r="V129" s="182">
        <f>[1]ENERO!T127+[1]FEBRERO!T127+[1]MARZO!T127+[1]ABRIL!T127+[1]MAYO!T127+[1]JUNIO!T127+[1]JULIO!T127+[1]AGOSTO!T127+[1]SEPTIEMBRE!T127+[1]OCTUBRE!T127+[1]NOVIEMBRE!T127+[1]DICIEMBRE!T127</f>
        <v>22.74446704028086</v>
      </c>
      <c r="W129" s="184"/>
      <c r="X129" s="184"/>
      <c r="Y129" s="184"/>
    </row>
    <row r="130" spans="1:25" s="185" customFormat="1">
      <c r="A130" s="298">
        <v>132</v>
      </c>
      <c r="B130" s="298" t="s">
        <v>254</v>
      </c>
      <c r="C130" s="298" t="s">
        <v>255</v>
      </c>
      <c r="D130" s="363">
        <v>161.57048925000001</v>
      </c>
      <c r="E130" s="363">
        <v>101.36935552</v>
      </c>
      <c r="F130" s="363">
        <v>0</v>
      </c>
      <c r="G130" s="363">
        <v>5.3490004200000003</v>
      </c>
      <c r="H130" s="363">
        <v>54.852133309999985</v>
      </c>
      <c r="I130" s="364"/>
      <c r="J130" s="363">
        <v>108.24929897757994</v>
      </c>
      <c r="K130" s="363">
        <v>140.9119472102773</v>
      </c>
      <c r="L130" s="363">
        <v>0</v>
      </c>
      <c r="M130" s="363">
        <v>3.2482312900000001</v>
      </c>
      <c r="N130" s="363">
        <v>-35.910879522697329</v>
      </c>
      <c r="O130" s="365">
        <f t="shared" si="2"/>
        <v>-165.46851937324831</v>
      </c>
      <c r="P130" s="182">
        <v>78.546941020000006</v>
      </c>
      <c r="Q130" s="182">
        <v>22.822414500000001</v>
      </c>
      <c r="R130" s="182">
        <f>[1]ENERO!Q128+[1]FEBRERO!Q128+[1]MARZO!Q128+[1]ABRIL!Q128+[1]MAYO!Q128+[1]JUNIO!Q128+[1]JULIO!Q128+[1]AGOSTO!Q128+[1]SEPTIEMBRE!Q128+[1]OCTUBRE!Q128+[1]NOVIEMBRE!Q128+[1]DICIEMBRE!Q128</f>
        <v>101.36935552</v>
      </c>
      <c r="S130" s="183"/>
      <c r="T130" s="182">
        <v>78.546941020000006</v>
      </c>
      <c r="U130" s="182">
        <v>62.365006190277292</v>
      </c>
      <c r="V130" s="182">
        <f>[1]ENERO!T128+[1]FEBRERO!T128+[1]MARZO!T128+[1]ABRIL!T128+[1]MAYO!T128+[1]JUNIO!T128+[1]JULIO!T128+[1]AGOSTO!T128+[1]SEPTIEMBRE!T128+[1]OCTUBRE!T128+[1]NOVIEMBRE!T128+[1]DICIEMBRE!T128</f>
        <v>140.9119472102773</v>
      </c>
      <c r="W130" s="184"/>
      <c r="X130" s="184"/>
      <c r="Y130" s="184"/>
    </row>
    <row r="131" spans="1:25" s="185" customFormat="1" ht="19.5" customHeight="1">
      <c r="A131" s="298">
        <v>136</v>
      </c>
      <c r="B131" s="298" t="s">
        <v>136</v>
      </c>
      <c r="C131" s="298" t="s">
        <v>256</v>
      </c>
      <c r="D131" s="363">
        <v>0</v>
      </c>
      <c r="E131" s="363">
        <v>0</v>
      </c>
      <c r="F131" s="363">
        <v>0</v>
      </c>
      <c r="G131" s="363">
        <v>0</v>
      </c>
      <c r="H131" s="363">
        <v>0</v>
      </c>
      <c r="I131" s="364"/>
      <c r="J131" s="363">
        <v>0</v>
      </c>
      <c r="K131" s="363">
        <v>0</v>
      </c>
      <c r="L131" s="363">
        <v>0</v>
      </c>
      <c r="M131" s="363">
        <v>0</v>
      </c>
      <c r="N131" s="363">
        <v>0</v>
      </c>
      <c r="O131" s="365" t="str">
        <f t="shared" si="2"/>
        <v>N.A.</v>
      </c>
      <c r="P131" s="182">
        <v>0</v>
      </c>
      <c r="Q131" s="182">
        <v>0</v>
      </c>
      <c r="R131" s="182">
        <f>[1]ENERO!Q129+[1]FEBRERO!Q129+[1]MARZO!Q129+[1]ABRIL!Q129+[1]MAYO!Q129+[1]JUNIO!Q129+[1]JULIO!Q129+[1]AGOSTO!Q129+[1]SEPTIEMBRE!Q129+[1]OCTUBRE!Q129+[1]NOVIEMBRE!Q129+[1]DICIEMBRE!Q129</f>
        <v>0</v>
      </c>
      <c r="S131" s="183"/>
      <c r="T131" s="182">
        <v>0</v>
      </c>
      <c r="U131" s="182">
        <v>0</v>
      </c>
      <c r="V131" s="182">
        <f>[1]ENERO!T129+[1]FEBRERO!T129+[1]MARZO!T129+[1]ABRIL!T129+[1]MAYO!T129+[1]JUNIO!T129+[1]JULIO!T129+[1]AGOSTO!T129+[1]SEPTIEMBRE!T129+[1]OCTUBRE!T129+[1]NOVIEMBRE!T129+[1]DICIEMBRE!T129</f>
        <v>0</v>
      </c>
      <c r="W131" s="184"/>
      <c r="X131" s="184"/>
      <c r="Y131" s="184"/>
    </row>
    <row r="132" spans="1:25" s="185" customFormat="1">
      <c r="A132" s="298">
        <v>138</v>
      </c>
      <c r="B132" s="298" t="s">
        <v>140</v>
      </c>
      <c r="C132" s="298" t="s">
        <v>257</v>
      </c>
      <c r="D132" s="363">
        <v>0</v>
      </c>
      <c r="E132" s="363">
        <v>0</v>
      </c>
      <c r="F132" s="363">
        <v>0</v>
      </c>
      <c r="G132" s="363">
        <v>0</v>
      </c>
      <c r="H132" s="363">
        <v>0</v>
      </c>
      <c r="I132" s="364"/>
      <c r="J132" s="363">
        <v>0</v>
      </c>
      <c r="K132" s="363">
        <v>0</v>
      </c>
      <c r="L132" s="363">
        <v>0</v>
      </c>
      <c r="M132" s="363">
        <v>0</v>
      </c>
      <c r="N132" s="363">
        <v>0</v>
      </c>
      <c r="O132" s="365" t="str">
        <f t="shared" si="2"/>
        <v>N.A.</v>
      </c>
      <c r="P132" s="182">
        <v>0</v>
      </c>
      <c r="Q132" s="182">
        <v>0</v>
      </c>
      <c r="R132" s="182">
        <f>[1]ENERO!Q130+[1]FEBRERO!Q130+[1]MARZO!Q130+[1]ABRIL!Q130+[1]MAYO!Q130+[1]JUNIO!Q130+[1]JULIO!Q130+[1]AGOSTO!Q130+[1]SEPTIEMBRE!Q130+[1]OCTUBRE!Q130+[1]NOVIEMBRE!Q130+[1]DICIEMBRE!Q130</f>
        <v>0</v>
      </c>
      <c r="S132" s="183"/>
      <c r="T132" s="182">
        <v>0</v>
      </c>
      <c r="U132" s="182">
        <v>0</v>
      </c>
      <c r="V132" s="182">
        <f>[1]ENERO!T130+[1]FEBRERO!T130+[1]MARZO!T130+[1]ABRIL!T130+[1]MAYO!T130+[1]JUNIO!T130+[1]JULIO!T130+[1]AGOSTO!T130+[1]SEPTIEMBRE!T130+[1]OCTUBRE!T130+[1]NOVIEMBRE!T130+[1]DICIEMBRE!T130</f>
        <v>0</v>
      </c>
      <c r="W132" s="184"/>
      <c r="X132" s="184"/>
      <c r="Y132" s="184"/>
    </row>
    <row r="133" spans="1:25" s="185" customFormat="1">
      <c r="A133" s="298">
        <v>139</v>
      </c>
      <c r="B133" s="298" t="s">
        <v>140</v>
      </c>
      <c r="C133" s="298" t="s">
        <v>258</v>
      </c>
      <c r="D133" s="363">
        <v>0</v>
      </c>
      <c r="E133" s="363">
        <v>0</v>
      </c>
      <c r="F133" s="363">
        <v>0</v>
      </c>
      <c r="G133" s="363">
        <v>0</v>
      </c>
      <c r="H133" s="363">
        <v>0</v>
      </c>
      <c r="I133" s="364"/>
      <c r="J133" s="363">
        <v>0</v>
      </c>
      <c r="K133" s="363">
        <v>0</v>
      </c>
      <c r="L133" s="363">
        <v>0</v>
      </c>
      <c r="M133" s="363">
        <v>0</v>
      </c>
      <c r="N133" s="363">
        <v>0</v>
      </c>
      <c r="O133" s="365" t="str">
        <f t="shared" si="2"/>
        <v>N.A.</v>
      </c>
      <c r="P133" s="182">
        <v>0</v>
      </c>
      <c r="Q133" s="182">
        <v>0</v>
      </c>
      <c r="R133" s="182">
        <f>[1]ENERO!Q131+[1]FEBRERO!Q131+[1]MARZO!Q131+[1]ABRIL!Q131+[1]MAYO!Q131+[1]JUNIO!Q131+[1]JULIO!Q131+[1]AGOSTO!Q131+[1]SEPTIEMBRE!Q131+[1]OCTUBRE!Q131+[1]NOVIEMBRE!Q131+[1]DICIEMBRE!Q131</f>
        <v>0</v>
      </c>
      <c r="S133" s="183"/>
      <c r="T133" s="182">
        <v>0</v>
      </c>
      <c r="U133" s="182">
        <v>0</v>
      </c>
      <c r="V133" s="182">
        <f>[1]ENERO!T131+[1]FEBRERO!T131+[1]MARZO!T131+[1]ABRIL!T131+[1]MAYO!T131+[1]JUNIO!T131+[1]JULIO!T131+[1]AGOSTO!T131+[1]SEPTIEMBRE!T131+[1]OCTUBRE!T131+[1]NOVIEMBRE!T131+[1]DICIEMBRE!T131</f>
        <v>0</v>
      </c>
      <c r="W133" s="184"/>
      <c r="X133" s="184"/>
      <c r="Y133" s="184"/>
    </row>
    <row r="134" spans="1:25" s="185" customFormat="1">
      <c r="A134" s="298">
        <v>140</v>
      </c>
      <c r="B134" s="298" t="s">
        <v>246</v>
      </c>
      <c r="C134" s="298" t="s">
        <v>259</v>
      </c>
      <c r="D134" s="363">
        <v>33.021334499999995</v>
      </c>
      <c r="E134" s="363">
        <v>31.74048913</v>
      </c>
      <c r="F134" s="363">
        <v>0</v>
      </c>
      <c r="G134" s="363">
        <v>2.77951908</v>
      </c>
      <c r="H134" s="363">
        <v>-1.4986737099999994</v>
      </c>
      <c r="I134" s="364"/>
      <c r="J134" s="363">
        <v>22.118261827034168</v>
      </c>
      <c r="K134" s="363">
        <v>18.915251268660949</v>
      </c>
      <c r="L134" s="363">
        <v>0</v>
      </c>
      <c r="M134" s="363">
        <v>2.7693191499999998</v>
      </c>
      <c r="N134" s="363">
        <v>0.43369140837321563</v>
      </c>
      <c r="O134" s="365">
        <f t="shared" si="2"/>
        <v>-128.93834765228621</v>
      </c>
      <c r="P134" s="182">
        <v>14.003141379999999</v>
      </c>
      <c r="Q134" s="182">
        <v>17.737347750000001</v>
      </c>
      <c r="R134" s="182">
        <f>[1]ENERO!Q132+[1]FEBRERO!Q132+[1]MARZO!Q132+[1]ABRIL!Q132+[1]MAYO!Q132+[1]JUNIO!Q132+[1]JULIO!Q132+[1]AGOSTO!Q132+[1]SEPTIEMBRE!Q132+[1]OCTUBRE!Q132+[1]NOVIEMBRE!Q132+[1]DICIEMBRE!Q132</f>
        <v>31.74048913</v>
      </c>
      <c r="S134" s="183"/>
      <c r="T134" s="182">
        <v>14.27590052</v>
      </c>
      <c r="U134" s="182">
        <v>4.6393507486609495</v>
      </c>
      <c r="V134" s="182">
        <f>[1]ENERO!T132+[1]FEBRERO!T132+[1]MARZO!T132+[1]ABRIL!T132+[1]MAYO!T132+[1]JUNIO!T132+[1]JULIO!T132+[1]AGOSTO!T132+[1]SEPTIEMBRE!T132+[1]OCTUBRE!T132+[1]NOVIEMBRE!T132+[1]DICIEMBRE!T132</f>
        <v>18.915251268660949</v>
      </c>
      <c r="W134" s="184"/>
      <c r="X134" s="184"/>
      <c r="Y134" s="184"/>
    </row>
    <row r="135" spans="1:25" s="185" customFormat="1">
      <c r="A135" s="298">
        <v>141</v>
      </c>
      <c r="B135" s="298" t="s">
        <v>140</v>
      </c>
      <c r="C135" s="298" t="s">
        <v>260</v>
      </c>
      <c r="D135" s="363">
        <v>0</v>
      </c>
      <c r="E135" s="363">
        <v>0</v>
      </c>
      <c r="F135" s="363">
        <v>0</v>
      </c>
      <c r="G135" s="363">
        <v>0</v>
      </c>
      <c r="H135" s="363">
        <v>0</v>
      </c>
      <c r="I135" s="364"/>
      <c r="J135" s="363">
        <v>0</v>
      </c>
      <c r="K135" s="363">
        <v>0</v>
      </c>
      <c r="L135" s="363">
        <v>0</v>
      </c>
      <c r="M135" s="363">
        <v>0</v>
      </c>
      <c r="N135" s="363">
        <v>0</v>
      </c>
      <c r="O135" s="365" t="str">
        <f t="shared" si="2"/>
        <v>N.A.</v>
      </c>
      <c r="P135" s="182">
        <v>0</v>
      </c>
      <c r="Q135" s="182">
        <v>0</v>
      </c>
      <c r="R135" s="182">
        <f>[1]ENERO!Q133+[1]FEBRERO!Q133+[1]MARZO!Q133+[1]ABRIL!Q133+[1]MAYO!Q133+[1]JUNIO!Q133+[1]JULIO!Q133+[1]AGOSTO!Q133+[1]SEPTIEMBRE!Q133+[1]OCTUBRE!Q133+[1]NOVIEMBRE!Q133+[1]DICIEMBRE!Q133</f>
        <v>0</v>
      </c>
      <c r="S135" s="183"/>
      <c r="T135" s="182">
        <v>0</v>
      </c>
      <c r="U135" s="182">
        <v>0</v>
      </c>
      <c r="V135" s="182">
        <f>[1]ENERO!T133+[1]FEBRERO!T133+[1]MARZO!T133+[1]ABRIL!T133+[1]MAYO!T133+[1]JUNIO!T133+[1]JULIO!T133+[1]AGOSTO!T133+[1]SEPTIEMBRE!T133+[1]OCTUBRE!T133+[1]NOVIEMBRE!T133+[1]DICIEMBRE!T133</f>
        <v>0</v>
      </c>
      <c r="W135" s="184"/>
      <c r="X135" s="184"/>
      <c r="Y135" s="184"/>
    </row>
    <row r="136" spans="1:25" s="185" customFormat="1">
      <c r="A136" s="298">
        <v>142</v>
      </c>
      <c r="B136" s="298" t="s">
        <v>228</v>
      </c>
      <c r="C136" s="298" t="s">
        <v>261</v>
      </c>
      <c r="D136" s="363">
        <v>0</v>
      </c>
      <c r="E136" s="363">
        <v>0</v>
      </c>
      <c r="F136" s="363">
        <v>0</v>
      </c>
      <c r="G136" s="363">
        <v>0</v>
      </c>
      <c r="H136" s="363">
        <v>0</v>
      </c>
      <c r="I136" s="364"/>
      <c r="J136" s="363">
        <v>0</v>
      </c>
      <c r="K136" s="363">
        <v>0</v>
      </c>
      <c r="L136" s="363">
        <v>0</v>
      </c>
      <c r="M136" s="363">
        <v>0</v>
      </c>
      <c r="N136" s="363">
        <v>0</v>
      </c>
      <c r="O136" s="365" t="str">
        <f t="shared" si="2"/>
        <v>N.A.</v>
      </c>
      <c r="P136" s="182">
        <v>0</v>
      </c>
      <c r="Q136" s="182">
        <v>0</v>
      </c>
      <c r="R136" s="182">
        <f>[1]ENERO!Q134+[1]FEBRERO!Q134+[1]MARZO!Q134+[1]ABRIL!Q134+[1]MAYO!Q134+[1]JUNIO!Q134+[1]JULIO!Q134+[1]AGOSTO!Q134+[1]SEPTIEMBRE!Q134+[1]OCTUBRE!Q134+[1]NOVIEMBRE!Q134+[1]DICIEMBRE!Q134</f>
        <v>0</v>
      </c>
      <c r="S136" s="183"/>
      <c r="T136" s="182">
        <v>0</v>
      </c>
      <c r="U136" s="182">
        <v>0</v>
      </c>
      <c r="V136" s="182">
        <f>[1]ENERO!T134+[1]FEBRERO!T134+[1]MARZO!T134+[1]ABRIL!T134+[1]MAYO!T134+[1]JUNIO!T134+[1]JULIO!T134+[1]AGOSTO!T134+[1]SEPTIEMBRE!T134+[1]OCTUBRE!T134+[1]NOVIEMBRE!T134+[1]DICIEMBRE!T134</f>
        <v>0</v>
      </c>
      <c r="W136" s="184"/>
      <c r="X136" s="184"/>
      <c r="Y136" s="184"/>
    </row>
    <row r="137" spans="1:25" s="185" customFormat="1">
      <c r="A137" s="298">
        <v>143</v>
      </c>
      <c r="B137" s="298" t="s">
        <v>228</v>
      </c>
      <c r="C137" s="298" t="s">
        <v>262</v>
      </c>
      <c r="D137" s="363">
        <v>0</v>
      </c>
      <c r="E137" s="363">
        <v>0</v>
      </c>
      <c r="F137" s="363">
        <v>0</v>
      </c>
      <c r="G137" s="363">
        <v>0</v>
      </c>
      <c r="H137" s="363">
        <v>0</v>
      </c>
      <c r="I137" s="364"/>
      <c r="J137" s="363">
        <v>0</v>
      </c>
      <c r="K137" s="363">
        <v>0</v>
      </c>
      <c r="L137" s="363">
        <v>0</v>
      </c>
      <c r="M137" s="363">
        <v>0</v>
      </c>
      <c r="N137" s="363">
        <v>0</v>
      </c>
      <c r="O137" s="365" t="str">
        <f t="shared" si="2"/>
        <v>N.A.</v>
      </c>
      <c r="P137" s="182">
        <v>0</v>
      </c>
      <c r="Q137" s="182">
        <v>0</v>
      </c>
      <c r="R137" s="182">
        <f>[1]ENERO!Q135+[1]FEBRERO!Q135+[1]MARZO!Q135+[1]ABRIL!Q135+[1]MAYO!Q135+[1]JUNIO!Q135+[1]JULIO!Q135+[1]AGOSTO!Q135+[1]SEPTIEMBRE!Q135+[1]OCTUBRE!Q135+[1]NOVIEMBRE!Q135+[1]DICIEMBRE!Q135</f>
        <v>0</v>
      </c>
      <c r="S137" s="183"/>
      <c r="T137" s="182">
        <v>0</v>
      </c>
      <c r="U137" s="182">
        <v>0</v>
      </c>
      <c r="V137" s="182">
        <f>[1]ENERO!T135+[1]FEBRERO!T135+[1]MARZO!T135+[1]ABRIL!T135+[1]MAYO!T135+[1]JUNIO!T135+[1]JULIO!T135+[1]AGOSTO!T135+[1]SEPTIEMBRE!T135+[1]OCTUBRE!T135+[1]NOVIEMBRE!T135+[1]DICIEMBRE!T135</f>
        <v>0</v>
      </c>
      <c r="W137" s="184"/>
      <c r="X137" s="184"/>
      <c r="Y137" s="184"/>
    </row>
    <row r="138" spans="1:25" s="185" customFormat="1">
      <c r="A138" s="298">
        <v>144</v>
      </c>
      <c r="B138" s="298" t="s">
        <v>250</v>
      </c>
      <c r="C138" s="298" t="s">
        <v>263</v>
      </c>
      <c r="D138" s="363">
        <v>0</v>
      </c>
      <c r="E138" s="363">
        <v>0</v>
      </c>
      <c r="F138" s="363">
        <v>0</v>
      </c>
      <c r="G138" s="363">
        <v>0</v>
      </c>
      <c r="H138" s="363">
        <v>0</v>
      </c>
      <c r="I138" s="364"/>
      <c r="J138" s="363">
        <v>0</v>
      </c>
      <c r="K138" s="363">
        <v>0</v>
      </c>
      <c r="L138" s="363">
        <v>0</v>
      </c>
      <c r="M138" s="363">
        <v>0</v>
      </c>
      <c r="N138" s="363">
        <v>0</v>
      </c>
      <c r="O138" s="365" t="str">
        <f t="shared" si="2"/>
        <v>N.A.</v>
      </c>
      <c r="P138" s="182">
        <v>0</v>
      </c>
      <c r="Q138" s="182">
        <v>0</v>
      </c>
      <c r="R138" s="182">
        <f>[1]ENERO!Q136+[1]FEBRERO!Q136+[1]MARZO!Q136+[1]ABRIL!Q136+[1]MAYO!Q136+[1]JUNIO!Q136+[1]JULIO!Q136+[1]AGOSTO!Q136+[1]SEPTIEMBRE!Q136+[1]OCTUBRE!Q136+[1]NOVIEMBRE!Q136+[1]DICIEMBRE!Q136</f>
        <v>0</v>
      </c>
      <c r="S138" s="183"/>
      <c r="T138" s="182">
        <v>0</v>
      </c>
      <c r="U138" s="182">
        <v>0</v>
      </c>
      <c r="V138" s="182">
        <f>[1]ENERO!T136+[1]FEBRERO!T136+[1]MARZO!T136+[1]ABRIL!T136+[1]MAYO!T136+[1]JUNIO!T136+[1]JULIO!T136+[1]AGOSTO!T136+[1]SEPTIEMBRE!T136+[1]OCTUBRE!T136+[1]NOVIEMBRE!T136+[1]DICIEMBRE!T136</f>
        <v>0</v>
      </c>
      <c r="W138" s="184"/>
      <c r="X138" s="184"/>
      <c r="Y138" s="184"/>
    </row>
    <row r="139" spans="1:25" s="185" customFormat="1">
      <c r="A139" s="298">
        <v>146</v>
      </c>
      <c r="B139" s="298" t="s">
        <v>194</v>
      </c>
      <c r="C139" s="298" t="s">
        <v>264</v>
      </c>
      <c r="D139" s="363">
        <v>3631.3183874999991</v>
      </c>
      <c r="E139" s="363">
        <v>692.35929797000017</v>
      </c>
      <c r="F139" s="363">
        <v>0</v>
      </c>
      <c r="G139" s="363">
        <v>796.58584107000001</v>
      </c>
      <c r="H139" s="363">
        <v>2142.3732484599996</v>
      </c>
      <c r="I139" s="364"/>
      <c r="J139" s="363">
        <v>2068.5095898592695</v>
      </c>
      <c r="K139" s="363">
        <v>614.50868247000005</v>
      </c>
      <c r="L139" s="363">
        <v>0</v>
      </c>
      <c r="M139" s="363">
        <v>784.12021135999998</v>
      </c>
      <c r="N139" s="363">
        <v>669.88069602926953</v>
      </c>
      <c r="O139" s="365">
        <f t="shared" si="2"/>
        <v>-68.731839957822501</v>
      </c>
      <c r="P139" s="182">
        <v>571.31336747</v>
      </c>
      <c r="Q139" s="182">
        <v>121.04593049999997</v>
      </c>
      <c r="R139" s="182">
        <f>[1]ENERO!Q137+[1]FEBRERO!Q137+[1]MARZO!Q137+[1]ABRIL!Q137+[1]MAYO!Q137+[1]JUNIO!Q137+[1]JULIO!Q137+[1]AGOSTO!Q137+[1]SEPTIEMBRE!Q137+[1]OCTUBRE!Q137+[1]NOVIEMBRE!Q137+[1]DICIEMBRE!Q137</f>
        <v>692.35929797000017</v>
      </c>
      <c r="S139" s="183"/>
      <c r="T139" s="182">
        <v>571.31336747</v>
      </c>
      <c r="U139" s="182">
        <v>43.195315000000001</v>
      </c>
      <c r="V139" s="182">
        <f>[1]ENERO!T137+[1]FEBRERO!T137+[1]MARZO!T137+[1]ABRIL!T137+[1]MAYO!T137+[1]JUNIO!T137+[1]JULIO!T137+[1]AGOSTO!T137+[1]SEPTIEMBRE!T137+[1]OCTUBRE!T137+[1]NOVIEMBRE!T137+[1]DICIEMBRE!T137</f>
        <v>614.50868247000005</v>
      </c>
      <c r="W139" s="184"/>
      <c r="X139" s="184"/>
      <c r="Y139" s="184"/>
    </row>
    <row r="140" spans="1:25" s="185" customFormat="1">
      <c r="A140" s="298">
        <v>147</v>
      </c>
      <c r="B140" s="298" t="s">
        <v>192</v>
      </c>
      <c r="C140" s="298" t="s">
        <v>265</v>
      </c>
      <c r="D140" s="363">
        <v>0</v>
      </c>
      <c r="E140" s="363">
        <v>0</v>
      </c>
      <c r="F140" s="363">
        <v>0</v>
      </c>
      <c r="G140" s="363">
        <v>0</v>
      </c>
      <c r="H140" s="363">
        <v>0</v>
      </c>
      <c r="I140" s="364"/>
      <c r="J140" s="363">
        <v>0</v>
      </c>
      <c r="K140" s="363">
        <v>0</v>
      </c>
      <c r="L140" s="363">
        <v>0</v>
      </c>
      <c r="M140" s="363">
        <v>0</v>
      </c>
      <c r="N140" s="363">
        <v>0</v>
      </c>
      <c r="O140" s="365" t="str">
        <f t="shared" si="2"/>
        <v>N.A.</v>
      </c>
      <c r="P140" s="182">
        <v>0</v>
      </c>
      <c r="Q140" s="182">
        <v>0</v>
      </c>
      <c r="R140" s="182">
        <f>[1]ENERO!Q138+[1]FEBRERO!Q138+[1]MARZO!Q138+[1]ABRIL!Q138+[1]MAYO!Q138+[1]JUNIO!Q138+[1]JULIO!Q138+[1]AGOSTO!Q138+[1]SEPTIEMBRE!Q138+[1]OCTUBRE!Q138+[1]NOVIEMBRE!Q138+[1]DICIEMBRE!Q138</f>
        <v>0</v>
      </c>
      <c r="S140" s="183"/>
      <c r="T140" s="182">
        <v>0</v>
      </c>
      <c r="U140" s="182">
        <v>0</v>
      </c>
      <c r="V140" s="182">
        <f>[1]ENERO!T138+[1]FEBRERO!T138+[1]MARZO!T138+[1]ABRIL!T138+[1]MAYO!T138+[1]JUNIO!T138+[1]JULIO!T138+[1]AGOSTO!T138+[1]SEPTIEMBRE!T138+[1]OCTUBRE!T138+[1]NOVIEMBRE!T138+[1]DICIEMBRE!T138</f>
        <v>0</v>
      </c>
      <c r="W140" s="184"/>
      <c r="X140" s="184"/>
      <c r="Y140" s="184"/>
    </row>
    <row r="141" spans="1:25" s="185" customFormat="1">
      <c r="A141" s="298">
        <v>148</v>
      </c>
      <c r="B141" s="298" t="s">
        <v>266</v>
      </c>
      <c r="C141" s="298" t="s">
        <v>267</v>
      </c>
      <c r="D141" s="363">
        <v>0</v>
      </c>
      <c r="E141" s="363">
        <v>0</v>
      </c>
      <c r="F141" s="363">
        <v>0</v>
      </c>
      <c r="G141" s="363">
        <v>0</v>
      </c>
      <c r="H141" s="363">
        <v>0</v>
      </c>
      <c r="I141" s="364"/>
      <c r="J141" s="363">
        <v>0</v>
      </c>
      <c r="K141" s="363">
        <v>0</v>
      </c>
      <c r="L141" s="363">
        <v>0</v>
      </c>
      <c r="M141" s="363">
        <v>0</v>
      </c>
      <c r="N141" s="363">
        <v>0</v>
      </c>
      <c r="O141" s="365" t="str">
        <f t="shared" si="2"/>
        <v>N.A.</v>
      </c>
      <c r="P141" s="182">
        <v>0</v>
      </c>
      <c r="Q141" s="182">
        <v>0</v>
      </c>
      <c r="R141" s="182">
        <f>[1]ENERO!Q139+[1]FEBRERO!Q139+[1]MARZO!Q139+[1]ABRIL!Q139+[1]MAYO!Q139+[1]JUNIO!Q139+[1]JULIO!Q139+[1]AGOSTO!Q139+[1]SEPTIEMBRE!Q139+[1]OCTUBRE!Q139+[1]NOVIEMBRE!Q139+[1]DICIEMBRE!Q139</f>
        <v>0</v>
      </c>
      <c r="S141" s="183"/>
      <c r="T141" s="182">
        <v>0</v>
      </c>
      <c r="U141" s="182">
        <v>0</v>
      </c>
      <c r="V141" s="182">
        <f>[1]ENERO!T139+[1]FEBRERO!T139+[1]MARZO!T139+[1]ABRIL!T139+[1]MAYO!T139+[1]JUNIO!T139+[1]JULIO!T139+[1]AGOSTO!T139+[1]SEPTIEMBRE!T139+[1]OCTUBRE!T139+[1]NOVIEMBRE!T139+[1]DICIEMBRE!T139</f>
        <v>0</v>
      </c>
      <c r="W141" s="184"/>
      <c r="X141" s="184"/>
      <c r="Y141" s="184"/>
    </row>
    <row r="142" spans="1:25" s="185" customFormat="1">
      <c r="A142" s="298">
        <v>149</v>
      </c>
      <c r="B142" s="298" t="s">
        <v>266</v>
      </c>
      <c r="C142" s="298" t="s">
        <v>268</v>
      </c>
      <c r="D142" s="363">
        <v>0</v>
      </c>
      <c r="E142" s="363">
        <v>0</v>
      </c>
      <c r="F142" s="363">
        <v>0</v>
      </c>
      <c r="G142" s="363">
        <v>0</v>
      </c>
      <c r="H142" s="363">
        <v>0</v>
      </c>
      <c r="I142" s="364"/>
      <c r="J142" s="363">
        <v>0</v>
      </c>
      <c r="K142" s="363">
        <v>0</v>
      </c>
      <c r="L142" s="363">
        <v>0</v>
      </c>
      <c r="M142" s="363">
        <v>0</v>
      </c>
      <c r="N142" s="363">
        <v>0</v>
      </c>
      <c r="O142" s="365" t="str">
        <f t="shared" si="2"/>
        <v>N.A.</v>
      </c>
      <c r="P142" s="182">
        <v>0</v>
      </c>
      <c r="Q142" s="182">
        <v>0</v>
      </c>
      <c r="R142" s="182">
        <f>[1]ENERO!Q140+[1]FEBRERO!Q140+[1]MARZO!Q140+[1]ABRIL!Q140+[1]MAYO!Q140+[1]JUNIO!Q140+[1]JULIO!Q140+[1]AGOSTO!Q140+[1]SEPTIEMBRE!Q140+[1]OCTUBRE!Q140+[1]NOVIEMBRE!Q140+[1]DICIEMBRE!Q140</f>
        <v>0</v>
      </c>
      <c r="S142" s="183"/>
      <c r="T142" s="182">
        <v>0</v>
      </c>
      <c r="U142" s="182">
        <v>0</v>
      </c>
      <c r="V142" s="182">
        <f>[1]ENERO!T140+[1]FEBRERO!T140+[1]MARZO!T140+[1]ABRIL!T140+[1]MAYO!T140+[1]JUNIO!T140+[1]JULIO!T140+[1]AGOSTO!T140+[1]SEPTIEMBRE!T140+[1]OCTUBRE!T140+[1]NOVIEMBRE!T140+[1]DICIEMBRE!T140</f>
        <v>0</v>
      </c>
      <c r="W142" s="184"/>
      <c r="X142" s="184"/>
      <c r="Y142" s="184"/>
    </row>
    <row r="143" spans="1:25" s="185" customFormat="1">
      <c r="A143" s="298">
        <v>150</v>
      </c>
      <c r="B143" s="298" t="s">
        <v>266</v>
      </c>
      <c r="C143" s="298" t="s">
        <v>269</v>
      </c>
      <c r="D143" s="363">
        <v>150.10314149999999</v>
      </c>
      <c r="E143" s="363">
        <v>99.876137830000005</v>
      </c>
      <c r="F143" s="363">
        <v>0</v>
      </c>
      <c r="G143" s="363">
        <v>0.18745218</v>
      </c>
      <c r="H143" s="363">
        <v>50.039551489999994</v>
      </c>
      <c r="I143" s="364"/>
      <c r="J143" s="363">
        <v>439.60432150999998</v>
      </c>
      <c r="K143" s="363">
        <v>237.44307474999997</v>
      </c>
      <c r="L143" s="363">
        <v>0</v>
      </c>
      <c r="M143" s="363">
        <v>0.11515752000000001</v>
      </c>
      <c r="N143" s="363">
        <v>202.04608923999996</v>
      </c>
      <c r="O143" s="365">
        <f t="shared" si="2"/>
        <v>303.7727821768691</v>
      </c>
      <c r="P143" s="182">
        <v>0.11183983000000002</v>
      </c>
      <c r="Q143" s="182">
        <v>99.764298000000025</v>
      </c>
      <c r="R143" s="182">
        <f>[1]ENERO!Q141+[1]FEBRERO!Q141+[1]MARZO!Q141+[1]ABRIL!Q141+[1]MAYO!Q141+[1]JUNIO!Q141+[1]JULIO!Q141+[1]AGOSTO!Q141+[1]SEPTIEMBRE!Q141+[1]OCTUBRE!Q141+[1]NOVIEMBRE!Q141+[1]DICIEMBRE!Q141</f>
        <v>99.876137830000005</v>
      </c>
      <c r="S143" s="183"/>
      <c r="T143" s="182">
        <v>0.11183983000000002</v>
      </c>
      <c r="U143" s="182">
        <v>237.33123491999999</v>
      </c>
      <c r="V143" s="182">
        <f>[1]ENERO!T141+[1]FEBRERO!T141+[1]MARZO!T141+[1]ABRIL!T141+[1]MAYO!T141+[1]JUNIO!T141+[1]JULIO!T141+[1]AGOSTO!T141+[1]SEPTIEMBRE!T141+[1]OCTUBRE!T141+[1]NOVIEMBRE!T141+[1]DICIEMBRE!T141</f>
        <v>237.44307474999997</v>
      </c>
      <c r="W143" s="184"/>
      <c r="X143" s="184"/>
      <c r="Y143" s="184"/>
    </row>
    <row r="144" spans="1:25" s="185" customFormat="1">
      <c r="A144" s="298">
        <v>151</v>
      </c>
      <c r="B144" s="298" t="s">
        <v>246</v>
      </c>
      <c r="C144" s="298" t="s">
        <v>270</v>
      </c>
      <c r="D144" s="363">
        <v>39.210334500000002</v>
      </c>
      <c r="E144" s="363">
        <v>14.857313330000002</v>
      </c>
      <c r="F144" s="363">
        <v>0</v>
      </c>
      <c r="G144" s="363">
        <v>1.16160252</v>
      </c>
      <c r="H144" s="363">
        <v>23.191418650000003</v>
      </c>
      <c r="I144" s="364"/>
      <c r="J144" s="363">
        <v>14.870576699816326</v>
      </c>
      <c r="K144" s="363">
        <v>13.435136154525813</v>
      </c>
      <c r="L144" s="363">
        <v>0</v>
      </c>
      <c r="M144" s="363">
        <v>1.1438606100000002</v>
      </c>
      <c r="N144" s="363">
        <v>0.29157993529051518</v>
      </c>
      <c r="O144" s="365">
        <f t="shared" si="2"/>
        <v>-98.742724885911571</v>
      </c>
      <c r="P144" s="182">
        <v>10.06598483</v>
      </c>
      <c r="Q144" s="182">
        <v>4.7913284999999988</v>
      </c>
      <c r="R144" s="182">
        <f>[1]ENERO!Q142+[1]FEBRERO!Q142+[1]MARZO!Q142+[1]ABRIL!Q142+[1]MAYO!Q142+[1]JUNIO!Q142+[1]JULIO!Q142+[1]AGOSTO!Q142+[1]SEPTIEMBRE!Q142+[1]OCTUBRE!Q142+[1]NOVIEMBRE!Q142+[1]DICIEMBRE!Q142</f>
        <v>14.857313330000002</v>
      </c>
      <c r="S144" s="183"/>
      <c r="T144" s="182">
        <v>10.06598483</v>
      </c>
      <c r="U144" s="182">
        <v>3.3691513245258085</v>
      </c>
      <c r="V144" s="182">
        <f>[1]ENERO!T142+[1]FEBRERO!T142+[1]MARZO!T142+[1]ABRIL!T142+[1]MAYO!T142+[1]JUNIO!T142+[1]JULIO!T142+[1]AGOSTO!T142+[1]SEPTIEMBRE!T142+[1]OCTUBRE!T142+[1]NOVIEMBRE!T142+[1]DICIEMBRE!T142</f>
        <v>13.435136154525813</v>
      </c>
      <c r="W144" s="184"/>
      <c r="X144" s="184"/>
      <c r="Y144" s="184"/>
    </row>
    <row r="145" spans="1:25" s="185" customFormat="1">
      <c r="A145" s="298">
        <v>152</v>
      </c>
      <c r="B145" s="298" t="s">
        <v>246</v>
      </c>
      <c r="C145" s="298" t="s">
        <v>271</v>
      </c>
      <c r="D145" s="363">
        <v>54.952246500000015</v>
      </c>
      <c r="E145" s="363">
        <v>52.193819439999999</v>
      </c>
      <c r="F145" s="363">
        <v>0</v>
      </c>
      <c r="G145" s="363">
        <v>4.9531661399999996</v>
      </c>
      <c r="H145" s="363">
        <v>-2.1947390799999908</v>
      </c>
      <c r="I145" s="364"/>
      <c r="J145" s="363">
        <v>36.486578130885995</v>
      </c>
      <c r="K145" s="363">
        <v>31.070734640280392</v>
      </c>
      <c r="L145" s="363">
        <v>0</v>
      </c>
      <c r="M145" s="363">
        <v>4.7004203899999997</v>
      </c>
      <c r="N145" s="363">
        <v>0.71542310060560543</v>
      </c>
      <c r="O145" s="365">
        <f t="shared" ref="O145:O208" si="3">IF(OR(H145=0,N145=0),"N.A.",IF((((N145-H145)/H145))*100&gt;=500,"500&lt;",IF((((N145-H145)/H145))*100&lt;=-500,"&lt;-500",(((N145-H145)/H145))*100)))</f>
        <v>-132.5971823769415</v>
      </c>
      <c r="P145" s="182">
        <v>22.393789689999998</v>
      </c>
      <c r="Q145" s="182">
        <v>29.800029749999993</v>
      </c>
      <c r="R145" s="182">
        <f>[1]ENERO!Q143+[1]FEBRERO!Q143+[1]MARZO!Q143+[1]ABRIL!Q143+[1]MAYO!Q143+[1]JUNIO!Q143+[1]JULIO!Q143+[1]AGOSTO!Q143+[1]SEPTIEMBRE!Q143+[1]OCTUBRE!Q143+[1]NOVIEMBRE!Q143+[1]DICIEMBRE!Q143</f>
        <v>52.193819439999999</v>
      </c>
      <c r="S145" s="183"/>
      <c r="T145" s="182">
        <v>22.627629249999998</v>
      </c>
      <c r="U145" s="182">
        <v>8.4431053902803885</v>
      </c>
      <c r="V145" s="182">
        <f>[1]ENERO!T143+[1]FEBRERO!T143+[1]MARZO!T143+[1]ABRIL!T143+[1]MAYO!T143+[1]JUNIO!T143+[1]JULIO!T143+[1]AGOSTO!T143+[1]SEPTIEMBRE!T143+[1]OCTUBRE!T143+[1]NOVIEMBRE!T143+[1]DICIEMBRE!T143</f>
        <v>31.070734640280392</v>
      </c>
      <c r="W145" s="184"/>
      <c r="X145" s="184"/>
      <c r="Y145" s="184"/>
    </row>
    <row r="146" spans="1:25" s="185" customFormat="1">
      <c r="A146" s="298">
        <v>156</v>
      </c>
      <c r="B146" s="298" t="s">
        <v>205</v>
      </c>
      <c r="C146" s="298" t="s">
        <v>272</v>
      </c>
      <c r="D146" s="363">
        <v>37.287912749999997</v>
      </c>
      <c r="E146" s="363">
        <v>9.2161300000000002E-2</v>
      </c>
      <c r="F146" s="363">
        <v>0</v>
      </c>
      <c r="G146" s="363">
        <v>0.15866105999999999</v>
      </c>
      <c r="H146" s="363">
        <v>37.037090389999989</v>
      </c>
      <c r="I146" s="364"/>
      <c r="J146" s="363">
        <v>3992.1924247199995</v>
      </c>
      <c r="K146" s="363">
        <v>9.2161300000000002E-2</v>
      </c>
      <c r="L146" s="363">
        <v>0</v>
      </c>
      <c r="M146" s="363">
        <v>9.4895270000000004E-2</v>
      </c>
      <c r="N146" s="363">
        <v>3992.005368149999</v>
      </c>
      <c r="O146" s="365" t="str">
        <f t="shared" si="3"/>
        <v>500&lt;</v>
      </c>
      <c r="P146" s="182">
        <v>9.2161300000000002E-2</v>
      </c>
      <c r="Q146" s="182">
        <v>0</v>
      </c>
      <c r="R146" s="182">
        <f>[1]ENERO!Q144+[1]FEBRERO!Q144+[1]MARZO!Q144+[1]ABRIL!Q144+[1]MAYO!Q144+[1]JUNIO!Q144+[1]JULIO!Q144+[1]AGOSTO!Q144+[1]SEPTIEMBRE!Q144+[1]OCTUBRE!Q144+[1]NOVIEMBRE!Q144+[1]DICIEMBRE!Q144</f>
        <v>9.2161300000000002E-2</v>
      </c>
      <c r="S146" s="183"/>
      <c r="T146" s="182">
        <v>9.2161300000000002E-2</v>
      </c>
      <c r="U146" s="182">
        <v>0</v>
      </c>
      <c r="V146" s="182">
        <f>[1]ENERO!T144+[1]FEBRERO!T144+[1]MARZO!T144+[1]ABRIL!T144+[1]MAYO!T144+[1]JUNIO!T144+[1]JULIO!T144+[1]AGOSTO!T144+[1]SEPTIEMBRE!T144+[1]OCTUBRE!T144+[1]NOVIEMBRE!T144+[1]DICIEMBRE!T144</f>
        <v>9.2161300000000002E-2</v>
      </c>
      <c r="W146" s="184"/>
      <c r="X146" s="184"/>
      <c r="Y146" s="184"/>
    </row>
    <row r="147" spans="1:25" s="185" customFormat="1">
      <c r="A147" s="298">
        <v>157</v>
      </c>
      <c r="B147" s="298" t="s">
        <v>213</v>
      </c>
      <c r="C147" s="298" t="s">
        <v>273</v>
      </c>
      <c r="D147" s="363">
        <v>1135.2990944999999</v>
      </c>
      <c r="E147" s="363">
        <v>1.7591220399999998</v>
      </c>
      <c r="F147" s="363">
        <v>0</v>
      </c>
      <c r="G147" s="363">
        <v>3.0284309899999999</v>
      </c>
      <c r="H147" s="363">
        <v>1130.5115414699999</v>
      </c>
      <c r="I147" s="364"/>
      <c r="J147" s="363">
        <v>3186.8267322299989</v>
      </c>
      <c r="K147" s="363">
        <v>1.7591220399999998</v>
      </c>
      <c r="L147" s="363">
        <v>0</v>
      </c>
      <c r="M147" s="363">
        <v>1.81130638</v>
      </c>
      <c r="N147" s="363">
        <v>3183.2563038099997</v>
      </c>
      <c r="O147" s="365">
        <f t="shared" si="3"/>
        <v>181.57663031646928</v>
      </c>
      <c r="P147" s="182">
        <v>1.7591220399999998</v>
      </c>
      <c r="Q147" s="182">
        <v>0</v>
      </c>
      <c r="R147" s="182">
        <f>[1]ENERO!Q145+[1]FEBRERO!Q145+[1]MARZO!Q145+[1]ABRIL!Q145+[1]MAYO!Q145+[1]JUNIO!Q145+[1]JULIO!Q145+[1]AGOSTO!Q145+[1]SEPTIEMBRE!Q145+[1]OCTUBRE!Q145+[1]NOVIEMBRE!Q145+[1]DICIEMBRE!Q145</f>
        <v>1.7591220399999998</v>
      </c>
      <c r="S147" s="183"/>
      <c r="T147" s="182">
        <v>1.7591220399999998</v>
      </c>
      <c r="U147" s="182">
        <v>0</v>
      </c>
      <c r="V147" s="182">
        <f>[1]ENERO!T145+[1]FEBRERO!T145+[1]MARZO!T145+[1]ABRIL!T145+[1]MAYO!T145+[1]JUNIO!T145+[1]JULIO!T145+[1]AGOSTO!T145+[1]SEPTIEMBRE!T145+[1]OCTUBRE!T145+[1]NOVIEMBRE!T145+[1]DICIEMBRE!T145</f>
        <v>1.7591220399999998</v>
      </c>
      <c r="W147" s="184"/>
      <c r="X147" s="184"/>
      <c r="Y147" s="184"/>
    </row>
    <row r="148" spans="1:25" s="185" customFormat="1">
      <c r="A148" s="298">
        <v>158</v>
      </c>
      <c r="B148" s="298" t="s">
        <v>205</v>
      </c>
      <c r="C148" s="298" t="s">
        <v>274</v>
      </c>
      <c r="D148" s="363">
        <v>0</v>
      </c>
      <c r="E148" s="363">
        <v>0</v>
      </c>
      <c r="F148" s="363">
        <v>0</v>
      </c>
      <c r="G148" s="363">
        <v>0</v>
      </c>
      <c r="H148" s="363">
        <v>0</v>
      </c>
      <c r="I148" s="364"/>
      <c r="J148" s="363">
        <v>0</v>
      </c>
      <c r="K148" s="363">
        <v>0</v>
      </c>
      <c r="L148" s="363">
        <v>0</v>
      </c>
      <c r="M148" s="363">
        <v>0</v>
      </c>
      <c r="N148" s="363">
        <v>0</v>
      </c>
      <c r="O148" s="365" t="str">
        <f t="shared" si="3"/>
        <v>N.A.</v>
      </c>
      <c r="P148" s="182">
        <v>0</v>
      </c>
      <c r="Q148" s="182">
        <v>0</v>
      </c>
      <c r="R148" s="182">
        <f>[1]ENERO!Q146+[1]FEBRERO!Q146+[1]MARZO!Q146+[1]ABRIL!Q146+[1]MAYO!Q146+[1]JUNIO!Q146+[1]JULIO!Q146+[1]AGOSTO!Q146+[1]SEPTIEMBRE!Q146+[1]OCTUBRE!Q146+[1]NOVIEMBRE!Q146+[1]DICIEMBRE!Q146</f>
        <v>0</v>
      </c>
      <c r="S148" s="183"/>
      <c r="T148" s="182">
        <v>0</v>
      </c>
      <c r="U148" s="182">
        <v>0</v>
      </c>
      <c r="V148" s="182">
        <f>[1]ENERO!T146+[1]FEBRERO!T146+[1]MARZO!T146+[1]ABRIL!T146+[1]MAYO!T146+[1]JUNIO!T146+[1]JULIO!T146+[1]AGOSTO!T146+[1]SEPTIEMBRE!T146+[1]OCTUBRE!T146+[1]NOVIEMBRE!T146+[1]DICIEMBRE!T146</f>
        <v>0</v>
      </c>
      <c r="W148" s="184"/>
      <c r="X148" s="184"/>
      <c r="Y148" s="184"/>
    </row>
    <row r="149" spans="1:25" s="185" customFormat="1">
      <c r="A149" s="298">
        <v>159</v>
      </c>
      <c r="B149" s="298" t="s">
        <v>213</v>
      </c>
      <c r="C149" s="298" t="s">
        <v>275</v>
      </c>
      <c r="D149" s="363">
        <v>0</v>
      </c>
      <c r="E149" s="363">
        <v>0</v>
      </c>
      <c r="F149" s="363">
        <v>0</v>
      </c>
      <c r="G149" s="363">
        <v>0</v>
      </c>
      <c r="H149" s="363">
        <v>0</v>
      </c>
      <c r="I149" s="364"/>
      <c r="J149" s="363">
        <v>0</v>
      </c>
      <c r="K149" s="363">
        <v>0</v>
      </c>
      <c r="L149" s="363">
        <v>0</v>
      </c>
      <c r="M149" s="363">
        <v>0</v>
      </c>
      <c r="N149" s="363">
        <v>0</v>
      </c>
      <c r="O149" s="365" t="str">
        <f t="shared" si="3"/>
        <v>N.A.</v>
      </c>
      <c r="P149" s="182">
        <v>0</v>
      </c>
      <c r="Q149" s="182">
        <v>0</v>
      </c>
      <c r="R149" s="182">
        <f>[1]ENERO!Q147+[1]FEBRERO!Q147+[1]MARZO!Q147+[1]ABRIL!Q147+[1]MAYO!Q147+[1]JUNIO!Q147+[1]JULIO!Q147+[1]AGOSTO!Q147+[1]SEPTIEMBRE!Q147+[1]OCTUBRE!Q147+[1]NOVIEMBRE!Q147+[1]DICIEMBRE!Q147</f>
        <v>0</v>
      </c>
      <c r="S149" s="183"/>
      <c r="T149" s="182">
        <v>0</v>
      </c>
      <c r="U149" s="182">
        <v>0</v>
      </c>
      <c r="V149" s="182">
        <f>[1]ENERO!T147+[1]FEBRERO!T147+[1]MARZO!T147+[1]ABRIL!T147+[1]MAYO!T147+[1]JUNIO!T147+[1]JULIO!T147+[1]AGOSTO!T147+[1]SEPTIEMBRE!T147+[1]OCTUBRE!T147+[1]NOVIEMBRE!T147+[1]DICIEMBRE!T147</f>
        <v>0</v>
      </c>
      <c r="W149" s="184"/>
      <c r="X149" s="184"/>
      <c r="Y149" s="184"/>
    </row>
    <row r="150" spans="1:25" s="185" customFormat="1">
      <c r="A150" s="298">
        <v>160</v>
      </c>
      <c r="B150" s="298" t="s">
        <v>213</v>
      </c>
      <c r="C150" s="298" t="s">
        <v>276</v>
      </c>
      <c r="D150" s="363">
        <v>0</v>
      </c>
      <c r="E150" s="363">
        <v>0</v>
      </c>
      <c r="F150" s="363">
        <v>0</v>
      </c>
      <c r="G150" s="363">
        <v>0</v>
      </c>
      <c r="H150" s="363">
        <v>0</v>
      </c>
      <c r="I150" s="364"/>
      <c r="J150" s="363">
        <v>0</v>
      </c>
      <c r="K150" s="363">
        <v>0</v>
      </c>
      <c r="L150" s="363">
        <v>0</v>
      </c>
      <c r="M150" s="363">
        <v>0</v>
      </c>
      <c r="N150" s="363">
        <v>0</v>
      </c>
      <c r="O150" s="365" t="str">
        <f t="shared" si="3"/>
        <v>N.A.</v>
      </c>
      <c r="P150" s="182">
        <v>0</v>
      </c>
      <c r="Q150" s="182">
        <v>0</v>
      </c>
      <c r="R150" s="182">
        <f>[1]ENERO!Q148+[1]FEBRERO!Q148+[1]MARZO!Q148+[1]ABRIL!Q148+[1]MAYO!Q148+[1]JUNIO!Q148+[1]JULIO!Q148+[1]AGOSTO!Q148+[1]SEPTIEMBRE!Q148+[1]OCTUBRE!Q148+[1]NOVIEMBRE!Q148+[1]DICIEMBRE!Q148</f>
        <v>0</v>
      </c>
      <c r="S150" s="183"/>
      <c r="T150" s="182">
        <v>0</v>
      </c>
      <c r="U150" s="182">
        <v>0</v>
      </c>
      <c r="V150" s="182">
        <f>[1]ENERO!T148+[1]FEBRERO!T148+[1]MARZO!T148+[1]ABRIL!T148+[1]MAYO!T148+[1]JUNIO!T148+[1]JULIO!T148+[1]AGOSTO!T148+[1]SEPTIEMBRE!T148+[1]OCTUBRE!T148+[1]NOVIEMBRE!T148+[1]DICIEMBRE!T148</f>
        <v>0</v>
      </c>
      <c r="W150" s="184"/>
      <c r="X150" s="184"/>
      <c r="Y150" s="184"/>
    </row>
    <row r="151" spans="1:25" s="185" customFormat="1">
      <c r="A151" s="298">
        <v>161</v>
      </c>
      <c r="B151" s="298" t="s">
        <v>213</v>
      </c>
      <c r="C151" s="298" t="s">
        <v>277</v>
      </c>
      <c r="D151" s="363">
        <v>0</v>
      </c>
      <c r="E151" s="363">
        <v>0</v>
      </c>
      <c r="F151" s="363">
        <v>0</v>
      </c>
      <c r="G151" s="363">
        <v>0</v>
      </c>
      <c r="H151" s="363">
        <v>0</v>
      </c>
      <c r="I151" s="364"/>
      <c r="J151" s="363">
        <v>0</v>
      </c>
      <c r="K151" s="363">
        <v>0</v>
      </c>
      <c r="L151" s="363">
        <v>0</v>
      </c>
      <c r="M151" s="363">
        <v>0</v>
      </c>
      <c r="N151" s="363">
        <v>0</v>
      </c>
      <c r="O151" s="365" t="str">
        <f t="shared" si="3"/>
        <v>N.A.</v>
      </c>
      <c r="P151" s="182">
        <v>0</v>
      </c>
      <c r="Q151" s="182">
        <v>0</v>
      </c>
      <c r="R151" s="182">
        <f>[1]ENERO!Q149+[1]FEBRERO!Q149+[1]MARZO!Q149+[1]ABRIL!Q149+[1]MAYO!Q149+[1]JUNIO!Q149+[1]JULIO!Q149+[1]AGOSTO!Q149+[1]SEPTIEMBRE!Q149+[1]OCTUBRE!Q149+[1]NOVIEMBRE!Q149+[1]DICIEMBRE!Q149</f>
        <v>0</v>
      </c>
      <c r="S151" s="183"/>
      <c r="T151" s="182">
        <v>0</v>
      </c>
      <c r="U151" s="182">
        <v>0</v>
      </c>
      <c r="V151" s="182">
        <f>[1]ENERO!T149+[1]FEBRERO!T149+[1]MARZO!T149+[1]ABRIL!T149+[1]MAYO!T149+[1]JUNIO!T149+[1]JULIO!T149+[1]AGOSTO!T149+[1]SEPTIEMBRE!T149+[1]OCTUBRE!T149+[1]NOVIEMBRE!T149+[1]DICIEMBRE!T149</f>
        <v>0</v>
      </c>
      <c r="W151" s="184"/>
      <c r="X151" s="184"/>
      <c r="Y151" s="184"/>
    </row>
    <row r="152" spans="1:25" s="185" customFormat="1">
      <c r="A152" s="298">
        <v>162</v>
      </c>
      <c r="B152" s="298" t="s">
        <v>205</v>
      </c>
      <c r="C152" s="298" t="s">
        <v>278</v>
      </c>
      <c r="D152" s="363">
        <v>0</v>
      </c>
      <c r="E152" s="363">
        <v>0</v>
      </c>
      <c r="F152" s="363">
        <v>0</v>
      </c>
      <c r="G152" s="363">
        <v>0</v>
      </c>
      <c r="H152" s="363">
        <v>0</v>
      </c>
      <c r="I152" s="364"/>
      <c r="J152" s="363">
        <v>0</v>
      </c>
      <c r="K152" s="363">
        <v>0</v>
      </c>
      <c r="L152" s="363">
        <v>0</v>
      </c>
      <c r="M152" s="363">
        <v>0</v>
      </c>
      <c r="N152" s="363">
        <v>0</v>
      </c>
      <c r="O152" s="365" t="str">
        <f t="shared" si="3"/>
        <v>N.A.</v>
      </c>
      <c r="P152" s="182">
        <v>0</v>
      </c>
      <c r="Q152" s="182">
        <v>0</v>
      </c>
      <c r="R152" s="182">
        <f>[1]ENERO!Q150+[1]FEBRERO!Q150+[1]MARZO!Q150+[1]ABRIL!Q150+[1]MAYO!Q150+[1]JUNIO!Q150+[1]JULIO!Q150+[1]AGOSTO!Q150+[1]SEPTIEMBRE!Q150+[1]OCTUBRE!Q150+[1]NOVIEMBRE!Q150+[1]DICIEMBRE!Q150</f>
        <v>0</v>
      </c>
      <c r="S152" s="183"/>
      <c r="T152" s="182">
        <v>0</v>
      </c>
      <c r="U152" s="182">
        <v>0</v>
      </c>
      <c r="V152" s="182">
        <f>[1]ENERO!T150+[1]FEBRERO!T150+[1]MARZO!T150+[1]ABRIL!T150+[1]MAYO!T150+[1]JUNIO!T150+[1]JULIO!T150+[1]AGOSTO!T150+[1]SEPTIEMBRE!T150+[1]OCTUBRE!T150+[1]NOVIEMBRE!T150+[1]DICIEMBRE!T150</f>
        <v>0</v>
      </c>
      <c r="W152" s="184"/>
      <c r="X152" s="184"/>
      <c r="Y152" s="184"/>
    </row>
    <row r="153" spans="1:25" s="185" customFormat="1">
      <c r="A153" s="298">
        <v>163</v>
      </c>
      <c r="B153" s="298" t="s">
        <v>140</v>
      </c>
      <c r="C153" s="298" t="s">
        <v>279</v>
      </c>
      <c r="D153" s="363">
        <v>0</v>
      </c>
      <c r="E153" s="363">
        <v>0</v>
      </c>
      <c r="F153" s="363">
        <v>0</v>
      </c>
      <c r="G153" s="363">
        <v>0</v>
      </c>
      <c r="H153" s="363">
        <v>0</v>
      </c>
      <c r="I153" s="364"/>
      <c r="J153" s="363">
        <v>0</v>
      </c>
      <c r="K153" s="363">
        <v>0</v>
      </c>
      <c r="L153" s="363">
        <v>0</v>
      </c>
      <c r="M153" s="363">
        <v>0</v>
      </c>
      <c r="N153" s="363">
        <v>0</v>
      </c>
      <c r="O153" s="365" t="str">
        <f t="shared" si="3"/>
        <v>N.A.</v>
      </c>
      <c r="P153" s="182">
        <v>0</v>
      </c>
      <c r="Q153" s="182">
        <v>0</v>
      </c>
      <c r="R153" s="182">
        <f>[1]ENERO!Q151+[1]FEBRERO!Q151+[1]MARZO!Q151+[1]ABRIL!Q151+[1]MAYO!Q151+[1]JUNIO!Q151+[1]JULIO!Q151+[1]AGOSTO!Q151+[1]SEPTIEMBRE!Q151+[1]OCTUBRE!Q151+[1]NOVIEMBRE!Q151+[1]DICIEMBRE!Q151</f>
        <v>0</v>
      </c>
      <c r="S153" s="183"/>
      <c r="T153" s="182">
        <v>0</v>
      </c>
      <c r="U153" s="182">
        <v>0</v>
      </c>
      <c r="V153" s="182">
        <f>[1]ENERO!T151+[1]FEBRERO!T151+[1]MARZO!T151+[1]ABRIL!T151+[1]MAYO!T151+[1]JUNIO!T151+[1]JULIO!T151+[1]AGOSTO!T151+[1]SEPTIEMBRE!T151+[1]OCTUBRE!T151+[1]NOVIEMBRE!T151+[1]DICIEMBRE!T151</f>
        <v>0</v>
      </c>
      <c r="W153" s="184"/>
      <c r="X153" s="184"/>
      <c r="Y153" s="184"/>
    </row>
    <row r="154" spans="1:25" s="185" customFormat="1" ht="27">
      <c r="A154" s="298">
        <v>164</v>
      </c>
      <c r="B154" s="298" t="s">
        <v>246</v>
      </c>
      <c r="C154" s="298" t="s">
        <v>280</v>
      </c>
      <c r="D154" s="363">
        <v>54.629542500000007</v>
      </c>
      <c r="E154" s="363">
        <v>45.265250589999994</v>
      </c>
      <c r="F154" s="363">
        <v>0</v>
      </c>
      <c r="G154" s="363">
        <v>1.0442279699999999</v>
      </c>
      <c r="H154" s="363">
        <v>8.320063940000006</v>
      </c>
      <c r="I154" s="364"/>
      <c r="J154" s="363">
        <v>35.047948565357032</v>
      </c>
      <c r="K154" s="363">
        <v>33.700880797604931</v>
      </c>
      <c r="L154" s="363">
        <v>0</v>
      </c>
      <c r="M154" s="363">
        <v>0.6598530899999997</v>
      </c>
      <c r="N154" s="363">
        <v>0.6872146777520991</v>
      </c>
      <c r="O154" s="365">
        <f t="shared" si="3"/>
        <v>-91.740271676901344</v>
      </c>
      <c r="P154" s="182">
        <v>7.9468818399999996</v>
      </c>
      <c r="Q154" s="182">
        <v>37.318368749999998</v>
      </c>
      <c r="R154" s="182">
        <f>[1]ENERO!Q152+[1]FEBRERO!Q152+[1]MARZO!Q152+[1]ABRIL!Q152+[1]MAYO!Q152+[1]JUNIO!Q152+[1]JULIO!Q152+[1]AGOSTO!Q152+[1]SEPTIEMBRE!Q152+[1]OCTUBRE!Q152+[1]NOVIEMBRE!Q152+[1]DICIEMBRE!Q152</f>
        <v>45.265250589999994</v>
      </c>
      <c r="S154" s="183"/>
      <c r="T154" s="182">
        <v>7.9468818499999996</v>
      </c>
      <c r="U154" s="182">
        <v>25.753998947604934</v>
      </c>
      <c r="V154" s="182">
        <f>[1]ENERO!T152+[1]FEBRERO!T152+[1]MARZO!T152+[1]ABRIL!T152+[1]MAYO!T152+[1]JUNIO!T152+[1]JULIO!T152+[1]AGOSTO!T152+[1]SEPTIEMBRE!T152+[1]OCTUBRE!T152+[1]NOVIEMBRE!T152+[1]DICIEMBRE!T152</f>
        <v>33.700880797604931</v>
      </c>
      <c r="W154" s="184"/>
      <c r="X154" s="184"/>
      <c r="Y154" s="184"/>
    </row>
    <row r="155" spans="1:25" s="185" customFormat="1" ht="27">
      <c r="A155" s="298">
        <v>165</v>
      </c>
      <c r="B155" s="298" t="s">
        <v>136</v>
      </c>
      <c r="C155" s="298" t="s">
        <v>281</v>
      </c>
      <c r="D155" s="363">
        <v>0</v>
      </c>
      <c r="E155" s="363">
        <v>0</v>
      </c>
      <c r="F155" s="363">
        <v>0</v>
      </c>
      <c r="G155" s="363">
        <v>0</v>
      </c>
      <c r="H155" s="363">
        <v>0</v>
      </c>
      <c r="I155" s="364"/>
      <c r="J155" s="363">
        <v>0</v>
      </c>
      <c r="K155" s="363">
        <v>0</v>
      </c>
      <c r="L155" s="363">
        <v>0</v>
      </c>
      <c r="M155" s="363">
        <v>0</v>
      </c>
      <c r="N155" s="363">
        <v>0</v>
      </c>
      <c r="O155" s="365" t="str">
        <f t="shared" si="3"/>
        <v>N.A.</v>
      </c>
      <c r="P155" s="182">
        <v>0</v>
      </c>
      <c r="Q155" s="182">
        <v>0</v>
      </c>
      <c r="R155" s="182">
        <f>[1]ENERO!Q153+[1]FEBRERO!Q153+[1]MARZO!Q153+[1]ABRIL!Q153+[1]MAYO!Q153+[1]JUNIO!Q153+[1]JULIO!Q153+[1]AGOSTO!Q153+[1]SEPTIEMBRE!Q153+[1]OCTUBRE!Q153+[1]NOVIEMBRE!Q153+[1]DICIEMBRE!Q153</f>
        <v>0</v>
      </c>
      <c r="S155" s="183"/>
      <c r="T155" s="182">
        <v>0</v>
      </c>
      <c r="U155" s="182">
        <v>0</v>
      </c>
      <c r="V155" s="182">
        <f>[1]ENERO!T153+[1]FEBRERO!T153+[1]MARZO!T153+[1]ABRIL!T153+[1]MAYO!T153+[1]JUNIO!T153+[1]JULIO!T153+[1]AGOSTO!T153+[1]SEPTIEMBRE!T153+[1]OCTUBRE!T153+[1]NOVIEMBRE!T153+[1]DICIEMBRE!T153</f>
        <v>0</v>
      </c>
      <c r="W155" s="184"/>
      <c r="X155" s="184"/>
      <c r="Y155" s="184"/>
    </row>
    <row r="156" spans="1:25" s="185" customFormat="1" ht="27">
      <c r="A156" s="298">
        <v>166</v>
      </c>
      <c r="B156" s="298" t="s">
        <v>228</v>
      </c>
      <c r="C156" s="298" t="s">
        <v>282</v>
      </c>
      <c r="D156" s="363">
        <v>56.435324250000008</v>
      </c>
      <c r="E156" s="363">
        <v>50.376161420000003</v>
      </c>
      <c r="F156" s="363">
        <v>0</v>
      </c>
      <c r="G156" s="363">
        <v>0.90446526000000016</v>
      </c>
      <c r="H156" s="363">
        <v>5.1546975699999944</v>
      </c>
      <c r="I156" s="364"/>
      <c r="J156" s="363">
        <v>45.848102974931273</v>
      </c>
      <c r="K156" s="363">
        <v>44.408159373658101</v>
      </c>
      <c r="L156" s="363">
        <v>0</v>
      </c>
      <c r="M156" s="363">
        <v>0.54096119000000009</v>
      </c>
      <c r="N156" s="363">
        <v>0.89898241127316636</v>
      </c>
      <c r="O156" s="365">
        <f t="shared" si="3"/>
        <v>-82.559938792429151</v>
      </c>
      <c r="P156" s="182">
        <v>0.52537592</v>
      </c>
      <c r="Q156" s="182">
        <v>49.850785499999994</v>
      </c>
      <c r="R156" s="182">
        <f>[1]ENERO!Q154+[1]FEBRERO!Q154+[1]MARZO!Q154+[1]ABRIL!Q154+[1]MAYO!Q154+[1]JUNIO!Q154+[1]JULIO!Q154+[1]AGOSTO!Q154+[1]SEPTIEMBRE!Q154+[1]OCTUBRE!Q154+[1]NOVIEMBRE!Q154+[1]DICIEMBRE!Q154</f>
        <v>50.376161420000003</v>
      </c>
      <c r="S156" s="183"/>
      <c r="T156" s="182">
        <v>0.52537592</v>
      </c>
      <c r="U156" s="182">
        <v>43.882783453658107</v>
      </c>
      <c r="V156" s="182">
        <f>[1]ENERO!T154+[1]FEBRERO!T154+[1]MARZO!T154+[1]ABRIL!T154+[1]MAYO!T154+[1]JUNIO!T154+[1]JULIO!T154+[1]AGOSTO!T154+[1]SEPTIEMBRE!T154+[1]OCTUBRE!T154+[1]NOVIEMBRE!T154+[1]DICIEMBRE!T154</f>
        <v>44.408159373658101</v>
      </c>
      <c r="W156" s="184"/>
      <c r="X156" s="184"/>
      <c r="Y156" s="184"/>
    </row>
    <row r="157" spans="1:25" s="185" customFormat="1">
      <c r="A157" s="298">
        <v>167</v>
      </c>
      <c r="B157" s="298" t="s">
        <v>126</v>
      </c>
      <c r="C157" s="298" t="s">
        <v>283</v>
      </c>
      <c r="D157" s="363">
        <v>2956.8296212499999</v>
      </c>
      <c r="E157" s="363">
        <v>566.68928038000001</v>
      </c>
      <c r="F157" s="363">
        <v>0</v>
      </c>
      <c r="G157" s="363">
        <v>36.171355809999994</v>
      </c>
      <c r="H157" s="363">
        <v>2353.9689850599993</v>
      </c>
      <c r="I157" s="364"/>
      <c r="J157" s="363">
        <v>3511.5772223699996</v>
      </c>
      <c r="K157" s="363">
        <v>892.0015798794002</v>
      </c>
      <c r="L157" s="363">
        <v>0</v>
      </c>
      <c r="M157" s="363">
        <v>36.52094709</v>
      </c>
      <c r="N157" s="363">
        <v>2583.0546954005995</v>
      </c>
      <c r="O157" s="365">
        <f t="shared" si="3"/>
        <v>9.7318916177122468</v>
      </c>
      <c r="P157" s="182">
        <v>189.27972688000003</v>
      </c>
      <c r="Q157" s="182">
        <v>377.40955350000002</v>
      </c>
      <c r="R157" s="182">
        <f>[1]ENERO!Q155+[1]FEBRERO!Q155+[1]MARZO!Q155+[1]ABRIL!Q155+[1]MAYO!Q155+[1]JUNIO!Q155+[1]JULIO!Q155+[1]AGOSTO!Q155+[1]SEPTIEMBRE!Q155+[1]OCTUBRE!Q155+[1]NOVIEMBRE!Q155+[1]DICIEMBRE!Q155</f>
        <v>566.68928038000001</v>
      </c>
      <c r="S157" s="183"/>
      <c r="T157" s="182">
        <v>191.29708704000001</v>
      </c>
      <c r="U157" s="182">
        <v>700.70449283940025</v>
      </c>
      <c r="V157" s="182">
        <f>[1]ENERO!T155+[1]FEBRERO!T155+[1]MARZO!T155+[1]ABRIL!T155+[1]MAYO!T155+[1]JUNIO!T155+[1]JULIO!T155+[1]AGOSTO!T155+[1]SEPTIEMBRE!T155+[1]OCTUBRE!T155+[1]NOVIEMBRE!T155+[1]DICIEMBRE!T155</f>
        <v>892.0015798794002</v>
      </c>
      <c r="W157" s="184"/>
      <c r="X157" s="184"/>
      <c r="Y157" s="184"/>
    </row>
    <row r="158" spans="1:25" s="185" customFormat="1">
      <c r="A158" s="298">
        <v>168</v>
      </c>
      <c r="B158" s="298" t="s">
        <v>250</v>
      </c>
      <c r="C158" s="298" t="s">
        <v>284</v>
      </c>
      <c r="D158" s="363">
        <v>0</v>
      </c>
      <c r="E158" s="363">
        <v>0</v>
      </c>
      <c r="F158" s="363">
        <v>0</v>
      </c>
      <c r="G158" s="363">
        <v>0</v>
      </c>
      <c r="H158" s="363">
        <v>0</v>
      </c>
      <c r="I158" s="364"/>
      <c r="J158" s="363">
        <v>0</v>
      </c>
      <c r="K158" s="363">
        <v>0</v>
      </c>
      <c r="L158" s="363">
        <v>0</v>
      </c>
      <c r="M158" s="363">
        <v>0</v>
      </c>
      <c r="N158" s="363">
        <v>0</v>
      </c>
      <c r="O158" s="365" t="str">
        <f t="shared" si="3"/>
        <v>N.A.</v>
      </c>
      <c r="P158" s="182">
        <v>0</v>
      </c>
      <c r="Q158" s="182">
        <v>0</v>
      </c>
      <c r="R158" s="182">
        <f>[1]ENERO!Q156+[1]FEBRERO!Q156+[1]MARZO!Q156+[1]ABRIL!Q156+[1]MAYO!Q156+[1]JUNIO!Q156+[1]JULIO!Q156+[1]AGOSTO!Q156+[1]SEPTIEMBRE!Q156+[1]OCTUBRE!Q156+[1]NOVIEMBRE!Q156+[1]DICIEMBRE!Q156</f>
        <v>0</v>
      </c>
      <c r="S158" s="183"/>
      <c r="T158" s="182">
        <v>0</v>
      </c>
      <c r="U158" s="182">
        <v>0</v>
      </c>
      <c r="V158" s="182">
        <f>[1]ENERO!T156+[1]FEBRERO!T156+[1]MARZO!T156+[1]ABRIL!T156+[1]MAYO!T156+[1]JUNIO!T156+[1]JULIO!T156+[1]AGOSTO!T156+[1]SEPTIEMBRE!T156+[1]OCTUBRE!T156+[1]NOVIEMBRE!T156+[1]DICIEMBRE!T156</f>
        <v>0</v>
      </c>
      <c r="W158" s="184"/>
      <c r="X158" s="184"/>
      <c r="Y158" s="184"/>
    </row>
    <row r="159" spans="1:25" s="185" customFormat="1" ht="27">
      <c r="A159" s="298">
        <v>170</v>
      </c>
      <c r="B159" s="298" t="s">
        <v>136</v>
      </c>
      <c r="C159" s="298" t="s">
        <v>285</v>
      </c>
      <c r="D159" s="363">
        <v>82.523367000000007</v>
      </c>
      <c r="E159" s="363">
        <v>51.890622799999996</v>
      </c>
      <c r="F159" s="363">
        <v>0</v>
      </c>
      <c r="G159" s="363">
        <v>15.621673519999998</v>
      </c>
      <c r="H159" s="363">
        <v>15.011070680000012</v>
      </c>
      <c r="I159" s="364"/>
      <c r="J159" s="363">
        <v>40.139305793390349</v>
      </c>
      <c r="K159" s="363">
        <v>29.96181611175524</v>
      </c>
      <c r="L159" s="363">
        <v>0</v>
      </c>
      <c r="M159" s="363">
        <v>9.3904444699999985</v>
      </c>
      <c r="N159" s="363">
        <v>0.78704521163510444</v>
      </c>
      <c r="O159" s="365">
        <f t="shared" si="3"/>
        <v>-94.756901566763503</v>
      </c>
      <c r="P159" s="182">
        <v>18.870843049999998</v>
      </c>
      <c r="Q159" s="182">
        <v>33.019779749999991</v>
      </c>
      <c r="R159" s="182">
        <f>[1]ENERO!Q157+[1]FEBRERO!Q157+[1]MARZO!Q157+[1]ABRIL!Q157+[1]MAYO!Q157+[1]JUNIO!Q157+[1]JULIO!Q157+[1]AGOSTO!Q157+[1]SEPTIEMBRE!Q157+[1]OCTUBRE!Q157+[1]NOVIEMBRE!Q157+[1]DICIEMBRE!Q157</f>
        <v>51.890622799999996</v>
      </c>
      <c r="S159" s="183"/>
      <c r="T159" s="182">
        <v>18.870843049999998</v>
      </c>
      <c r="U159" s="182">
        <v>11.090973061755241</v>
      </c>
      <c r="V159" s="182">
        <f>[1]ENERO!T157+[1]FEBRERO!T157+[1]MARZO!T157+[1]ABRIL!T157+[1]MAYO!T157+[1]JUNIO!T157+[1]JULIO!T157+[1]AGOSTO!T157+[1]SEPTIEMBRE!T157+[1]OCTUBRE!T157+[1]NOVIEMBRE!T157+[1]DICIEMBRE!T157</f>
        <v>29.96181611175524</v>
      </c>
      <c r="W159" s="184"/>
      <c r="X159" s="184"/>
      <c r="Y159" s="184"/>
    </row>
    <row r="160" spans="1:25" s="185" customFormat="1">
      <c r="A160" s="298">
        <v>171</v>
      </c>
      <c r="B160" s="298" t="s">
        <v>126</v>
      </c>
      <c r="C160" s="298" t="s">
        <v>286</v>
      </c>
      <c r="D160" s="363">
        <v>1313.2980524999998</v>
      </c>
      <c r="E160" s="363">
        <v>1048.58808015</v>
      </c>
      <c r="F160" s="363">
        <v>0</v>
      </c>
      <c r="G160" s="363">
        <v>360.79514849000009</v>
      </c>
      <c r="H160" s="363">
        <v>-96.085176140000215</v>
      </c>
      <c r="I160" s="364"/>
      <c r="J160" s="363">
        <v>2621.3630044614524</v>
      </c>
      <c r="K160" s="363">
        <v>2903.7166627899996</v>
      </c>
      <c r="L160" s="363">
        <v>0</v>
      </c>
      <c r="M160" s="363">
        <v>300.70949681999991</v>
      </c>
      <c r="N160" s="363">
        <v>-583.06315514854737</v>
      </c>
      <c r="O160" s="365" t="str">
        <f t="shared" si="3"/>
        <v>500&lt;</v>
      </c>
      <c r="P160" s="182">
        <v>506.85803865000003</v>
      </c>
      <c r="Q160" s="182">
        <v>541.73004149999997</v>
      </c>
      <c r="R160" s="182">
        <f>[1]ENERO!Q158+[1]FEBRERO!Q158+[1]MARZO!Q158+[1]ABRIL!Q158+[1]MAYO!Q158+[1]JUNIO!Q158+[1]JULIO!Q158+[1]AGOSTO!Q158+[1]SEPTIEMBRE!Q158+[1]OCTUBRE!Q158+[1]NOVIEMBRE!Q158+[1]DICIEMBRE!Q158</f>
        <v>1048.58808015</v>
      </c>
      <c r="S160" s="183"/>
      <c r="T160" s="182">
        <v>453.1400367899999</v>
      </c>
      <c r="U160" s="182">
        <v>2450.576626</v>
      </c>
      <c r="V160" s="182">
        <f>[1]ENERO!T158+[1]FEBRERO!T158+[1]MARZO!T158+[1]ABRIL!T158+[1]MAYO!T158+[1]JUNIO!T158+[1]JULIO!T158+[1]AGOSTO!T158+[1]SEPTIEMBRE!T158+[1]OCTUBRE!T158+[1]NOVIEMBRE!T158+[1]DICIEMBRE!T158</f>
        <v>2903.7166627899996</v>
      </c>
      <c r="W160" s="184"/>
      <c r="X160" s="184"/>
      <c r="Y160" s="184"/>
    </row>
    <row r="161" spans="1:25" s="185" customFormat="1" ht="27">
      <c r="A161" s="298">
        <v>176</v>
      </c>
      <c r="B161" s="298" t="s">
        <v>136</v>
      </c>
      <c r="C161" s="298" t="s">
        <v>287</v>
      </c>
      <c r="D161" s="363">
        <v>118.52090099999998</v>
      </c>
      <c r="E161" s="363">
        <v>34.604586420000004</v>
      </c>
      <c r="F161" s="363">
        <v>0</v>
      </c>
      <c r="G161" s="363">
        <v>3.5022347900000002</v>
      </c>
      <c r="H161" s="363">
        <v>80.414079790000017</v>
      </c>
      <c r="I161" s="364"/>
      <c r="J161" s="363">
        <v>33.722050058551737</v>
      </c>
      <c r="K161" s="363">
        <v>29.558598600737</v>
      </c>
      <c r="L161" s="363">
        <v>0</v>
      </c>
      <c r="M161" s="363">
        <v>3.5022347900000002</v>
      </c>
      <c r="N161" s="363">
        <v>0.66121666781473798</v>
      </c>
      <c r="O161" s="365">
        <f t="shared" si="3"/>
        <v>-99.177735205648688</v>
      </c>
      <c r="P161" s="182">
        <v>23.944046669999999</v>
      </c>
      <c r="Q161" s="182">
        <v>10.66053975</v>
      </c>
      <c r="R161" s="182">
        <f>[1]ENERO!Q159+[1]FEBRERO!Q159+[1]MARZO!Q159+[1]ABRIL!Q159+[1]MAYO!Q159+[1]JUNIO!Q159+[1]JULIO!Q159+[1]AGOSTO!Q159+[1]SEPTIEMBRE!Q159+[1]OCTUBRE!Q159+[1]NOVIEMBRE!Q159+[1]DICIEMBRE!Q159</f>
        <v>34.604586420000004</v>
      </c>
      <c r="S161" s="183"/>
      <c r="T161" s="182">
        <v>23.944046669999999</v>
      </c>
      <c r="U161" s="182">
        <v>5.6145519307369991</v>
      </c>
      <c r="V161" s="182">
        <f>[1]ENERO!T159+[1]FEBRERO!T159+[1]MARZO!T159+[1]ABRIL!T159+[1]MAYO!T159+[1]JUNIO!T159+[1]JULIO!T159+[1]AGOSTO!T159+[1]SEPTIEMBRE!T159+[1]OCTUBRE!T159+[1]NOVIEMBRE!T159+[1]DICIEMBRE!T159</f>
        <v>29.558598600737</v>
      </c>
      <c r="W161" s="184"/>
      <c r="X161" s="184"/>
      <c r="Y161" s="184"/>
    </row>
    <row r="162" spans="1:25" s="185" customFormat="1" ht="27">
      <c r="A162" s="298">
        <v>177</v>
      </c>
      <c r="B162" s="298" t="s">
        <v>136</v>
      </c>
      <c r="C162" s="298" t="s">
        <v>288</v>
      </c>
      <c r="D162" s="363">
        <v>0.65290875000000015</v>
      </c>
      <c r="E162" s="363">
        <v>0.20420071999999997</v>
      </c>
      <c r="F162" s="363">
        <v>0</v>
      </c>
      <c r="G162" s="363">
        <v>3.8987999999999995E-2</v>
      </c>
      <c r="H162" s="363">
        <v>0.40972003000000007</v>
      </c>
      <c r="I162" s="364"/>
      <c r="J162" s="363">
        <v>0.61031041337546466</v>
      </c>
      <c r="K162" s="363">
        <v>0.56885241252496532</v>
      </c>
      <c r="L162" s="363">
        <v>0</v>
      </c>
      <c r="M162" s="363">
        <v>2.9491130000000004E-2</v>
      </c>
      <c r="N162" s="363">
        <v>1.1966870850499332E-2</v>
      </c>
      <c r="O162" s="365">
        <f t="shared" si="3"/>
        <v>-97.079256571737687</v>
      </c>
      <c r="P162" s="182">
        <v>2.8641469999999999E-2</v>
      </c>
      <c r="Q162" s="182">
        <v>0.17555924999999997</v>
      </c>
      <c r="R162" s="182">
        <f>[1]ENERO!Q160+[1]FEBRERO!Q160+[1]MARZO!Q160+[1]ABRIL!Q160+[1]MAYO!Q160+[1]JUNIO!Q160+[1]JULIO!Q160+[1]AGOSTO!Q160+[1]SEPTIEMBRE!Q160+[1]OCTUBRE!Q160+[1]NOVIEMBRE!Q160+[1]DICIEMBRE!Q160</f>
        <v>0.20420071999999997</v>
      </c>
      <c r="S162" s="183"/>
      <c r="T162" s="182">
        <v>2.8641469999999999E-2</v>
      </c>
      <c r="U162" s="182">
        <v>0.54021094252496527</v>
      </c>
      <c r="V162" s="182">
        <f>[1]ENERO!T160+[1]FEBRERO!T160+[1]MARZO!T160+[1]ABRIL!T160+[1]MAYO!T160+[1]JUNIO!T160+[1]JULIO!T160+[1]AGOSTO!T160+[1]SEPTIEMBRE!T160+[1]OCTUBRE!T160+[1]NOVIEMBRE!T160+[1]DICIEMBRE!T160</f>
        <v>0.56885241252496532</v>
      </c>
      <c r="W162" s="184"/>
      <c r="X162" s="184"/>
      <c r="Y162" s="184"/>
    </row>
    <row r="163" spans="1:25" s="185" customFormat="1">
      <c r="A163" s="298">
        <v>181</v>
      </c>
      <c r="B163" s="298" t="s">
        <v>205</v>
      </c>
      <c r="C163" s="298" t="s">
        <v>289</v>
      </c>
      <c r="D163" s="363">
        <v>17772.439472999999</v>
      </c>
      <c r="E163" s="363">
        <v>589.96471000000008</v>
      </c>
      <c r="F163" s="363">
        <v>0</v>
      </c>
      <c r="G163" s="363">
        <v>223.86196799999999</v>
      </c>
      <c r="H163" s="363">
        <v>16958.612794999997</v>
      </c>
      <c r="I163" s="364"/>
      <c r="J163" s="363">
        <v>17623.273810399987</v>
      </c>
      <c r="K163" s="363">
        <v>550.54203599999994</v>
      </c>
      <c r="L163" s="363">
        <v>0</v>
      </c>
      <c r="M163" s="363">
        <v>208.91998762000003</v>
      </c>
      <c r="N163" s="363">
        <v>16863.811786779985</v>
      </c>
      <c r="O163" s="365">
        <f t="shared" si="3"/>
        <v>-0.55901393212989281</v>
      </c>
      <c r="P163" s="182">
        <v>589.96471000000008</v>
      </c>
      <c r="Q163" s="182">
        <v>0</v>
      </c>
      <c r="R163" s="182">
        <f>[1]ENERO!Q161+[1]FEBRERO!Q161+[1]MARZO!Q161+[1]ABRIL!Q161+[1]MAYO!Q161+[1]JUNIO!Q161+[1]JULIO!Q161+[1]AGOSTO!Q161+[1]SEPTIEMBRE!Q161+[1]OCTUBRE!Q161+[1]NOVIEMBRE!Q161+[1]DICIEMBRE!Q161</f>
        <v>589.96471000000008</v>
      </c>
      <c r="S163" s="183"/>
      <c r="T163" s="182">
        <v>550.54203599999994</v>
      </c>
      <c r="U163" s="182">
        <v>0</v>
      </c>
      <c r="V163" s="182">
        <f>[1]ENERO!T161+[1]FEBRERO!T161+[1]MARZO!T161+[1]ABRIL!T161+[1]MAYO!T161+[1]JUNIO!T161+[1]JULIO!T161+[1]AGOSTO!T161+[1]SEPTIEMBRE!T161+[1]OCTUBRE!T161+[1]NOVIEMBRE!T161+[1]DICIEMBRE!T161</f>
        <v>550.54203599999994</v>
      </c>
      <c r="W163" s="184"/>
      <c r="X163" s="184"/>
      <c r="Y163" s="184"/>
    </row>
    <row r="164" spans="1:25" s="185" customFormat="1">
      <c r="A164" s="298">
        <v>182</v>
      </c>
      <c r="B164" s="298" t="s">
        <v>213</v>
      </c>
      <c r="C164" s="298" t="s">
        <v>290</v>
      </c>
      <c r="D164" s="363">
        <v>0</v>
      </c>
      <c r="E164" s="363">
        <v>0</v>
      </c>
      <c r="F164" s="363">
        <v>0</v>
      </c>
      <c r="G164" s="363">
        <v>0</v>
      </c>
      <c r="H164" s="363">
        <v>0</v>
      </c>
      <c r="I164" s="364"/>
      <c r="J164" s="363">
        <v>0</v>
      </c>
      <c r="K164" s="363">
        <v>0</v>
      </c>
      <c r="L164" s="363">
        <v>0</v>
      </c>
      <c r="M164" s="363">
        <v>0</v>
      </c>
      <c r="N164" s="363">
        <v>0</v>
      </c>
      <c r="O164" s="365" t="str">
        <f t="shared" si="3"/>
        <v>N.A.</v>
      </c>
      <c r="P164" s="182">
        <v>0</v>
      </c>
      <c r="Q164" s="182">
        <v>0</v>
      </c>
      <c r="R164" s="182">
        <f>[1]ENERO!Q162+[1]FEBRERO!Q162+[1]MARZO!Q162+[1]ABRIL!Q162+[1]MAYO!Q162+[1]JUNIO!Q162+[1]JULIO!Q162+[1]AGOSTO!Q162+[1]SEPTIEMBRE!Q162+[1]OCTUBRE!Q162+[1]NOVIEMBRE!Q162+[1]DICIEMBRE!Q162</f>
        <v>0</v>
      </c>
      <c r="S164" s="183"/>
      <c r="T164" s="182">
        <v>0</v>
      </c>
      <c r="U164" s="182">
        <v>0</v>
      </c>
      <c r="V164" s="182">
        <f>[1]ENERO!T162+[1]FEBRERO!T162+[1]MARZO!T162+[1]ABRIL!T162+[1]MAYO!T162+[1]JUNIO!T162+[1]JULIO!T162+[1]AGOSTO!T162+[1]SEPTIEMBRE!T162+[1]OCTUBRE!T162+[1]NOVIEMBRE!T162+[1]DICIEMBRE!T162</f>
        <v>0</v>
      </c>
      <c r="W164" s="184"/>
      <c r="X164" s="184"/>
      <c r="Y164" s="184"/>
    </row>
    <row r="165" spans="1:25" s="185" customFormat="1">
      <c r="A165" s="298">
        <v>183</v>
      </c>
      <c r="B165" s="298" t="s">
        <v>205</v>
      </c>
      <c r="C165" s="298" t="s">
        <v>291</v>
      </c>
      <c r="D165" s="363">
        <v>0</v>
      </c>
      <c r="E165" s="363">
        <v>0</v>
      </c>
      <c r="F165" s="363">
        <v>0</v>
      </c>
      <c r="G165" s="363">
        <v>0</v>
      </c>
      <c r="H165" s="363">
        <v>0</v>
      </c>
      <c r="I165" s="364"/>
      <c r="J165" s="363">
        <v>0</v>
      </c>
      <c r="K165" s="363">
        <v>0</v>
      </c>
      <c r="L165" s="363">
        <v>0</v>
      </c>
      <c r="M165" s="363">
        <v>0</v>
      </c>
      <c r="N165" s="363">
        <v>0</v>
      </c>
      <c r="O165" s="365" t="str">
        <f t="shared" si="3"/>
        <v>N.A.</v>
      </c>
      <c r="P165" s="182">
        <v>0</v>
      </c>
      <c r="Q165" s="182">
        <v>0</v>
      </c>
      <c r="R165" s="182">
        <f>[1]ENERO!Q163+[1]FEBRERO!Q163+[1]MARZO!Q163+[1]ABRIL!Q163+[1]MAYO!Q163+[1]JUNIO!Q163+[1]JULIO!Q163+[1]AGOSTO!Q163+[1]SEPTIEMBRE!Q163+[1]OCTUBRE!Q163+[1]NOVIEMBRE!Q163+[1]DICIEMBRE!Q163</f>
        <v>0</v>
      </c>
      <c r="S165" s="183"/>
      <c r="T165" s="182">
        <v>0</v>
      </c>
      <c r="U165" s="182">
        <v>0</v>
      </c>
      <c r="V165" s="182">
        <f>[1]ENERO!T163+[1]FEBRERO!T163+[1]MARZO!T163+[1]ABRIL!T163+[1]MAYO!T163+[1]JUNIO!T163+[1]JULIO!T163+[1]AGOSTO!T163+[1]SEPTIEMBRE!T163+[1]OCTUBRE!T163+[1]NOVIEMBRE!T163+[1]DICIEMBRE!T163</f>
        <v>0</v>
      </c>
      <c r="W165" s="184"/>
      <c r="X165" s="184"/>
      <c r="Y165" s="184"/>
    </row>
    <row r="166" spans="1:25" s="185" customFormat="1">
      <c r="A166" s="298">
        <v>185</v>
      </c>
      <c r="B166" s="298" t="s">
        <v>140</v>
      </c>
      <c r="C166" s="298" t="s">
        <v>292</v>
      </c>
      <c r="D166" s="363">
        <v>93.64529850000001</v>
      </c>
      <c r="E166" s="363">
        <v>45.259557859999994</v>
      </c>
      <c r="F166" s="363">
        <v>0</v>
      </c>
      <c r="G166" s="363">
        <v>1.5088638699999999</v>
      </c>
      <c r="H166" s="363">
        <v>46.876876769999988</v>
      </c>
      <c r="I166" s="364"/>
      <c r="J166" s="363">
        <v>53.599137972210706</v>
      </c>
      <c r="K166" s="363">
        <v>51.593278102559523</v>
      </c>
      <c r="L166" s="363">
        <v>0</v>
      </c>
      <c r="M166" s="363">
        <v>0.95489637999999988</v>
      </c>
      <c r="N166" s="363">
        <v>1.0509634896511912</v>
      </c>
      <c r="O166" s="365">
        <f t="shared" si="3"/>
        <v>-97.758034318694669</v>
      </c>
      <c r="P166" s="182">
        <v>12.022455110000001</v>
      </c>
      <c r="Q166" s="182">
        <v>33.237102749999998</v>
      </c>
      <c r="R166" s="182">
        <f>[1]ENERO!Q164+[1]FEBRERO!Q164+[1]MARZO!Q164+[1]ABRIL!Q164+[1]MAYO!Q164+[1]JUNIO!Q164+[1]JULIO!Q164+[1]AGOSTO!Q164+[1]SEPTIEMBRE!Q164+[1]OCTUBRE!Q164+[1]NOVIEMBRE!Q164+[1]DICIEMBRE!Q164</f>
        <v>45.259557859999994</v>
      </c>
      <c r="S166" s="183"/>
      <c r="T166" s="182">
        <v>12.022455110000001</v>
      </c>
      <c r="U166" s="182">
        <v>39.570822992559521</v>
      </c>
      <c r="V166" s="182">
        <f>[1]ENERO!T164+[1]FEBRERO!T164+[1]MARZO!T164+[1]ABRIL!T164+[1]MAYO!T164+[1]JUNIO!T164+[1]JULIO!T164+[1]AGOSTO!T164+[1]SEPTIEMBRE!T164+[1]OCTUBRE!T164+[1]NOVIEMBRE!T164+[1]DICIEMBRE!T164</f>
        <v>51.593278102559523</v>
      </c>
      <c r="W166" s="184"/>
      <c r="X166" s="184"/>
      <c r="Y166" s="184"/>
    </row>
    <row r="167" spans="1:25" s="185" customFormat="1">
      <c r="A167" s="298">
        <v>188</v>
      </c>
      <c r="B167" s="298" t="s">
        <v>140</v>
      </c>
      <c r="C167" s="298" t="s">
        <v>293</v>
      </c>
      <c r="D167" s="363">
        <v>2776.4027369999994</v>
      </c>
      <c r="E167" s="363">
        <v>140.90638235009305</v>
      </c>
      <c r="F167" s="363">
        <v>0</v>
      </c>
      <c r="G167" s="363">
        <v>38.733450756074404</v>
      </c>
      <c r="H167" s="363">
        <v>2596.7629038938321</v>
      </c>
      <c r="I167" s="364"/>
      <c r="J167" s="363">
        <v>147.94506417374026</v>
      </c>
      <c r="K167" s="363">
        <v>138.07827739249043</v>
      </c>
      <c r="L167" s="363">
        <v>0</v>
      </c>
      <c r="M167" s="363">
        <v>6.9659031700000016</v>
      </c>
      <c r="N167" s="363">
        <v>2.9008836112498182</v>
      </c>
      <c r="O167" s="365">
        <f t="shared" si="3"/>
        <v>-99.888288468427362</v>
      </c>
      <c r="P167" s="182">
        <v>107.02558910009301</v>
      </c>
      <c r="Q167" s="182">
        <v>33.880793250000004</v>
      </c>
      <c r="R167" s="182">
        <f>[1]ENERO!Q165+[1]FEBRERO!Q165+[1]MARZO!Q165+[1]ABRIL!Q165+[1]MAYO!Q165+[1]JUNIO!Q165+[1]JULIO!Q165+[1]AGOSTO!Q165+[1]SEPTIEMBRE!Q165+[1]OCTUBRE!Q165+[1]NOVIEMBRE!Q165+[1]DICIEMBRE!Q165</f>
        <v>140.90638235009305</v>
      </c>
      <c r="S167" s="183"/>
      <c r="T167" s="182">
        <v>69.046593080000008</v>
      </c>
      <c r="U167" s="182">
        <v>69.031684312490412</v>
      </c>
      <c r="V167" s="182">
        <f>[1]ENERO!T165+[1]FEBRERO!T165+[1]MARZO!T165+[1]ABRIL!T165+[1]MAYO!T165+[1]JUNIO!T165+[1]JULIO!T165+[1]AGOSTO!T165+[1]SEPTIEMBRE!T165+[1]OCTUBRE!T165+[1]NOVIEMBRE!T165+[1]DICIEMBRE!T165</f>
        <v>138.07827739249043</v>
      </c>
      <c r="W167" s="184"/>
      <c r="X167" s="184"/>
      <c r="Y167" s="184"/>
    </row>
    <row r="168" spans="1:25" s="185" customFormat="1">
      <c r="A168" s="298">
        <v>189</v>
      </c>
      <c r="B168" s="298" t="s">
        <v>140</v>
      </c>
      <c r="C168" s="298" t="s">
        <v>294</v>
      </c>
      <c r="D168" s="363">
        <v>16.8988035</v>
      </c>
      <c r="E168" s="363">
        <v>11.14925287</v>
      </c>
      <c r="F168" s="363">
        <v>0</v>
      </c>
      <c r="G168" s="363">
        <v>2.6691252000000008</v>
      </c>
      <c r="H168" s="363">
        <v>3.0804254299999996</v>
      </c>
      <c r="I168" s="364"/>
      <c r="J168" s="363">
        <v>8.8415207163356424</v>
      </c>
      <c r="K168" s="363">
        <v>7.0717522250349427</v>
      </c>
      <c r="L168" s="363">
        <v>0</v>
      </c>
      <c r="M168" s="363">
        <v>1.59640534</v>
      </c>
      <c r="N168" s="363">
        <v>0.1733631513006996</v>
      </c>
      <c r="O168" s="365">
        <f t="shared" si="3"/>
        <v>-94.37210361879464</v>
      </c>
      <c r="P168" s="182">
        <v>1.5504123699999997</v>
      </c>
      <c r="Q168" s="182">
        <v>9.5988404999999997</v>
      </c>
      <c r="R168" s="182">
        <f>[1]ENERO!Q166+[1]FEBRERO!Q166+[1]MARZO!Q166+[1]ABRIL!Q166+[1]MAYO!Q166+[1]JUNIO!Q166+[1]JULIO!Q166+[1]AGOSTO!Q166+[1]SEPTIEMBRE!Q166+[1]OCTUBRE!Q166+[1]NOVIEMBRE!Q166+[1]DICIEMBRE!Q166</f>
        <v>11.14925287</v>
      </c>
      <c r="S168" s="183"/>
      <c r="T168" s="182">
        <v>1.5504123699999997</v>
      </c>
      <c r="U168" s="182">
        <v>5.5213398550349435</v>
      </c>
      <c r="V168" s="182">
        <f>[1]ENERO!T166+[1]FEBRERO!T166+[1]MARZO!T166+[1]ABRIL!T166+[1]MAYO!T166+[1]JUNIO!T166+[1]JULIO!T166+[1]AGOSTO!T166+[1]SEPTIEMBRE!T166+[1]OCTUBRE!T166+[1]NOVIEMBRE!T166+[1]DICIEMBRE!T166</f>
        <v>7.0717522250349427</v>
      </c>
      <c r="W168" s="184"/>
      <c r="X168" s="184"/>
      <c r="Y168" s="184"/>
    </row>
    <row r="169" spans="1:25" s="185" customFormat="1">
      <c r="A169" s="298">
        <v>190</v>
      </c>
      <c r="B169" s="298" t="s">
        <v>140</v>
      </c>
      <c r="C169" s="298" t="s">
        <v>295</v>
      </c>
      <c r="D169" s="363">
        <v>64.502843250000012</v>
      </c>
      <c r="E169" s="363">
        <v>52.598410619999996</v>
      </c>
      <c r="F169" s="363">
        <v>0</v>
      </c>
      <c r="G169" s="363">
        <v>11.685284840000001</v>
      </c>
      <c r="H169" s="363">
        <v>0.21914778999999385</v>
      </c>
      <c r="I169" s="364"/>
      <c r="J169" s="363">
        <v>33.737822657886724</v>
      </c>
      <c r="K169" s="363">
        <v>25.189455303418356</v>
      </c>
      <c r="L169" s="363">
        <v>0</v>
      </c>
      <c r="M169" s="363">
        <v>7.8868414200000014</v>
      </c>
      <c r="N169" s="363">
        <v>0.66152593446836594</v>
      </c>
      <c r="O169" s="365">
        <f t="shared" si="3"/>
        <v>201.86292751041867</v>
      </c>
      <c r="P169" s="182">
        <v>19.894223370000002</v>
      </c>
      <c r="Q169" s="182">
        <v>32.704187250000004</v>
      </c>
      <c r="R169" s="182">
        <f>[1]ENERO!Q167+[1]FEBRERO!Q167+[1]MARZO!Q167+[1]ABRIL!Q167+[1]MAYO!Q167+[1]JUNIO!Q167+[1]JULIO!Q167+[1]AGOSTO!Q167+[1]SEPTIEMBRE!Q167+[1]OCTUBRE!Q167+[1]NOVIEMBRE!Q167+[1]DICIEMBRE!Q167</f>
        <v>52.598410619999996</v>
      </c>
      <c r="S169" s="183"/>
      <c r="T169" s="182">
        <v>12.092347829999998</v>
      </c>
      <c r="U169" s="182">
        <v>13.097107473418358</v>
      </c>
      <c r="V169" s="182">
        <f>[1]ENERO!T167+[1]FEBRERO!T167+[1]MARZO!T167+[1]ABRIL!T167+[1]MAYO!T167+[1]JUNIO!T167+[1]JULIO!T167+[1]AGOSTO!T167+[1]SEPTIEMBRE!T167+[1]OCTUBRE!T167+[1]NOVIEMBRE!T167+[1]DICIEMBRE!T167</f>
        <v>25.189455303418356</v>
      </c>
      <c r="W169" s="184"/>
      <c r="X169" s="184"/>
      <c r="Y169" s="184"/>
    </row>
    <row r="170" spans="1:25" s="185" customFormat="1">
      <c r="A170" s="298">
        <v>191</v>
      </c>
      <c r="B170" s="298" t="s">
        <v>246</v>
      </c>
      <c r="C170" s="298" t="s">
        <v>296</v>
      </c>
      <c r="D170" s="363">
        <v>10.49544525</v>
      </c>
      <c r="E170" s="363">
        <v>10.064201750000001</v>
      </c>
      <c r="F170" s="363">
        <v>0</v>
      </c>
      <c r="G170" s="363">
        <v>0.72627668999999995</v>
      </c>
      <c r="H170" s="363">
        <v>-0.29503319000000028</v>
      </c>
      <c r="I170" s="364"/>
      <c r="J170" s="363">
        <v>7.2495848652904664</v>
      </c>
      <c r="K170" s="363">
        <v>6.3741400824416354</v>
      </c>
      <c r="L170" s="363">
        <v>0</v>
      </c>
      <c r="M170" s="363">
        <v>0.73329606000000003</v>
      </c>
      <c r="N170" s="363">
        <v>0.14214872284883182</v>
      </c>
      <c r="O170" s="365">
        <f t="shared" si="3"/>
        <v>-148.18058702101675</v>
      </c>
      <c r="P170" s="182">
        <v>3.8005040000000001</v>
      </c>
      <c r="Q170" s="182">
        <v>6.2636977500000004</v>
      </c>
      <c r="R170" s="182">
        <f>[1]ENERO!Q168+[1]FEBRERO!Q168+[1]MARZO!Q168+[1]ABRIL!Q168+[1]MAYO!Q168+[1]JUNIO!Q168+[1]JULIO!Q168+[1]AGOSTO!Q168+[1]SEPTIEMBRE!Q168+[1]OCTUBRE!Q168+[1]NOVIEMBRE!Q168+[1]DICIEMBRE!Q168</f>
        <v>10.064201750000001</v>
      </c>
      <c r="S170" s="183"/>
      <c r="T170" s="182">
        <v>3.84101011</v>
      </c>
      <c r="U170" s="182">
        <v>2.5331299724416341</v>
      </c>
      <c r="V170" s="182">
        <f>[1]ENERO!T168+[1]FEBRERO!T168+[1]MARZO!T168+[1]ABRIL!T168+[1]MAYO!T168+[1]JUNIO!T168+[1]JULIO!T168+[1]AGOSTO!T168+[1]SEPTIEMBRE!T168+[1]OCTUBRE!T168+[1]NOVIEMBRE!T168+[1]DICIEMBRE!T168</f>
        <v>6.3741400824416354</v>
      </c>
      <c r="W170" s="184"/>
      <c r="X170" s="184"/>
      <c r="Y170" s="184"/>
    </row>
    <row r="171" spans="1:25" s="185" customFormat="1">
      <c r="A171" s="298">
        <v>192</v>
      </c>
      <c r="B171" s="298" t="s">
        <v>140</v>
      </c>
      <c r="C171" s="298" t="s">
        <v>297</v>
      </c>
      <c r="D171" s="363">
        <v>51.210743250000007</v>
      </c>
      <c r="E171" s="363">
        <v>52.395137470000002</v>
      </c>
      <c r="F171" s="363">
        <v>0</v>
      </c>
      <c r="G171" s="363">
        <v>3.8191457599999996</v>
      </c>
      <c r="H171" s="363">
        <v>-5.0035399799999993</v>
      </c>
      <c r="I171" s="364"/>
      <c r="J171" s="363">
        <v>31.289509589860966</v>
      </c>
      <c r="K171" s="363">
        <v>28.006812433981331</v>
      </c>
      <c r="L171" s="363">
        <v>0</v>
      </c>
      <c r="M171" s="363">
        <v>2.6691773599999999</v>
      </c>
      <c r="N171" s="363">
        <v>0.61351979587962979</v>
      </c>
      <c r="O171" s="365">
        <f t="shared" si="3"/>
        <v>-112.26171467265122</v>
      </c>
      <c r="P171" s="182">
        <v>23.121024970000001</v>
      </c>
      <c r="Q171" s="182">
        <v>29.274112499999998</v>
      </c>
      <c r="R171" s="182">
        <f>[1]ENERO!Q169+[1]FEBRERO!Q169+[1]MARZO!Q169+[1]ABRIL!Q169+[1]MAYO!Q169+[1]JUNIO!Q169+[1]JULIO!Q169+[1]AGOSTO!Q169+[1]SEPTIEMBRE!Q169+[1]OCTUBRE!Q169+[1]NOVIEMBRE!Q169+[1]DICIEMBRE!Q169</f>
        <v>52.395137470000002</v>
      </c>
      <c r="S171" s="183"/>
      <c r="T171" s="182">
        <v>17.160589889999997</v>
      </c>
      <c r="U171" s="182">
        <v>10.846222543981336</v>
      </c>
      <c r="V171" s="182">
        <f>[1]ENERO!T169+[1]FEBRERO!T169+[1]MARZO!T169+[1]ABRIL!T169+[1]MAYO!T169+[1]JUNIO!T169+[1]JULIO!T169+[1]AGOSTO!T169+[1]SEPTIEMBRE!T169+[1]OCTUBRE!T169+[1]NOVIEMBRE!T169+[1]DICIEMBRE!T169</f>
        <v>28.006812433981331</v>
      </c>
      <c r="W171" s="184"/>
      <c r="X171" s="184"/>
      <c r="Y171" s="184"/>
    </row>
    <row r="172" spans="1:25" s="185" customFormat="1">
      <c r="A172" s="298">
        <v>193</v>
      </c>
      <c r="B172" s="298" t="s">
        <v>246</v>
      </c>
      <c r="C172" s="298" t="s">
        <v>298</v>
      </c>
      <c r="D172" s="363">
        <v>0</v>
      </c>
      <c r="E172" s="363">
        <v>0</v>
      </c>
      <c r="F172" s="363">
        <v>0</v>
      </c>
      <c r="G172" s="363">
        <v>0</v>
      </c>
      <c r="H172" s="363">
        <v>0</v>
      </c>
      <c r="I172" s="364"/>
      <c r="J172" s="363">
        <v>0</v>
      </c>
      <c r="K172" s="363">
        <v>0</v>
      </c>
      <c r="L172" s="363">
        <v>0</v>
      </c>
      <c r="M172" s="363">
        <v>0</v>
      </c>
      <c r="N172" s="363">
        <v>0</v>
      </c>
      <c r="O172" s="365" t="str">
        <f t="shared" si="3"/>
        <v>N.A.</v>
      </c>
      <c r="P172" s="182">
        <v>0</v>
      </c>
      <c r="Q172" s="182">
        <v>0</v>
      </c>
      <c r="R172" s="182">
        <f>[1]ENERO!Q170+[1]FEBRERO!Q170+[1]MARZO!Q170+[1]ABRIL!Q170+[1]MAYO!Q170+[1]JUNIO!Q170+[1]JULIO!Q170+[1]AGOSTO!Q170+[1]SEPTIEMBRE!Q170+[1]OCTUBRE!Q170+[1]NOVIEMBRE!Q170+[1]DICIEMBRE!Q170</f>
        <v>0</v>
      </c>
      <c r="S172" s="183"/>
      <c r="T172" s="182">
        <v>0</v>
      </c>
      <c r="U172" s="182">
        <v>0</v>
      </c>
      <c r="V172" s="182">
        <f>[1]ENERO!T170+[1]FEBRERO!T170+[1]MARZO!T170+[1]ABRIL!T170+[1]MAYO!T170+[1]JUNIO!T170+[1]JULIO!T170+[1]AGOSTO!T170+[1]SEPTIEMBRE!T170+[1]OCTUBRE!T170+[1]NOVIEMBRE!T170+[1]DICIEMBRE!T170</f>
        <v>0</v>
      </c>
      <c r="W172" s="184"/>
      <c r="X172" s="184"/>
      <c r="Y172" s="184"/>
    </row>
    <row r="173" spans="1:25" s="185" customFormat="1">
      <c r="A173" s="298">
        <v>194</v>
      </c>
      <c r="B173" s="298" t="s">
        <v>140</v>
      </c>
      <c r="C173" s="298" t="s">
        <v>299</v>
      </c>
      <c r="D173" s="363">
        <v>42.356617499999999</v>
      </c>
      <c r="E173" s="363">
        <v>26.059441650000004</v>
      </c>
      <c r="F173" s="363">
        <v>0</v>
      </c>
      <c r="G173" s="363">
        <v>1.7847431899999999</v>
      </c>
      <c r="H173" s="363">
        <v>14.512432659999998</v>
      </c>
      <c r="I173" s="364"/>
      <c r="J173" s="363">
        <v>13.724609574767735</v>
      </c>
      <c r="K173" s="363">
        <v>12.360785953105619</v>
      </c>
      <c r="L173" s="363">
        <v>0</v>
      </c>
      <c r="M173" s="363">
        <v>1.09471363</v>
      </c>
      <c r="N173" s="363">
        <v>0.26910999166211585</v>
      </c>
      <c r="O173" s="365">
        <f t="shared" si="3"/>
        <v>-98.145658981048342</v>
      </c>
      <c r="P173" s="182">
        <v>6.7047511499999999</v>
      </c>
      <c r="Q173" s="182">
        <v>19.354690500000004</v>
      </c>
      <c r="R173" s="182">
        <f>[1]ENERO!Q171+[1]FEBRERO!Q171+[1]MARZO!Q171+[1]ABRIL!Q171+[1]MAYO!Q171+[1]JUNIO!Q171+[1]JULIO!Q171+[1]AGOSTO!Q171+[1]SEPTIEMBRE!Q171+[1]OCTUBRE!Q171+[1]NOVIEMBRE!Q171+[1]DICIEMBRE!Q171</f>
        <v>26.059441650000004</v>
      </c>
      <c r="S173" s="183"/>
      <c r="T173" s="182">
        <v>6.7047511499999999</v>
      </c>
      <c r="U173" s="182">
        <v>5.6560348031056193</v>
      </c>
      <c r="V173" s="182">
        <f>[1]ENERO!T171+[1]FEBRERO!T171+[1]MARZO!T171+[1]ABRIL!T171+[1]MAYO!T171+[1]JUNIO!T171+[1]JULIO!T171+[1]AGOSTO!T171+[1]SEPTIEMBRE!T171+[1]OCTUBRE!T171+[1]NOVIEMBRE!T171+[1]DICIEMBRE!T171</f>
        <v>12.360785953105619</v>
      </c>
      <c r="W173" s="184"/>
      <c r="X173" s="184"/>
      <c r="Y173" s="184"/>
    </row>
    <row r="174" spans="1:25" s="185" customFormat="1">
      <c r="A174" s="298">
        <v>195</v>
      </c>
      <c r="B174" s="298" t="s">
        <v>140</v>
      </c>
      <c r="C174" s="298" t="s">
        <v>300</v>
      </c>
      <c r="D174" s="363">
        <v>80.870983499999994</v>
      </c>
      <c r="E174" s="363">
        <v>44.115619909999992</v>
      </c>
      <c r="F174" s="363">
        <v>0</v>
      </c>
      <c r="G174" s="363">
        <v>6.8825301199999993</v>
      </c>
      <c r="H174" s="363">
        <v>29.872833470000018</v>
      </c>
      <c r="I174" s="364"/>
      <c r="J174" s="363">
        <v>35.686497675798478</v>
      </c>
      <c r="K174" s="363">
        <v>30.731881737253406</v>
      </c>
      <c r="L174" s="363">
        <v>0</v>
      </c>
      <c r="M174" s="363">
        <v>4.2548806900000002</v>
      </c>
      <c r="N174" s="363">
        <v>0.69973524854507096</v>
      </c>
      <c r="O174" s="365">
        <f t="shared" si="3"/>
        <v>-97.657620094030307</v>
      </c>
      <c r="P174" s="182">
        <v>14.775524659999993</v>
      </c>
      <c r="Q174" s="182">
        <v>29.340095250000001</v>
      </c>
      <c r="R174" s="182">
        <f>[1]ENERO!Q172+[1]FEBRERO!Q172+[1]MARZO!Q172+[1]ABRIL!Q172+[1]MAYO!Q172+[1]JUNIO!Q172+[1]JULIO!Q172+[1]AGOSTO!Q172+[1]SEPTIEMBRE!Q172+[1]OCTUBRE!Q172+[1]NOVIEMBRE!Q172+[1]DICIEMBRE!Q172</f>
        <v>44.115619909999992</v>
      </c>
      <c r="S174" s="183"/>
      <c r="T174" s="182">
        <v>14.775524659999993</v>
      </c>
      <c r="U174" s="182">
        <v>15.95635707725341</v>
      </c>
      <c r="V174" s="182">
        <f>[1]ENERO!T172+[1]FEBRERO!T172+[1]MARZO!T172+[1]ABRIL!T172+[1]MAYO!T172+[1]JUNIO!T172+[1]JULIO!T172+[1]AGOSTO!T172+[1]SEPTIEMBRE!T172+[1]OCTUBRE!T172+[1]NOVIEMBRE!T172+[1]DICIEMBRE!T172</f>
        <v>30.731881737253406</v>
      </c>
      <c r="W174" s="184"/>
      <c r="X174" s="184"/>
      <c r="Y174" s="184"/>
    </row>
    <row r="175" spans="1:25" s="185" customFormat="1">
      <c r="A175" s="298">
        <v>197</v>
      </c>
      <c r="B175" s="298" t="s">
        <v>140</v>
      </c>
      <c r="C175" s="298" t="s">
        <v>301</v>
      </c>
      <c r="D175" s="363">
        <v>33.238026000000005</v>
      </c>
      <c r="E175" s="363">
        <v>3.4378784199999997</v>
      </c>
      <c r="F175" s="363">
        <v>0</v>
      </c>
      <c r="G175" s="363">
        <v>1.3828110399999998</v>
      </c>
      <c r="H175" s="363">
        <v>28.417336539999997</v>
      </c>
      <c r="I175" s="364"/>
      <c r="J175" s="363">
        <v>3.9356327679806515</v>
      </c>
      <c r="K175" s="363">
        <v>3.0240226080202461</v>
      </c>
      <c r="L175" s="363">
        <v>0</v>
      </c>
      <c r="M175" s="363">
        <v>0.83444088999999999</v>
      </c>
      <c r="N175" s="363">
        <v>7.7169269960404782E-2</v>
      </c>
      <c r="O175" s="365">
        <f t="shared" si="3"/>
        <v>-99.728442988132329</v>
      </c>
      <c r="P175" s="182">
        <v>0.8104004199999999</v>
      </c>
      <c r="Q175" s="182">
        <v>2.627478</v>
      </c>
      <c r="R175" s="182">
        <f>[1]ENERO!Q173+[1]FEBRERO!Q173+[1]MARZO!Q173+[1]ABRIL!Q173+[1]MAYO!Q173+[1]JUNIO!Q173+[1]JULIO!Q173+[1]AGOSTO!Q173+[1]SEPTIEMBRE!Q173+[1]OCTUBRE!Q173+[1]NOVIEMBRE!Q173+[1]DICIEMBRE!Q173</f>
        <v>3.4378784199999997</v>
      </c>
      <c r="S175" s="183"/>
      <c r="T175" s="182">
        <v>0.8104004199999999</v>
      </c>
      <c r="U175" s="182">
        <v>2.2136221880202465</v>
      </c>
      <c r="V175" s="182">
        <f>[1]ENERO!T173+[1]FEBRERO!T173+[1]MARZO!T173+[1]ABRIL!T173+[1]MAYO!T173+[1]JUNIO!T173+[1]JULIO!T173+[1]AGOSTO!T173+[1]SEPTIEMBRE!T173+[1]OCTUBRE!T173+[1]NOVIEMBRE!T173+[1]DICIEMBRE!T173</f>
        <v>3.0240226080202461</v>
      </c>
      <c r="W175" s="184"/>
      <c r="X175" s="184"/>
      <c r="Y175" s="184"/>
    </row>
    <row r="176" spans="1:25" s="185" customFormat="1">
      <c r="A176" s="298">
        <v>198</v>
      </c>
      <c r="B176" s="298" t="s">
        <v>140</v>
      </c>
      <c r="C176" s="298" t="s">
        <v>302</v>
      </c>
      <c r="D176" s="363">
        <v>101.0035815</v>
      </c>
      <c r="E176" s="363">
        <v>27.614296859999996</v>
      </c>
      <c r="F176" s="363">
        <v>0</v>
      </c>
      <c r="G176" s="363">
        <v>2.4374244700000003</v>
      </c>
      <c r="H176" s="363">
        <v>70.951860169999989</v>
      </c>
      <c r="I176" s="364"/>
      <c r="J176" s="363">
        <v>23.407641621526221</v>
      </c>
      <c r="K176" s="363">
        <v>21.304324096398251</v>
      </c>
      <c r="L176" s="363">
        <v>0</v>
      </c>
      <c r="M176" s="363">
        <v>1.6443441600000002</v>
      </c>
      <c r="N176" s="363">
        <v>0.45897336512796683</v>
      </c>
      <c r="O176" s="365">
        <f t="shared" si="3"/>
        <v>-99.353120039378439</v>
      </c>
      <c r="P176" s="182">
        <v>9.8265026100000004</v>
      </c>
      <c r="Q176" s="182">
        <v>17.787794250000001</v>
      </c>
      <c r="R176" s="182">
        <f>[1]ENERO!Q174+[1]FEBRERO!Q174+[1]MARZO!Q174+[1]ABRIL!Q174+[1]MAYO!Q174+[1]JUNIO!Q174+[1]JULIO!Q174+[1]AGOSTO!Q174+[1]SEPTIEMBRE!Q174+[1]OCTUBRE!Q174+[1]NOVIEMBRE!Q174+[1]DICIEMBRE!Q174</f>
        <v>27.614296859999996</v>
      </c>
      <c r="S176" s="183"/>
      <c r="T176" s="182">
        <v>9.8265026100000004</v>
      </c>
      <c r="U176" s="182">
        <v>11.477821486398254</v>
      </c>
      <c r="V176" s="182">
        <f>[1]ENERO!T174+[1]FEBRERO!T174+[1]MARZO!T174+[1]ABRIL!T174+[1]MAYO!T174+[1]JUNIO!T174+[1]JULIO!T174+[1]AGOSTO!T174+[1]SEPTIEMBRE!T174+[1]OCTUBRE!T174+[1]NOVIEMBRE!T174+[1]DICIEMBRE!T174</f>
        <v>21.304324096398251</v>
      </c>
      <c r="W176" s="184"/>
      <c r="X176" s="184"/>
      <c r="Y176" s="184"/>
    </row>
    <row r="177" spans="1:25" s="185" customFormat="1">
      <c r="A177" s="298">
        <v>199</v>
      </c>
      <c r="B177" s="298" t="s">
        <v>140</v>
      </c>
      <c r="C177" s="298" t="s">
        <v>303</v>
      </c>
      <c r="D177" s="363">
        <v>52.933321500000012</v>
      </c>
      <c r="E177" s="363">
        <v>16.879148829999998</v>
      </c>
      <c r="F177" s="363">
        <v>0</v>
      </c>
      <c r="G177" s="363">
        <v>1.8132556099999999</v>
      </c>
      <c r="H177" s="363">
        <v>34.240917060000001</v>
      </c>
      <c r="I177" s="364"/>
      <c r="J177" s="363">
        <v>17.074783441925646</v>
      </c>
      <c r="K177" s="363">
        <v>15.13804181659377</v>
      </c>
      <c r="L177" s="363">
        <v>0</v>
      </c>
      <c r="M177" s="363">
        <v>1.6019419500000001</v>
      </c>
      <c r="N177" s="363">
        <v>0.33479967533187477</v>
      </c>
      <c r="O177" s="365">
        <f t="shared" si="3"/>
        <v>-99.022223397973818</v>
      </c>
      <c r="P177" s="182">
        <v>6.9019093300000005</v>
      </c>
      <c r="Q177" s="182">
        <v>9.9772394999999996</v>
      </c>
      <c r="R177" s="182">
        <f>[1]ENERO!Q175+[1]FEBRERO!Q175+[1]MARZO!Q175+[1]ABRIL!Q175+[1]MAYO!Q175+[1]JUNIO!Q175+[1]JULIO!Q175+[1]AGOSTO!Q175+[1]SEPTIEMBRE!Q175+[1]OCTUBRE!Q175+[1]NOVIEMBRE!Q175+[1]DICIEMBRE!Q175</f>
        <v>16.879148829999998</v>
      </c>
      <c r="S177" s="183"/>
      <c r="T177" s="182">
        <v>6.9720282000000005</v>
      </c>
      <c r="U177" s="182">
        <v>8.1660136165937711</v>
      </c>
      <c r="V177" s="182">
        <f>[1]ENERO!T175+[1]FEBRERO!T175+[1]MARZO!T175+[1]ABRIL!T175+[1]MAYO!T175+[1]JUNIO!T175+[1]JULIO!T175+[1]AGOSTO!T175+[1]SEPTIEMBRE!T175+[1]OCTUBRE!T175+[1]NOVIEMBRE!T175+[1]DICIEMBRE!T175</f>
        <v>15.13804181659377</v>
      </c>
      <c r="W177" s="184"/>
      <c r="X177" s="184"/>
      <c r="Y177" s="184"/>
    </row>
    <row r="178" spans="1:25" s="185" customFormat="1" ht="27">
      <c r="A178" s="298">
        <v>200</v>
      </c>
      <c r="B178" s="298" t="s">
        <v>228</v>
      </c>
      <c r="C178" s="298" t="s">
        <v>304</v>
      </c>
      <c r="D178" s="363">
        <v>306.91931925000006</v>
      </c>
      <c r="E178" s="363">
        <v>69.362968170000002</v>
      </c>
      <c r="F178" s="363">
        <v>0</v>
      </c>
      <c r="G178" s="363">
        <v>9.1310144900000001</v>
      </c>
      <c r="H178" s="363">
        <v>228.42533659000003</v>
      </c>
      <c r="I178" s="364"/>
      <c r="J178" s="363">
        <v>69.82421337754991</v>
      </c>
      <c r="K178" s="363">
        <v>61.133885264460687</v>
      </c>
      <c r="L178" s="363">
        <v>0</v>
      </c>
      <c r="M178" s="363">
        <v>7.3212258900000009</v>
      </c>
      <c r="N178" s="363">
        <v>1.3691022230892171</v>
      </c>
      <c r="O178" s="365">
        <f t="shared" si="3"/>
        <v>-99.400634691611899</v>
      </c>
      <c r="P178" s="182">
        <v>42.163913669999999</v>
      </c>
      <c r="Q178" s="182">
        <v>27.199054500000003</v>
      </c>
      <c r="R178" s="182">
        <f>[1]ENERO!Q176+[1]FEBRERO!Q176+[1]MARZO!Q176+[1]ABRIL!Q176+[1]MAYO!Q176+[1]JUNIO!Q176+[1]JULIO!Q176+[1]AGOSTO!Q176+[1]SEPTIEMBRE!Q176+[1]OCTUBRE!Q176+[1]NOVIEMBRE!Q176+[1]DICIEMBRE!Q176</f>
        <v>69.362968170000002</v>
      </c>
      <c r="S178" s="183"/>
      <c r="T178" s="182">
        <v>42.163913669999999</v>
      </c>
      <c r="U178" s="182">
        <v>18.969971594460699</v>
      </c>
      <c r="V178" s="182">
        <f>[1]ENERO!T176+[1]FEBRERO!T176+[1]MARZO!T176+[1]ABRIL!T176+[1]MAYO!T176+[1]JUNIO!T176+[1]JULIO!T176+[1]AGOSTO!T176+[1]SEPTIEMBRE!T176+[1]OCTUBRE!T176+[1]NOVIEMBRE!T176+[1]DICIEMBRE!T176</f>
        <v>61.133885264460687</v>
      </c>
      <c r="W178" s="184"/>
      <c r="X178" s="184"/>
      <c r="Y178" s="184"/>
    </row>
    <row r="179" spans="1:25" s="185" customFormat="1" ht="27">
      <c r="A179" s="298">
        <v>201</v>
      </c>
      <c r="B179" s="298" t="s">
        <v>228</v>
      </c>
      <c r="C179" s="298" t="s">
        <v>305</v>
      </c>
      <c r="D179" s="363">
        <v>352.28001599999999</v>
      </c>
      <c r="E179" s="363">
        <v>43.779600339999995</v>
      </c>
      <c r="F179" s="363">
        <v>0</v>
      </c>
      <c r="G179" s="363">
        <v>22.295898470000001</v>
      </c>
      <c r="H179" s="363">
        <v>286.20451718999999</v>
      </c>
      <c r="I179" s="364"/>
      <c r="J179" s="363">
        <v>48.276981386848639</v>
      </c>
      <c r="K179" s="363">
        <v>33.995182508675128</v>
      </c>
      <c r="L179" s="363">
        <v>0</v>
      </c>
      <c r="M179" s="363">
        <v>13.335191399999999</v>
      </c>
      <c r="N179" s="363">
        <v>0.94660747817350965</v>
      </c>
      <c r="O179" s="365">
        <f t="shared" si="3"/>
        <v>-99.6692548784808</v>
      </c>
      <c r="P179" s="182">
        <v>12.95100034</v>
      </c>
      <c r="Q179" s="182">
        <v>30.828599999999998</v>
      </c>
      <c r="R179" s="182">
        <f>[1]ENERO!Q177+[1]FEBRERO!Q177+[1]MARZO!Q177+[1]ABRIL!Q177+[1]MAYO!Q177+[1]JUNIO!Q177+[1]JULIO!Q177+[1]AGOSTO!Q177+[1]SEPTIEMBRE!Q177+[1]OCTUBRE!Q177+[1]NOVIEMBRE!Q177+[1]DICIEMBRE!Q177</f>
        <v>43.779600339999995</v>
      </c>
      <c r="S179" s="183"/>
      <c r="T179" s="182">
        <v>12.95100034</v>
      </c>
      <c r="U179" s="182">
        <v>21.044182168675125</v>
      </c>
      <c r="V179" s="182">
        <f>[1]ENERO!T177+[1]FEBRERO!T177+[1]MARZO!T177+[1]ABRIL!T177+[1]MAYO!T177+[1]JUNIO!T177+[1]JULIO!T177+[1]AGOSTO!T177+[1]SEPTIEMBRE!T177+[1]OCTUBRE!T177+[1]NOVIEMBRE!T177+[1]DICIEMBRE!T177</f>
        <v>33.995182508675128</v>
      </c>
      <c r="W179" s="184"/>
      <c r="X179" s="184"/>
      <c r="Y179" s="184"/>
    </row>
    <row r="180" spans="1:25" s="185" customFormat="1" ht="27">
      <c r="A180" s="298">
        <v>202</v>
      </c>
      <c r="B180" s="298" t="s">
        <v>228</v>
      </c>
      <c r="C180" s="298" t="s">
        <v>306</v>
      </c>
      <c r="D180" s="363">
        <v>593.71420500000011</v>
      </c>
      <c r="E180" s="363">
        <v>149.53917121999999</v>
      </c>
      <c r="F180" s="363">
        <v>0</v>
      </c>
      <c r="G180" s="363">
        <v>21.474778969999999</v>
      </c>
      <c r="H180" s="363">
        <v>422.70025480999993</v>
      </c>
      <c r="I180" s="364"/>
      <c r="J180" s="363">
        <v>162.13349477659369</v>
      </c>
      <c r="K180" s="363">
        <v>142.80859514371929</v>
      </c>
      <c r="L180" s="363">
        <v>0</v>
      </c>
      <c r="M180" s="363">
        <v>16.145811500000001</v>
      </c>
      <c r="N180" s="363">
        <v>3.1790881328744094</v>
      </c>
      <c r="O180" s="365">
        <f t="shared" si="3"/>
        <v>-99.247909577366258</v>
      </c>
      <c r="P180" s="182">
        <v>116.23197122000001</v>
      </c>
      <c r="Q180" s="182">
        <v>33.307200000000002</v>
      </c>
      <c r="R180" s="182">
        <f>[1]ENERO!Q178+[1]FEBRERO!Q178+[1]MARZO!Q178+[1]ABRIL!Q178+[1]MAYO!Q178+[1]JUNIO!Q178+[1]JULIO!Q178+[1]AGOSTO!Q178+[1]SEPTIEMBRE!Q178+[1]OCTUBRE!Q178+[1]NOVIEMBRE!Q178+[1]DICIEMBRE!Q178</f>
        <v>149.53917121999999</v>
      </c>
      <c r="S180" s="183"/>
      <c r="T180" s="182">
        <v>116.23197122000001</v>
      </c>
      <c r="U180" s="182">
        <v>26.576623923719275</v>
      </c>
      <c r="V180" s="182">
        <f>[1]ENERO!T178+[1]FEBRERO!T178+[1]MARZO!T178+[1]ABRIL!T178+[1]MAYO!T178+[1]JUNIO!T178+[1]JULIO!T178+[1]AGOSTO!T178+[1]SEPTIEMBRE!T178+[1]OCTUBRE!T178+[1]NOVIEMBRE!T178+[1]DICIEMBRE!T178</f>
        <v>142.80859514371929</v>
      </c>
      <c r="W180" s="184"/>
      <c r="X180" s="184"/>
      <c r="Y180" s="184"/>
    </row>
    <row r="181" spans="1:25" s="185" customFormat="1" ht="27">
      <c r="A181" s="298">
        <v>203</v>
      </c>
      <c r="B181" s="298" t="s">
        <v>250</v>
      </c>
      <c r="C181" s="298" t="s">
        <v>307</v>
      </c>
      <c r="D181" s="363">
        <v>67.017780000000016</v>
      </c>
      <c r="E181" s="363">
        <v>34.689699920000002</v>
      </c>
      <c r="F181" s="363">
        <v>0</v>
      </c>
      <c r="G181" s="363">
        <v>3.4472219400000004</v>
      </c>
      <c r="H181" s="363">
        <v>28.880858140000001</v>
      </c>
      <c r="I181" s="364"/>
      <c r="J181" s="363">
        <v>35.383501984193593</v>
      </c>
      <c r="K181" s="363">
        <v>31.209168757640775</v>
      </c>
      <c r="L181" s="363">
        <v>0</v>
      </c>
      <c r="M181" s="363">
        <v>3.4805390699999998</v>
      </c>
      <c r="N181" s="363">
        <v>0.69379415655281318</v>
      </c>
      <c r="O181" s="365">
        <f t="shared" si="3"/>
        <v>-97.597737043720642</v>
      </c>
      <c r="P181" s="182">
        <v>18.03883742</v>
      </c>
      <c r="Q181" s="182">
        <v>16.650862499999999</v>
      </c>
      <c r="R181" s="182">
        <f>[1]ENERO!Q179+[1]FEBRERO!Q179+[1]MARZO!Q179+[1]ABRIL!Q179+[1]MAYO!Q179+[1]JUNIO!Q179+[1]JULIO!Q179+[1]AGOSTO!Q179+[1]SEPTIEMBRE!Q179+[1]OCTUBRE!Q179+[1]NOVIEMBRE!Q179+[1]DICIEMBRE!Q179</f>
        <v>34.689699920000002</v>
      </c>
      <c r="S181" s="183"/>
      <c r="T181" s="182">
        <v>18.231096959999995</v>
      </c>
      <c r="U181" s="182">
        <v>12.978071797640784</v>
      </c>
      <c r="V181" s="182">
        <f>[1]ENERO!T179+[1]FEBRERO!T179+[1]MARZO!T179+[1]ABRIL!T179+[1]MAYO!T179+[1]JUNIO!T179+[1]JULIO!T179+[1]AGOSTO!T179+[1]SEPTIEMBRE!T179+[1]OCTUBRE!T179+[1]NOVIEMBRE!T179+[1]DICIEMBRE!T179</f>
        <v>31.209168757640775</v>
      </c>
      <c r="W181" s="184"/>
      <c r="X181" s="184"/>
      <c r="Y181" s="184"/>
    </row>
    <row r="182" spans="1:25" s="185" customFormat="1" ht="27">
      <c r="A182" s="298">
        <v>204</v>
      </c>
      <c r="B182" s="298" t="s">
        <v>228</v>
      </c>
      <c r="C182" s="298" t="s">
        <v>308</v>
      </c>
      <c r="D182" s="363">
        <v>530.4691942500001</v>
      </c>
      <c r="E182" s="363">
        <v>38.088973559999999</v>
      </c>
      <c r="F182" s="363">
        <v>0</v>
      </c>
      <c r="G182" s="363">
        <v>1.7040675599999999</v>
      </c>
      <c r="H182" s="363">
        <v>490.6761531300001</v>
      </c>
      <c r="I182" s="364"/>
      <c r="J182" s="363">
        <v>44.742315576550794</v>
      </c>
      <c r="K182" s="363">
        <v>42.835887221128232</v>
      </c>
      <c r="L182" s="363">
        <v>0</v>
      </c>
      <c r="M182" s="363">
        <v>1.0291280500000002</v>
      </c>
      <c r="N182" s="363">
        <v>0.87730030542256465</v>
      </c>
      <c r="O182" s="365">
        <f t="shared" si="3"/>
        <v>-99.821205840180667</v>
      </c>
      <c r="P182" s="182">
        <v>0.9994785599999999</v>
      </c>
      <c r="Q182" s="182">
        <v>37.089494999999992</v>
      </c>
      <c r="R182" s="182">
        <f>[1]ENERO!Q180+[1]FEBRERO!Q180+[1]MARZO!Q180+[1]ABRIL!Q180+[1]MAYO!Q180+[1]JUNIO!Q180+[1]JULIO!Q180+[1]AGOSTO!Q180+[1]SEPTIEMBRE!Q180+[1]OCTUBRE!Q180+[1]NOVIEMBRE!Q180+[1]DICIEMBRE!Q180</f>
        <v>38.088973559999999</v>
      </c>
      <c r="S182" s="183"/>
      <c r="T182" s="182">
        <v>0.9994785599999999</v>
      </c>
      <c r="U182" s="182">
        <v>41.836408661128232</v>
      </c>
      <c r="V182" s="182">
        <f>[1]ENERO!T180+[1]FEBRERO!T180+[1]MARZO!T180+[1]ABRIL!T180+[1]MAYO!T180+[1]JUNIO!T180+[1]JULIO!T180+[1]AGOSTO!T180+[1]SEPTIEMBRE!T180+[1]OCTUBRE!T180+[1]NOVIEMBRE!T180+[1]DICIEMBRE!T180</f>
        <v>42.835887221128232</v>
      </c>
      <c r="W182" s="184"/>
      <c r="X182" s="184"/>
      <c r="Y182" s="184"/>
    </row>
    <row r="183" spans="1:25" s="185" customFormat="1" ht="27">
      <c r="A183" s="298">
        <v>205</v>
      </c>
      <c r="B183" s="298" t="s">
        <v>189</v>
      </c>
      <c r="C183" s="298" t="s">
        <v>309</v>
      </c>
      <c r="D183" s="363">
        <v>1786.0179727499999</v>
      </c>
      <c r="E183" s="363">
        <v>29.50194677</v>
      </c>
      <c r="F183" s="363">
        <v>0</v>
      </c>
      <c r="G183" s="363">
        <v>2.9842278499999999</v>
      </c>
      <c r="H183" s="363">
        <v>1753.5317981299997</v>
      </c>
      <c r="I183" s="364"/>
      <c r="J183" s="363">
        <v>1862.72786666</v>
      </c>
      <c r="K183" s="363">
        <v>30.379914501399998</v>
      </c>
      <c r="L183" s="363">
        <v>0</v>
      </c>
      <c r="M183" s="363">
        <v>1.78486842</v>
      </c>
      <c r="N183" s="363">
        <v>1830.5630837386</v>
      </c>
      <c r="O183" s="365">
        <f t="shared" si="3"/>
        <v>4.3929220839193155</v>
      </c>
      <c r="P183" s="182">
        <v>1.7334457700000001</v>
      </c>
      <c r="Q183" s="182">
        <v>27.768500999999997</v>
      </c>
      <c r="R183" s="182">
        <f>[1]ENERO!Q181+[1]FEBRERO!Q181+[1]MARZO!Q181+[1]ABRIL!Q181+[1]MAYO!Q181+[1]JUNIO!Q181+[1]JULIO!Q181+[1]AGOSTO!Q181+[1]SEPTIEMBRE!Q181+[1]OCTUBRE!Q181+[1]NOVIEMBRE!Q181+[1]DICIEMBRE!Q181</f>
        <v>29.50194677</v>
      </c>
      <c r="S183" s="183"/>
      <c r="T183" s="182">
        <v>1.7334457700000001</v>
      </c>
      <c r="U183" s="182">
        <v>28.646468731399999</v>
      </c>
      <c r="V183" s="182">
        <f>[1]ENERO!T181+[1]FEBRERO!T181+[1]MARZO!T181+[1]ABRIL!T181+[1]MAYO!T181+[1]JUNIO!T181+[1]JULIO!T181+[1]AGOSTO!T181+[1]SEPTIEMBRE!T181+[1]OCTUBRE!T181+[1]NOVIEMBRE!T181+[1]DICIEMBRE!T181</f>
        <v>30.379914501399998</v>
      </c>
      <c r="W183" s="184"/>
      <c r="X183" s="184"/>
      <c r="Y183" s="184"/>
    </row>
    <row r="184" spans="1:25" s="185" customFormat="1" ht="27">
      <c r="A184" s="298">
        <v>206</v>
      </c>
      <c r="B184" s="298" t="s">
        <v>246</v>
      </c>
      <c r="C184" s="298" t="s">
        <v>310</v>
      </c>
      <c r="D184" s="363">
        <v>0</v>
      </c>
      <c r="E184" s="363">
        <v>0</v>
      </c>
      <c r="F184" s="363">
        <v>0</v>
      </c>
      <c r="G184" s="363">
        <v>0</v>
      </c>
      <c r="H184" s="363">
        <v>0</v>
      </c>
      <c r="I184" s="364"/>
      <c r="J184" s="363">
        <v>0</v>
      </c>
      <c r="K184" s="363">
        <v>0</v>
      </c>
      <c r="L184" s="363">
        <v>0</v>
      </c>
      <c r="M184" s="363">
        <v>0</v>
      </c>
      <c r="N184" s="363">
        <v>0</v>
      </c>
      <c r="O184" s="365" t="str">
        <f t="shared" si="3"/>
        <v>N.A.</v>
      </c>
      <c r="P184" s="182">
        <v>0</v>
      </c>
      <c r="Q184" s="182">
        <v>0</v>
      </c>
      <c r="R184" s="182">
        <f>[1]ENERO!Q182+[1]FEBRERO!Q182+[1]MARZO!Q182+[1]ABRIL!Q182+[1]MAYO!Q182+[1]JUNIO!Q182+[1]JULIO!Q182+[1]AGOSTO!Q182+[1]SEPTIEMBRE!Q182+[1]OCTUBRE!Q182+[1]NOVIEMBRE!Q182+[1]DICIEMBRE!Q182</f>
        <v>0</v>
      </c>
      <c r="S184" s="183"/>
      <c r="T184" s="182">
        <v>0</v>
      </c>
      <c r="U184" s="182">
        <v>0</v>
      </c>
      <c r="V184" s="182">
        <f>[1]ENERO!T182+[1]FEBRERO!T182+[1]MARZO!T182+[1]ABRIL!T182+[1]MAYO!T182+[1]JUNIO!T182+[1]JULIO!T182+[1]AGOSTO!T182+[1]SEPTIEMBRE!T182+[1]OCTUBRE!T182+[1]NOVIEMBRE!T182+[1]DICIEMBRE!T182</f>
        <v>0</v>
      </c>
      <c r="W184" s="184"/>
      <c r="X184" s="184"/>
      <c r="Y184" s="184"/>
    </row>
    <row r="185" spans="1:25" s="185" customFormat="1">
      <c r="A185" s="298">
        <v>207</v>
      </c>
      <c r="B185" s="298" t="s">
        <v>246</v>
      </c>
      <c r="C185" s="298" t="s">
        <v>311</v>
      </c>
      <c r="D185" s="363">
        <v>266.21004749999997</v>
      </c>
      <c r="E185" s="363">
        <v>35.994136429999998</v>
      </c>
      <c r="F185" s="363">
        <v>0</v>
      </c>
      <c r="G185" s="363">
        <v>1.7905687899999998</v>
      </c>
      <c r="H185" s="363">
        <v>228.42534228000002</v>
      </c>
      <c r="I185" s="364"/>
      <c r="J185" s="363">
        <v>30.157404950707761</v>
      </c>
      <c r="K185" s="363">
        <v>28.246047835007609</v>
      </c>
      <c r="L185" s="363">
        <v>0</v>
      </c>
      <c r="M185" s="363">
        <v>1.3200354500000002</v>
      </c>
      <c r="N185" s="363">
        <v>0.59132166570015188</v>
      </c>
      <c r="O185" s="365">
        <f t="shared" si="3"/>
        <v>-99.741131321158178</v>
      </c>
      <c r="P185" s="182">
        <v>3.7650464299999999</v>
      </c>
      <c r="Q185" s="182">
        <v>32.229089999999999</v>
      </c>
      <c r="R185" s="182">
        <f>[1]ENERO!Q183+[1]FEBRERO!Q183+[1]MARZO!Q183+[1]ABRIL!Q183+[1]MAYO!Q183+[1]JUNIO!Q183+[1]JULIO!Q183+[1]AGOSTO!Q183+[1]SEPTIEMBRE!Q183+[1]OCTUBRE!Q183+[1]NOVIEMBRE!Q183+[1]DICIEMBRE!Q183</f>
        <v>35.994136429999998</v>
      </c>
      <c r="S185" s="183"/>
      <c r="T185" s="182">
        <v>3.79761361</v>
      </c>
      <c r="U185" s="182">
        <v>24.448434225007606</v>
      </c>
      <c r="V185" s="182">
        <f>[1]ENERO!T183+[1]FEBRERO!T183+[1]MARZO!T183+[1]ABRIL!T183+[1]MAYO!T183+[1]JUNIO!T183+[1]JULIO!T183+[1]AGOSTO!T183+[1]SEPTIEMBRE!T183+[1]OCTUBRE!T183+[1]NOVIEMBRE!T183+[1]DICIEMBRE!T183</f>
        <v>28.246047835007609</v>
      </c>
      <c r="W185" s="184"/>
      <c r="X185" s="184"/>
      <c r="Y185" s="184"/>
    </row>
    <row r="186" spans="1:25" s="185" customFormat="1">
      <c r="A186" s="298">
        <v>208</v>
      </c>
      <c r="B186" s="298" t="s">
        <v>140</v>
      </c>
      <c r="C186" s="298" t="s">
        <v>312</v>
      </c>
      <c r="D186" s="363">
        <v>41.543117999999993</v>
      </c>
      <c r="E186" s="363">
        <v>22.864891919999998</v>
      </c>
      <c r="F186" s="363">
        <v>0</v>
      </c>
      <c r="G186" s="363">
        <v>2.4116807400000009</v>
      </c>
      <c r="H186" s="363">
        <v>16.266545339999997</v>
      </c>
      <c r="I186" s="364"/>
      <c r="J186" s="363">
        <v>23.083093176176178</v>
      </c>
      <c r="K186" s="363">
        <v>20.195494186055075</v>
      </c>
      <c r="L186" s="363">
        <v>0</v>
      </c>
      <c r="M186" s="363">
        <v>2.4349893200000001</v>
      </c>
      <c r="N186" s="363">
        <v>0.45260967012110276</v>
      </c>
      <c r="O186" s="365">
        <f t="shared" si="3"/>
        <v>-97.21754275009998</v>
      </c>
      <c r="P186" s="182">
        <v>12.619995420000002</v>
      </c>
      <c r="Q186" s="182">
        <v>10.244896499999999</v>
      </c>
      <c r="R186" s="182">
        <f>[1]ENERO!Q184+[1]FEBRERO!Q184+[1]MARZO!Q184+[1]ABRIL!Q184+[1]MAYO!Q184+[1]JUNIO!Q184+[1]JULIO!Q184+[1]AGOSTO!Q184+[1]SEPTIEMBRE!Q184+[1]OCTUBRE!Q184+[1]NOVIEMBRE!Q184+[1]DICIEMBRE!Q184</f>
        <v>22.864891919999998</v>
      </c>
      <c r="S186" s="183"/>
      <c r="T186" s="182">
        <v>12.75450047</v>
      </c>
      <c r="U186" s="182">
        <v>7.440993716055071</v>
      </c>
      <c r="V186" s="182">
        <f>[1]ENERO!T184+[1]FEBRERO!T184+[1]MARZO!T184+[1]ABRIL!T184+[1]MAYO!T184+[1]JUNIO!T184+[1]JULIO!T184+[1]AGOSTO!T184+[1]SEPTIEMBRE!T184+[1]OCTUBRE!T184+[1]NOVIEMBRE!T184+[1]DICIEMBRE!T184</f>
        <v>20.195494186055075</v>
      </c>
      <c r="W186" s="184"/>
      <c r="X186" s="184"/>
      <c r="Y186" s="184"/>
    </row>
    <row r="187" spans="1:25" s="185" customFormat="1">
      <c r="A187" s="298">
        <v>209</v>
      </c>
      <c r="B187" s="298" t="s">
        <v>140</v>
      </c>
      <c r="C187" s="298" t="s">
        <v>313</v>
      </c>
      <c r="D187" s="363">
        <v>462.89188274999992</v>
      </c>
      <c r="E187" s="363">
        <v>116.97923192030001</v>
      </c>
      <c r="F187" s="363">
        <v>0</v>
      </c>
      <c r="G187" s="363">
        <v>22.192047688239999</v>
      </c>
      <c r="H187" s="363">
        <v>323.72060314146006</v>
      </c>
      <c r="I187" s="364"/>
      <c r="J187" s="363">
        <v>59.051668100993126</v>
      </c>
      <c r="K187" s="363">
        <v>48.614625055875607</v>
      </c>
      <c r="L187" s="363">
        <v>0</v>
      </c>
      <c r="M187" s="363">
        <v>9.2791671999999998</v>
      </c>
      <c r="N187" s="363">
        <v>1.1578758451175188</v>
      </c>
      <c r="O187" s="365">
        <f t="shared" si="3"/>
        <v>-99.642322473799567</v>
      </c>
      <c r="P187" s="182">
        <v>39.882913670299999</v>
      </c>
      <c r="Q187" s="182">
        <v>77.09631825000001</v>
      </c>
      <c r="R187" s="182">
        <f>[1]ENERO!Q185+[1]FEBRERO!Q185+[1]MARZO!Q185+[1]ABRIL!Q185+[1]MAYO!Q185+[1]JUNIO!Q185+[1]JULIO!Q185+[1]AGOSTO!Q185+[1]SEPTIEMBRE!Q185+[1]OCTUBRE!Q185+[1]NOVIEMBRE!Q185+[1]DICIEMBRE!Q185</f>
        <v>116.97923192030001</v>
      </c>
      <c r="S187" s="183"/>
      <c r="T187" s="182">
        <v>27.338185619999994</v>
      </c>
      <c r="U187" s="182">
        <v>21.276439435875613</v>
      </c>
      <c r="V187" s="182">
        <f>[1]ENERO!T185+[1]FEBRERO!T185+[1]MARZO!T185+[1]ABRIL!T185+[1]MAYO!T185+[1]JUNIO!T185+[1]JULIO!T185+[1]AGOSTO!T185+[1]SEPTIEMBRE!T185+[1]OCTUBRE!T185+[1]NOVIEMBRE!T185+[1]DICIEMBRE!T185</f>
        <v>48.614625055875607</v>
      </c>
      <c r="W187" s="184"/>
      <c r="X187" s="184"/>
      <c r="Y187" s="184"/>
    </row>
    <row r="188" spans="1:25" s="185" customFormat="1" ht="27">
      <c r="A188" s="298">
        <v>210</v>
      </c>
      <c r="B188" s="298" t="s">
        <v>228</v>
      </c>
      <c r="C188" s="298" t="s">
        <v>314</v>
      </c>
      <c r="D188" s="363">
        <v>300.17759250000006</v>
      </c>
      <c r="E188" s="363">
        <v>120.93216548000001</v>
      </c>
      <c r="F188" s="363">
        <v>0</v>
      </c>
      <c r="G188" s="363">
        <v>4.3745316700000005</v>
      </c>
      <c r="H188" s="363">
        <v>174.87089535000001</v>
      </c>
      <c r="I188" s="364"/>
      <c r="J188" s="363">
        <v>113.91110731772923</v>
      </c>
      <c r="K188" s="363">
        <v>109.03089197385216</v>
      </c>
      <c r="L188" s="363">
        <v>0</v>
      </c>
      <c r="M188" s="363">
        <v>2.6466642200000003</v>
      </c>
      <c r="N188" s="363">
        <v>2.2335511238770511</v>
      </c>
      <c r="O188" s="365">
        <f t="shared" si="3"/>
        <v>-98.722742787239326</v>
      </c>
      <c r="P188" s="182">
        <v>2.57041298</v>
      </c>
      <c r="Q188" s="182">
        <v>118.36175250000002</v>
      </c>
      <c r="R188" s="182">
        <f>[1]ENERO!Q186+[1]FEBRERO!Q186+[1]MARZO!Q186+[1]ABRIL!Q186+[1]MAYO!Q186+[1]JUNIO!Q186+[1]JULIO!Q186+[1]AGOSTO!Q186+[1]SEPTIEMBRE!Q186+[1]OCTUBRE!Q186+[1]NOVIEMBRE!Q186+[1]DICIEMBRE!Q186</f>
        <v>120.93216548000001</v>
      </c>
      <c r="S188" s="183"/>
      <c r="T188" s="182">
        <v>2.57041298</v>
      </c>
      <c r="U188" s="182">
        <v>106.46047899385218</v>
      </c>
      <c r="V188" s="182">
        <f>[1]ENERO!T186+[1]FEBRERO!T186+[1]MARZO!T186+[1]ABRIL!T186+[1]MAYO!T186+[1]JUNIO!T186+[1]JULIO!T186+[1]AGOSTO!T186+[1]SEPTIEMBRE!T186+[1]OCTUBRE!T186+[1]NOVIEMBRE!T186+[1]DICIEMBRE!T186</f>
        <v>109.03089197385216</v>
      </c>
      <c r="W188" s="184"/>
      <c r="X188" s="184"/>
      <c r="Y188" s="184"/>
    </row>
    <row r="189" spans="1:25" s="185" customFormat="1" ht="27">
      <c r="A189" s="298">
        <v>211</v>
      </c>
      <c r="B189" s="298" t="s">
        <v>228</v>
      </c>
      <c r="C189" s="298" t="s">
        <v>315</v>
      </c>
      <c r="D189" s="363">
        <v>357.37199999999996</v>
      </c>
      <c r="E189" s="363">
        <v>49.075645359999989</v>
      </c>
      <c r="F189" s="363">
        <v>0</v>
      </c>
      <c r="G189" s="363">
        <v>10.580351589999999</v>
      </c>
      <c r="H189" s="363">
        <v>297.71600304999998</v>
      </c>
      <c r="I189" s="364"/>
      <c r="J189" s="363">
        <v>52.690607715259922</v>
      </c>
      <c r="K189" s="363">
        <v>44.96692569437247</v>
      </c>
      <c r="L189" s="363">
        <v>0</v>
      </c>
      <c r="M189" s="363">
        <v>6.6905328499999994</v>
      </c>
      <c r="N189" s="363">
        <v>1.0331491708874427</v>
      </c>
      <c r="O189" s="365">
        <f t="shared" si="3"/>
        <v>-99.652974929025248</v>
      </c>
      <c r="P189" s="182">
        <v>29.684245359999998</v>
      </c>
      <c r="Q189" s="182">
        <v>19.391399999999997</v>
      </c>
      <c r="R189" s="182">
        <f>[1]ENERO!Q187+[1]FEBRERO!Q187+[1]MARZO!Q187+[1]ABRIL!Q187+[1]MAYO!Q187+[1]JUNIO!Q187+[1]JULIO!Q187+[1]AGOSTO!Q187+[1]SEPTIEMBRE!Q187+[1]OCTUBRE!Q187+[1]NOVIEMBRE!Q187+[1]DICIEMBRE!Q187</f>
        <v>49.075645359999989</v>
      </c>
      <c r="S189" s="183"/>
      <c r="T189" s="182">
        <v>29.684245359999998</v>
      </c>
      <c r="U189" s="182">
        <v>15.282680334372481</v>
      </c>
      <c r="V189" s="182">
        <f>[1]ENERO!T187+[1]FEBRERO!T187+[1]MARZO!T187+[1]ABRIL!T187+[1]MAYO!T187+[1]JUNIO!T187+[1]JULIO!T187+[1]AGOSTO!T187+[1]SEPTIEMBRE!T187+[1]OCTUBRE!T187+[1]NOVIEMBRE!T187+[1]DICIEMBRE!T187</f>
        <v>44.96692569437247</v>
      </c>
      <c r="W189" s="184"/>
      <c r="X189" s="184"/>
      <c r="Y189" s="184"/>
    </row>
    <row r="190" spans="1:25" s="185" customFormat="1" ht="27">
      <c r="A190" s="298">
        <v>212</v>
      </c>
      <c r="B190" s="298" t="s">
        <v>140</v>
      </c>
      <c r="C190" s="298" t="s">
        <v>316</v>
      </c>
      <c r="D190" s="363">
        <v>747.85030350000022</v>
      </c>
      <c r="E190" s="363">
        <v>3.4421925</v>
      </c>
      <c r="F190" s="363">
        <v>0</v>
      </c>
      <c r="G190" s="363">
        <v>0</v>
      </c>
      <c r="H190" s="363">
        <v>744.40811100000019</v>
      </c>
      <c r="I190" s="364"/>
      <c r="J190" s="363">
        <v>0</v>
      </c>
      <c r="K190" s="363">
        <v>0</v>
      </c>
      <c r="L190" s="363">
        <v>0</v>
      </c>
      <c r="M190" s="363">
        <v>0</v>
      </c>
      <c r="N190" s="363">
        <v>0</v>
      </c>
      <c r="O190" s="365" t="str">
        <f t="shared" si="3"/>
        <v>N.A.</v>
      </c>
      <c r="P190" s="182">
        <v>0</v>
      </c>
      <c r="Q190" s="182">
        <v>3.4421925</v>
      </c>
      <c r="R190" s="182">
        <f>[1]ENERO!Q188+[1]FEBRERO!Q188+[1]MARZO!Q188+[1]ABRIL!Q188+[1]MAYO!Q188+[1]JUNIO!Q188+[1]JULIO!Q188+[1]AGOSTO!Q188+[1]SEPTIEMBRE!Q188+[1]OCTUBRE!Q188+[1]NOVIEMBRE!Q188+[1]DICIEMBRE!Q188</f>
        <v>3.4421925</v>
      </c>
      <c r="S190" s="183"/>
      <c r="T190" s="182">
        <v>0</v>
      </c>
      <c r="U190" s="182">
        <v>0</v>
      </c>
      <c r="V190" s="182">
        <f>[1]ENERO!T188+[1]FEBRERO!T188+[1]MARZO!T188+[1]ABRIL!T188+[1]MAYO!T188+[1]JUNIO!T188+[1]JULIO!T188+[1]AGOSTO!T188+[1]SEPTIEMBRE!T188+[1]OCTUBRE!T188+[1]NOVIEMBRE!T188+[1]DICIEMBRE!T188</f>
        <v>0</v>
      </c>
      <c r="W190" s="184"/>
      <c r="X190" s="184"/>
      <c r="Y190" s="184"/>
    </row>
    <row r="191" spans="1:25" s="185" customFormat="1">
      <c r="A191" s="298">
        <v>213</v>
      </c>
      <c r="B191" s="298" t="s">
        <v>140</v>
      </c>
      <c r="C191" s="298" t="s">
        <v>317</v>
      </c>
      <c r="D191" s="363">
        <v>283.80677924999998</v>
      </c>
      <c r="E191" s="363">
        <v>61.502609530000008</v>
      </c>
      <c r="F191" s="363">
        <v>0</v>
      </c>
      <c r="G191" s="363">
        <v>27.169276929999995</v>
      </c>
      <c r="H191" s="363">
        <v>195.13489278999998</v>
      </c>
      <c r="I191" s="364"/>
      <c r="J191" s="363">
        <v>81.454231603280206</v>
      </c>
      <c r="K191" s="363">
        <v>58.160135967137457</v>
      </c>
      <c r="L191" s="363">
        <v>0</v>
      </c>
      <c r="M191" s="363">
        <v>21.696953839999999</v>
      </c>
      <c r="N191" s="363">
        <v>1.5971417961427687</v>
      </c>
      <c r="O191" s="365">
        <f t="shared" si="3"/>
        <v>-99.181519115670625</v>
      </c>
      <c r="P191" s="182">
        <v>43.245987279999994</v>
      </c>
      <c r="Q191" s="182">
        <v>18.256622249999999</v>
      </c>
      <c r="R191" s="182">
        <f>[1]ENERO!Q189+[1]FEBRERO!Q189+[1]MARZO!Q189+[1]ABRIL!Q189+[1]MAYO!Q189+[1]JUNIO!Q189+[1]JULIO!Q189+[1]AGOSTO!Q189+[1]SEPTIEMBRE!Q189+[1]OCTUBRE!Q189+[1]NOVIEMBRE!Q189+[1]DICIEMBRE!Q189</f>
        <v>61.502609530000008</v>
      </c>
      <c r="S191" s="183"/>
      <c r="T191" s="182">
        <v>42.652013599999997</v>
      </c>
      <c r="U191" s="182">
        <v>15.508122367137457</v>
      </c>
      <c r="V191" s="182">
        <f>[1]ENERO!T189+[1]FEBRERO!T189+[1]MARZO!T189+[1]ABRIL!T189+[1]MAYO!T189+[1]JUNIO!T189+[1]JULIO!T189+[1]AGOSTO!T189+[1]SEPTIEMBRE!T189+[1]OCTUBRE!T189+[1]NOVIEMBRE!T189+[1]DICIEMBRE!T189</f>
        <v>58.160135967137457</v>
      </c>
      <c r="W191" s="184"/>
      <c r="X191" s="184"/>
      <c r="Y191" s="184"/>
    </row>
    <row r="192" spans="1:25" s="185" customFormat="1">
      <c r="A192" s="298">
        <v>214</v>
      </c>
      <c r="B192" s="298" t="s">
        <v>140</v>
      </c>
      <c r="C192" s="298" t="s">
        <v>318</v>
      </c>
      <c r="D192" s="363">
        <v>848.85945824999999</v>
      </c>
      <c r="E192" s="363">
        <v>102.15583055000002</v>
      </c>
      <c r="F192" s="363">
        <v>0</v>
      </c>
      <c r="G192" s="363">
        <v>14.62125634</v>
      </c>
      <c r="H192" s="363">
        <v>732.08237136000002</v>
      </c>
      <c r="I192" s="364"/>
      <c r="J192" s="363">
        <v>70.056694228229205</v>
      </c>
      <c r="K192" s="363">
        <v>58.656340847087463</v>
      </c>
      <c r="L192" s="363">
        <v>0</v>
      </c>
      <c r="M192" s="363">
        <v>10.026692709999999</v>
      </c>
      <c r="N192" s="363">
        <v>1.3736606711417394</v>
      </c>
      <c r="O192" s="365">
        <f t="shared" si="3"/>
        <v>-99.812362553056715</v>
      </c>
      <c r="P192" s="182">
        <v>45.968496050000006</v>
      </c>
      <c r="Q192" s="182">
        <v>56.187334500000006</v>
      </c>
      <c r="R192" s="182">
        <f>[1]ENERO!Q190+[1]FEBRERO!Q190+[1]MARZO!Q190+[1]ABRIL!Q190+[1]MAYO!Q190+[1]JUNIO!Q190+[1]JULIO!Q190+[1]AGOSTO!Q190+[1]SEPTIEMBRE!Q190+[1]OCTUBRE!Q190+[1]NOVIEMBRE!Q190+[1]DICIEMBRE!Q190</f>
        <v>102.15583055000002</v>
      </c>
      <c r="S192" s="183"/>
      <c r="T192" s="182">
        <v>45.968496050000006</v>
      </c>
      <c r="U192" s="182">
        <v>12.687844797087465</v>
      </c>
      <c r="V192" s="182">
        <f>[1]ENERO!T190+[1]FEBRERO!T190+[1]MARZO!T190+[1]ABRIL!T190+[1]MAYO!T190+[1]JUNIO!T190+[1]JULIO!T190+[1]AGOSTO!T190+[1]SEPTIEMBRE!T190+[1]OCTUBRE!T190+[1]NOVIEMBRE!T190+[1]DICIEMBRE!T190</f>
        <v>58.656340847087463</v>
      </c>
      <c r="W192" s="184"/>
      <c r="X192" s="184"/>
      <c r="Y192" s="184"/>
    </row>
    <row r="193" spans="1:25" s="185" customFormat="1" ht="27">
      <c r="A193" s="298">
        <v>215</v>
      </c>
      <c r="B193" s="298" t="s">
        <v>228</v>
      </c>
      <c r="C193" s="298" t="s">
        <v>319</v>
      </c>
      <c r="D193" s="363">
        <v>265.27559925000003</v>
      </c>
      <c r="E193" s="363">
        <v>48.850688630000001</v>
      </c>
      <c r="F193" s="363">
        <v>0</v>
      </c>
      <c r="G193" s="363">
        <v>16.83787624</v>
      </c>
      <c r="H193" s="363">
        <v>199.58703438000001</v>
      </c>
      <c r="I193" s="364"/>
      <c r="J193" s="363">
        <v>59.046426240785124</v>
      </c>
      <c r="K193" s="363">
        <v>44.553046347240311</v>
      </c>
      <c r="L193" s="363">
        <v>0</v>
      </c>
      <c r="M193" s="363">
        <v>13.33560683</v>
      </c>
      <c r="N193" s="363">
        <v>1.1577730635448162</v>
      </c>
      <c r="O193" s="365">
        <f t="shared" si="3"/>
        <v>-99.419915693851891</v>
      </c>
      <c r="P193" s="182">
        <v>30.644367380000006</v>
      </c>
      <c r="Q193" s="182">
        <v>18.206321250000002</v>
      </c>
      <c r="R193" s="182">
        <f>[1]ENERO!Q191+[1]FEBRERO!Q191+[1]MARZO!Q191+[1]ABRIL!Q191+[1]MAYO!Q191+[1]JUNIO!Q191+[1]JULIO!Q191+[1]AGOSTO!Q191+[1]SEPTIEMBRE!Q191+[1]OCTUBRE!Q191+[1]NOVIEMBRE!Q191+[1]DICIEMBRE!Q191</f>
        <v>48.850688630000001</v>
      </c>
      <c r="S193" s="183"/>
      <c r="T193" s="182">
        <v>30.335591040000004</v>
      </c>
      <c r="U193" s="182">
        <v>14.217455307240304</v>
      </c>
      <c r="V193" s="182">
        <f>[1]ENERO!T191+[1]FEBRERO!T191+[1]MARZO!T191+[1]ABRIL!T191+[1]MAYO!T191+[1]JUNIO!T191+[1]JULIO!T191+[1]AGOSTO!T191+[1]SEPTIEMBRE!T191+[1]OCTUBRE!T191+[1]NOVIEMBRE!T191+[1]DICIEMBRE!T191</f>
        <v>44.553046347240311</v>
      </c>
      <c r="W193" s="184"/>
      <c r="X193" s="184"/>
      <c r="Y193" s="184"/>
    </row>
    <row r="194" spans="1:25" s="185" customFormat="1">
      <c r="A194" s="298">
        <v>216</v>
      </c>
      <c r="B194" s="298" t="s">
        <v>205</v>
      </c>
      <c r="C194" s="298" t="s">
        <v>320</v>
      </c>
      <c r="D194" s="363">
        <v>565.68656850000002</v>
      </c>
      <c r="E194" s="363">
        <v>141.09178181000001</v>
      </c>
      <c r="F194" s="363">
        <v>0</v>
      </c>
      <c r="G194" s="363">
        <v>74.281294970000005</v>
      </c>
      <c r="H194" s="363">
        <v>350.31349172</v>
      </c>
      <c r="I194" s="364"/>
      <c r="J194" s="363">
        <v>1154.9187380874832</v>
      </c>
      <c r="K194" s="363">
        <v>141.09178181000001</v>
      </c>
      <c r="L194" s="363">
        <v>0</v>
      </c>
      <c r="M194" s="363">
        <v>54.764228870000004</v>
      </c>
      <c r="N194" s="363">
        <v>959.06272740748329</v>
      </c>
      <c r="O194" s="365">
        <f t="shared" si="3"/>
        <v>173.77270646888098</v>
      </c>
      <c r="P194" s="182">
        <v>141.09178181000001</v>
      </c>
      <c r="Q194" s="182">
        <v>0</v>
      </c>
      <c r="R194" s="182">
        <f>[1]ENERO!Q192+[1]FEBRERO!Q192+[1]MARZO!Q192+[1]ABRIL!Q192+[1]MAYO!Q192+[1]JUNIO!Q192+[1]JULIO!Q192+[1]AGOSTO!Q192+[1]SEPTIEMBRE!Q192+[1]OCTUBRE!Q192+[1]NOVIEMBRE!Q192+[1]DICIEMBRE!Q192</f>
        <v>141.09178181000001</v>
      </c>
      <c r="S194" s="183"/>
      <c r="T194" s="182">
        <v>141.09178181000001</v>
      </c>
      <c r="U194" s="182">
        <v>0</v>
      </c>
      <c r="V194" s="182">
        <f>[1]ENERO!T192+[1]FEBRERO!T192+[1]MARZO!T192+[1]ABRIL!T192+[1]MAYO!T192+[1]JUNIO!T192+[1]JULIO!T192+[1]AGOSTO!T192+[1]SEPTIEMBRE!T192+[1]OCTUBRE!T192+[1]NOVIEMBRE!T192+[1]DICIEMBRE!T192</f>
        <v>141.09178181000001</v>
      </c>
      <c r="W194" s="184"/>
      <c r="X194" s="184"/>
      <c r="Y194" s="184"/>
    </row>
    <row r="195" spans="1:25" s="185" customFormat="1">
      <c r="A195" s="298">
        <v>217</v>
      </c>
      <c r="B195" s="298" t="s">
        <v>205</v>
      </c>
      <c r="C195" s="298" t="s">
        <v>321</v>
      </c>
      <c r="D195" s="363">
        <v>4151.7104685000004</v>
      </c>
      <c r="E195" s="363">
        <v>85.36380948</v>
      </c>
      <c r="F195" s="363">
        <v>0</v>
      </c>
      <c r="G195" s="363">
        <v>43.368112070000002</v>
      </c>
      <c r="H195" s="363">
        <v>4022.9785469500002</v>
      </c>
      <c r="I195" s="364"/>
      <c r="J195" s="363">
        <v>4669.8076151299992</v>
      </c>
      <c r="K195" s="363">
        <v>82.633211230000001</v>
      </c>
      <c r="L195" s="363">
        <v>0</v>
      </c>
      <c r="M195" s="363">
        <v>26.809639230000002</v>
      </c>
      <c r="N195" s="363">
        <v>4560.3647646699992</v>
      </c>
      <c r="O195" s="365">
        <f t="shared" si="3"/>
        <v>13.357919050486</v>
      </c>
      <c r="P195" s="182">
        <v>85.36380948</v>
      </c>
      <c r="Q195" s="182">
        <v>0</v>
      </c>
      <c r="R195" s="182">
        <f>[1]ENERO!Q193+[1]FEBRERO!Q193+[1]MARZO!Q193+[1]ABRIL!Q193+[1]MAYO!Q193+[1]JUNIO!Q193+[1]JULIO!Q193+[1]AGOSTO!Q193+[1]SEPTIEMBRE!Q193+[1]OCTUBRE!Q193+[1]NOVIEMBRE!Q193+[1]DICIEMBRE!Q193</f>
        <v>85.36380948</v>
      </c>
      <c r="S195" s="183"/>
      <c r="T195" s="182">
        <v>82.633211230000001</v>
      </c>
      <c r="U195" s="182">
        <v>0</v>
      </c>
      <c r="V195" s="182">
        <f>[1]ENERO!T193+[1]FEBRERO!T193+[1]MARZO!T193+[1]ABRIL!T193+[1]MAYO!T193+[1]JUNIO!T193+[1]JULIO!T193+[1]AGOSTO!T193+[1]SEPTIEMBRE!T193+[1]OCTUBRE!T193+[1]NOVIEMBRE!T193+[1]DICIEMBRE!T193</f>
        <v>82.633211230000001</v>
      </c>
      <c r="W195" s="184"/>
      <c r="X195" s="184"/>
      <c r="Y195" s="184"/>
    </row>
    <row r="196" spans="1:25" s="185" customFormat="1" ht="27">
      <c r="A196" s="298">
        <v>218</v>
      </c>
      <c r="B196" s="298" t="s">
        <v>136</v>
      </c>
      <c r="C196" s="298" t="s">
        <v>322</v>
      </c>
      <c r="D196" s="363">
        <v>233.30481824999995</v>
      </c>
      <c r="E196" s="363">
        <v>69.217891249999994</v>
      </c>
      <c r="F196" s="363">
        <v>0</v>
      </c>
      <c r="G196" s="363">
        <v>0.38145080999999997</v>
      </c>
      <c r="H196" s="363">
        <v>163.70547618999998</v>
      </c>
      <c r="I196" s="364"/>
      <c r="J196" s="363">
        <v>66.140846378153469</v>
      </c>
      <c r="K196" s="363">
        <v>64.615821097405373</v>
      </c>
      <c r="L196" s="363">
        <v>0</v>
      </c>
      <c r="M196" s="363">
        <v>0.22814594000000002</v>
      </c>
      <c r="N196" s="363">
        <v>1.2968793407481045</v>
      </c>
      <c r="O196" s="365">
        <f t="shared" si="3"/>
        <v>-99.207797215504939</v>
      </c>
      <c r="P196" s="182">
        <v>0.22157299999999999</v>
      </c>
      <c r="Q196" s="182">
        <v>68.996318249999987</v>
      </c>
      <c r="R196" s="182">
        <f>[1]ENERO!Q194+[1]FEBRERO!Q194+[1]MARZO!Q194+[1]ABRIL!Q194+[1]MAYO!Q194+[1]JUNIO!Q194+[1]JULIO!Q194+[1]AGOSTO!Q194+[1]SEPTIEMBRE!Q194+[1]OCTUBRE!Q194+[1]NOVIEMBRE!Q194+[1]DICIEMBRE!Q194</f>
        <v>69.217891249999994</v>
      </c>
      <c r="S196" s="183"/>
      <c r="T196" s="182">
        <v>0.22157299999999999</v>
      </c>
      <c r="U196" s="182">
        <v>64.394248097405352</v>
      </c>
      <c r="V196" s="182">
        <f>[1]ENERO!T194+[1]FEBRERO!T194+[1]MARZO!T194+[1]ABRIL!T194+[1]MAYO!T194+[1]JUNIO!T194+[1]JULIO!T194+[1]AGOSTO!T194+[1]SEPTIEMBRE!T194+[1]OCTUBRE!T194+[1]NOVIEMBRE!T194+[1]DICIEMBRE!T194</f>
        <v>64.615821097405373</v>
      </c>
      <c r="W196" s="184"/>
      <c r="X196" s="184"/>
      <c r="Y196" s="184"/>
    </row>
    <row r="197" spans="1:25" s="185" customFormat="1" ht="27">
      <c r="A197" s="298">
        <v>219</v>
      </c>
      <c r="B197" s="298" t="s">
        <v>228</v>
      </c>
      <c r="C197" s="298" t="s">
        <v>323</v>
      </c>
      <c r="D197" s="363">
        <v>79.782164999999992</v>
      </c>
      <c r="E197" s="363">
        <v>5.6796261000000001</v>
      </c>
      <c r="F197" s="363">
        <v>0</v>
      </c>
      <c r="G197" s="363">
        <v>8.6702412800000008</v>
      </c>
      <c r="H197" s="363">
        <v>65.432297619999986</v>
      </c>
      <c r="I197" s="364"/>
      <c r="J197" s="363">
        <v>11.049144700220609</v>
      </c>
      <c r="K197" s="363">
        <v>5.6468184241378516</v>
      </c>
      <c r="L197" s="363">
        <v>0</v>
      </c>
      <c r="M197" s="363">
        <v>5.1856763799999994</v>
      </c>
      <c r="N197" s="363">
        <v>0.21664989608275642</v>
      </c>
      <c r="O197" s="365">
        <f t="shared" si="3"/>
        <v>-99.668894561305237</v>
      </c>
      <c r="P197" s="182">
        <v>5.0362753500000004</v>
      </c>
      <c r="Q197" s="182">
        <v>0.64335075000000008</v>
      </c>
      <c r="R197" s="182">
        <f>[1]ENERO!Q195+[1]FEBRERO!Q195+[1]MARZO!Q195+[1]ABRIL!Q195+[1]MAYO!Q195+[1]JUNIO!Q195+[1]JULIO!Q195+[1]AGOSTO!Q195+[1]SEPTIEMBRE!Q195+[1]OCTUBRE!Q195+[1]NOVIEMBRE!Q195+[1]DICIEMBRE!Q195</f>
        <v>5.6796261000000001</v>
      </c>
      <c r="S197" s="183"/>
      <c r="T197" s="182">
        <v>5.0362753500000004</v>
      </c>
      <c r="U197" s="182">
        <v>0.6105430741378518</v>
      </c>
      <c r="V197" s="182">
        <f>[1]ENERO!T195+[1]FEBRERO!T195+[1]MARZO!T195+[1]ABRIL!T195+[1]MAYO!T195+[1]JUNIO!T195+[1]JULIO!T195+[1]AGOSTO!T195+[1]SEPTIEMBRE!T195+[1]OCTUBRE!T195+[1]NOVIEMBRE!T195+[1]DICIEMBRE!T195</f>
        <v>5.6468184241378516</v>
      </c>
      <c r="W197" s="184"/>
      <c r="X197" s="184"/>
      <c r="Y197" s="184"/>
    </row>
    <row r="198" spans="1:25" s="185" customFormat="1">
      <c r="A198" s="298">
        <v>222</v>
      </c>
      <c r="B198" s="298" t="s">
        <v>126</v>
      </c>
      <c r="C198" s="298" t="s">
        <v>324</v>
      </c>
      <c r="D198" s="363">
        <v>9672.7089112499998</v>
      </c>
      <c r="E198" s="363">
        <v>6222.1746479599988</v>
      </c>
      <c r="F198" s="363">
        <v>0</v>
      </c>
      <c r="G198" s="363">
        <v>213.69267345000003</v>
      </c>
      <c r="H198" s="363">
        <v>3236.841589839999</v>
      </c>
      <c r="I198" s="364"/>
      <c r="J198" s="363">
        <v>7092.4301182693625</v>
      </c>
      <c r="K198" s="363">
        <v>3103.3098448719998</v>
      </c>
      <c r="L198" s="363">
        <v>0</v>
      </c>
      <c r="M198" s="363">
        <v>118.27433302</v>
      </c>
      <c r="N198" s="363">
        <v>3870.8459403773627</v>
      </c>
      <c r="O198" s="365">
        <f t="shared" si="3"/>
        <v>19.587129395748505</v>
      </c>
      <c r="P198" s="182">
        <v>651.74532370999998</v>
      </c>
      <c r="Q198" s="182">
        <v>5570.4293242499998</v>
      </c>
      <c r="R198" s="182">
        <f>[1]ENERO!Q196+[1]FEBRERO!Q196+[1]MARZO!Q196+[1]ABRIL!Q196+[1]MAYO!Q196+[1]JUNIO!Q196+[1]JULIO!Q196+[1]AGOSTO!Q196+[1]SEPTIEMBRE!Q196+[1]OCTUBRE!Q196+[1]NOVIEMBRE!Q196+[1]DICIEMBRE!Q196</f>
        <v>6222.1746479599988</v>
      </c>
      <c r="S198" s="183"/>
      <c r="T198" s="182">
        <v>613.39533162999999</v>
      </c>
      <c r="U198" s="182">
        <v>2489.9145132419994</v>
      </c>
      <c r="V198" s="182">
        <f>[1]ENERO!T196+[1]FEBRERO!T196+[1]MARZO!T196+[1]ABRIL!T196+[1]MAYO!T196+[1]JUNIO!T196+[1]JULIO!T196+[1]AGOSTO!T196+[1]SEPTIEMBRE!T196+[1]OCTUBRE!T196+[1]NOVIEMBRE!T196+[1]DICIEMBRE!T196</f>
        <v>3103.3098448719998</v>
      </c>
      <c r="W198" s="184"/>
      <c r="X198" s="184"/>
      <c r="Y198" s="184"/>
    </row>
    <row r="199" spans="1:25" s="185" customFormat="1" ht="27">
      <c r="A199" s="298">
        <v>223</v>
      </c>
      <c r="B199" s="298" t="s">
        <v>136</v>
      </c>
      <c r="C199" s="298" t="s">
        <v>325</v>
      </c>
      <c r="D199" s="363">
        <v>0</v>
      </c>
      <c r="E199" s="363">
        <v>0</v>
      </c>
      <c r="F199" s="363">
        <v>0</v>
      </c>
      <c r="G199" s="363">
        <v>0</v>
      </c>
      <c r="H199" s="363">
        <v>0</v>
      </c>
      <c r="I199" s="364"/>
      <c r="J199" s="363">
        <v>0</v>
      </c>
      <c r="K199" s="363">
        <v>0</v>
      </c>
      <c r="L199" s="363">
        <v>0</v>
      </c>
      <c r="M199" s="363">
        <v>0</v>
      </c>
      <c r="N199" s="363">
        <v>0</v>
      </c>
      <c r="O199" s="365" t="str">
        <f t="shared" si="3"/>
        <v>N.A.</v>
      </c>
      <c r="P199" s="182">
        <v>0</v>
      </c>
      <c r="Q199" s="182">
        <v>0</v>
      </c>
      <c r="R199" s="182">
        <f>[1]ENERO!Q197+[1]FEBRERO!Q197+[1]MARZO!Q197+[1]ABRIL!Q197+[1]MAYO!Q197+[1]JUNIO!Q197+[1]JULIO!Q197+[1]AGOSTO!Q197+[1]SEPTIEMBRE!Q197+[1]OCTUBRE!Q197+[1]NOVIEMBRE!Q197+[1]DICIEMBRE!Q197</f>
        <v>0</v>
      </c>
      <c r="S199" s="183"/>
      <c r="T199" s="182">
        <v>0</v>
      </c>
      <c r="U199" s="182">
        <v>0</v>
      </c>
      <c r="V199" s="182">
        <f>[1]ENERO!T197+[1]FEBRERO!T197+[1]MARZO!T197+[1]ABRIL!T197+[1]MAYO!T197+[1]JUNIO!T197+[1]JULIO!T197+[1]AGOSTO!T197+[1]SEPTIEMBRE!T197+[1]OCTUBRE!T197+[1]NOVIEMBRE!T197+[1]DICIEMBRE!T197</f>
        <v>0</v>
      </c>
      <c r="W199" s="184"/>
      <c r="X199" s="184"/>
      <c r="Y199" s="184"/>
    </row>
    <row r="200" spans="1:25" s="185" customFormat="1" ht="27">
      <c r="A200" s="298">
        <v>225</v>
      </c>
      <c r="B200" s="298" t="s">
        <v>136</v>
      </c>
      <c r="C200" s="298" t="s">
        <v>326</v>
      </c>
      <c r="D200" s="363">
        <v>4.4590177500000001</v>
      </c>
      <c r="E200" s="363">
        <v>1.0742761399999998</v>
      </c>
      <c r="F200" s="363">
        <v>0</v>
      </c>
      <c r="G200" s="363">
        <v>5.0974400000000008E-3</v>
      </c>
      <c r="H200" s="363">
        <v>3.3796441700000002</v>
      </c>
      <c r="I200" s="364"/>
      <c r="J200" s="363">
        <v>1.0314418418178877</v>
      </c>
      <c r="K200" s="363">
        <v>1.0061200519783209</v>
      </c>
      <c r="L200" s="363">
        <v>0</v>
      </c>
      <c r="M200" s="363">
        <v>5.0974400000000008E-3</v>
      </c>
      <c r="N200" s="363">
        <v>2.0224349839566429E-2</v>
      </c>
      <c r="O200" s="365">
        <f t="shared" si="3"/>
        <v>-99.401583456060507</v>
      </c>
      <c r="P200" s="182">
        <v>0.74306713999999985</v>
      </c>
      <c r="Q200" s="182">
        <v>0.33120899999999998</v>
      </c>
      <c r="R200" s="182">
        <f>[1]ENERO!Q198+[1]FEBRERO!Q198+[1]MARZO!Q198+[1]ABRIL!Q198+[1]MAYO!Q198+[1]JUNIO!Q198+[1]JULIO!Q198+[1]AGOSTO!Q198+[1]SEPTIEMBRE!Q198+[1]OCTUBRE!Q198+[1]NOVIEMBRE!Q198+[1]DICIEMBRE!Q198</f>
        <v>1.0742761399999998</v>
      </c>
      <c r="S200" s="183"/>
      <c r="T200" s="182">
        <v>0.74306713999999985</v>
      </c>
      <c r="U200" s="182">
        <v>0.26305291197832131</v>
      </c>
      <c r="V200" s="182">
        <f>[1]ENERO!T198+[1]FEBRERO!T198+[1]MARZO!T198+[1]ABRIL!T198+[1]MAYO!T198+[1]JUNIO!T198+[1]JULIO!T198+[1]AGOSTO!T198+[1]SEPTIEMBRE!T198+[1]OCTUBRE!T198+[1]NOVIEMBRE!T198+[1]DICIEMBRE!T198</f>
        <v>1.0061200519783209</v>
      </c>
      <c r="W200" s="184"/>
      <c r="X200" s="184"/>
      <c r="Y200" s="184"/>
    </row>
    <row r="201" spans="1:25" s="185" customFormat="1">
      <c r="A201" s="298">
        <v>226</v>
      </c>
      <c r="B201" s="298" t="s">
        <v>128</v>
      </c>
      <c r="C201" s="298" t="s">
        <v>327</v>
      </c>
      <c r="D201" s="363">
        <v>96.716073749999978</v>
      </c>
      <c r="E201" s="363">
        <v>57.510335250000011</v>
      </c>
      <c r="F201" s="363">
        <v>0</v>
      </c>
      <c r="G201" s="363">
        <v>13.743895280000004</v>
      </c>
      <c r="H201" s="363">
        <v>25.461843220000002</v>
      </c>
      <c r="I201" s="364"/>
      <c r="J201" s="363">
        <v>234.46539053320856</v>
      </c>
      <c r="K201" s="363">
        <v>124.46174024999999</v>
      </c>
      <c r="L201" s="363">
        <v>0</v>
      </c>
      <c r="M201" s="363">
        <v>10.157206480000001</v>
      </c>
      <c r="N201" s="363">
        <v>99.846443803208544</v>
      </c>
      <c r="O201" s="365">
        <f t="shared" si="3"/>
        <v>292.14146022539421</v>
      </c>
      <c r="P201" s="182">
        <v>24.779774249999999</v>
      </c>
      <c r="Q201" s="182">
        <v>32.730560999999994</v>
      </c>
      <c r="R201" s="182">
        <f>[1]ENERO!Q199+[1]FEBRERO!Q199+[1]MARZO!Q199+[1]ABRIL!Q199+[1]MAYO!Q199+[1]JUNIO!Q199+[1]JULIO!Q199+[1]AGOSTO!Q199+[1]SEPTIEMBRE!Q199+[1]OCTUBRE!Q199+[1]NOVIEMBRE!Q199+[1]DICIEMBRE!Q199</f>
        <v>57.510335250000011</v>
      </c>
      <c r="S201" s="183"/>
      <c r="T201" s="182">
        <v>24.779774249999999</v>
      </c>
      <c r="U201" s="182">
        <v>99.681965999999989</v>
      </c>
      <c r="V201" s="182">
        <f>[1]ENERO!T199+[1]FEBRERO!T199+[1]MARZO!T199+[1]ABRIL!T199+[1]MAYO!T199+[1]JUNIO!T199+[1]JULIO!T199+[1]AGOSTO!T199+[1]SEPTIEMBRE!T199+[1]OCTUBRE!T199+[1]NOVIEMBRE!T199+[1]DICIEMBRE!T199</f>
        <v>124.46174024999999</v>
      </c>
      <c r="W201" s="184"/>
      <c r="X201" s="184"/>
      <c r="Y201" s="184"/>
    </row>
    <row r="202" spans="1:25" s="185" customFormat="1">
      <c r="A202" s="298">
        <v>227</v>
      </c>
      <c r="B202" s="298" t="s">
        <v>124</v>
      </c>
      <c r="C202" s="298" t="s">
        <v>328</v>
      </c>
      <c r="D202" s="363">
        <v>239.80592700000003</v>
      </c>
      <c r="E202" s="363">
        <v>98.473636019999987</v>
      </c>
      <c r="F202" s="363">
        <v>0</v>
      </c>
      <c r="G202" s="363">
        <v>9.1935077399999994</v>
      </c>
      <c r="H202" s="363">
        <v>132.13878323999998</v>
      </c>
      <c r="I202" s="364"/>
      <c r="J202" s="363">
        <v>246.5495229169764</v>
      </c>
      <c r="K202" s="363">
        <v>98.876674134000012</v>
      </c>
      <c r="L202" s="363">
        <v>0</v>
      </c>
      <c r="M202" s="363">
        <v>5.8094250599999997</v>
      </c>
      <c r="N202" s="363">
        <v>141.86342372297636</v>
      </c>
      <c r="O202" s="365">
        <f t="shared" si="3"/>
        <v>7.3594142798437847</v>
      </c>
      <c r="P202" s="182">
        <v>69.965297520000007</v>
      </c>
      <c r="Q202" s="182">
        <v>28.508338499999997</v>
      </c>
      <c r="R202" s="182">
        <f>[1]ENERO!Q200+[1]FEBRERO!Q200+[1]MARZO!Q200+[1]ABRIL!Q200+[1]MAYO!Q200+[1]JUNIO!Q200+[1]JULIO!Q200+[1]AGOSTO!Q200+[1]SEPTIEMBRE!Q200+[1]OCTUBRE!Q200+[1]NOVIEMBRE!Q200+[1]DICIEMBRE!Q200</f>
        <v>98.473636019999987</v>
      </c>
      <c r="S202" s="183"/>
      <c r="T202" s="182">
        <v>69.965297520000007</v>
      </c>
      <c r="U202" s="182">
        <v>28.911376614000005</v>
      </c>
      <c r="V202" s="182">
        <f>[1]ENERO!T200+[1]FEBRERO!T200+[1]MARZO!T200+[1]ABRIL!T200+[1]MAYO!T200+[1]JUNIO!T200+[1]JULIO!T200+[1]AGOSTO!T200+[1]SEPTIEMBRE!T200+[1]OCTUBRE!T200+[1]NOVIEMBRE!T200+[1]DICIEMBRE!T200</f>
        <v>98.876674134000012</v>
      </c>
      <c r="W202" s="184"/>
      <c r="X202" s="184"/>
      <c r="Y202" s="184"/>
    </row>
    <row r="203" spans="1:25" s="185" customFormat="1" ht="27">
      <c r="A203" s="298">
        <v>228</v>
      </c>
      <c r="B203" s="298" t="s">
        <v>136</v>
      </c>
      <c r="C203" s="298" t="s">
        <v>329</v>
      </c>
      <c r="D203" s="363">
        <v>82.104402749999991</v>
      </c>
      <c r="E203" s="363">
        <v>15.812186509999998</v>
      </c>
      <c r="F203" s="363">
        <v>0</v>
      </c>
      <c r="G203" s="363">
        <v>1.7972248100000001</v>
      </c>
      <c r="H203" s="363">
        <v>64.494991430000013</v>
      </c>
      <c r="I203" s="364"/>
      <c r="J203" s="363">
        <v>16.72609159143925</v>
      </c>
      <c r="K203" s="363">
        <v>15.26050697121495</v>
      </c>
      <c r="L203" s="363">
        <v>0</v>
      </c>
      <c r="M203" s="363">
        <v>1.1376220400000006</v>
      </c>
      <c r="N203" s="363">
        <v>0.32796258022429969</v>
      </c>
      <c r="O203" s="365">
        <f t="shared" si="3"/>
        <v>-99.491491396536972</v>
      </c>
      <c r="P203" s="182">
        <v>13.611546259999997</v>
      </c>
      <c r="Q203" s="182">
        <v>2.2006402500000006</v>
      </c>
      <c r="R203" s="182">
        <f>[1]ENERO!Q201+[1]FEBRERO!Q201+[1]MARZO!Q201+[1]ABRIL!Q201+[1]MAYO!Q201+[1]JUNIO!Q201+[1]JULIO!Q201+[1]AGOSTO!Q201+[1]SEPTIEMBRE!Q201+[1]OCTUBRE!Q201+[1]NOVIEMBRE!Q201+[1]DICIEMBRE!Q201</f>
        <v>15.812186509999998</v>
      </c>
      <c r="S203" s="183"/>
      <c r="T203" s="182">
        <v>13.611546259999997</v>
      </c>
      <c r="U203" s="182">
        <v>1.6489607112149525</v>
      </c>
      <c r="V203" s="182">
        <f>[1]ENERO!T201+[1]FEBRERO!T201+[1]MARZO!T201+[1]ABRIL!T201+[1]MAYO!T201+[1]JUNIO!T201+[1]JULIO!T201+[1]AGOSTO!T201+[1]SEPTIEMBRE!T201+[1]OCTUBRE!T201+[1]NOVIEMBRE!T201+[1]DICIEMBRE!T201</f>
        <v>15.26050697121495</v>
      </c>
      <c r="W203" s="184"/>
      <c r="X203" s="184"/>
      <c r="Y203" s="184"/>
    </row>
    <row r="204" spans="1:25" s="185" customFormat="1">
      <c r="A204" s="298">
        <v>229</v>
      </c>
      <c r="B204" s="298" t="s">
        <v>134</v>
      </c>
      <c r="C204" s="298" t="s">
        <v>330</v>
      </c>
      <c r="D204" s="363">
        <v>253.46255925000003</v>
      </c>
      <c r="E204" s="363">
        <v>94.559471550000012</v>
      </c>
      <c r="F204" s="363">
        <v>0</v>
      </c>
      <c r="G204" s="363">
        <v>24.737953559999998</v>
      </c>
      <c r="H204" s="363">
        <v>134.16513413999999</v>
      </c>
      <c r="I204" s="364"/>
      <c r="J204" s="363">
        <v>317.91669712270914</v>
      </c>
      <c r="K204" s="363">
        <v>66.80285935000002</v>
      </c>
      <c r="L204" s="363">
        <v>0</v>
      </c>
      <c r="M204" s="363">
        <v>14.982859490000003</v>
      </c>
      <c r="N204" s="363">
        <v>236.13097828270915</v>
      </c>
      <c r="O204" s="365">
        <f t="shared" si="3"/>
        <v>76.000255056063082</v>
      </c>
      <c r="P204" s="182">
        <v>53.270450550000007</v>
      </c>
      <c r="Q204" s="182">
        <v>41.289020999999991</v>
      </c>
      <c r="R204" s="182">
        <f>[1]ENERO!Q202+[1]FEBRERO!Q202+[1]MARZO!Q202+[1]ABRIL!Q202+[1]MAYO!Q202+[1]JUNIO!Q202+[1]JULIO!Q202+[1]AGOSTO!Q202+[1]SEPTIEMBRE!Q202+[1]OCTUBRE!Q202+[1]NOVIEMBRE!Q202+[1]DICIEMBRE!Q202</f>
        <v>94.559471550000012</v>
      </c>
      <c r="S204" s="183"/>
      <c r="T204" s="182">
        <v>53.270450550000007</v>
      </c>
      <c r="U204" s="182">
        <v>13.532408800000004</v>
      </c>
      <c r="V204" s="182">
        <f>[1]ENERO!T202+[1]FEBRERO!T202+[1]MARZO!T202+[1]ABRIL!T202+[1]MAYO!T202+[1]JUNIO!T202+[1]JULIO!T202+[1]AGOSTO!T202+[1]SEPTIEMBRE!T202+[1]OCTUBRE!T202+[1]NOVIEMBRE!T202+[1]DICIEMBRE!T202</f>
        <v>66.80285935000002</v>
      </c>
      <c r="W204" s="184"/>
      <c r="X204" s="184"/>
      <c r="Y204" s="184"/>
    </row>
    <row r="205" spans="1:25" s="185" customFormat="1" ht="27">
      <c r="A205" s="298">
        <v>231</v>
      </c>
      <c r="B205" s="298" t="s">
        <v>228</v>
      </c>
      <c r="C205" s="298" t="s">
        <v>331</v>
      </c>
      <c r="D205" s="363">
        <v>56.234898000000008</v>
      </c>
      <c r="E205" s="363">
        <v>15.821490070000001</v>
      </c>
      <c r="F205" s="363">
        <v>0</v>
      </c>
      <c r="G205" s="363">
        <v>0.51935851999999993</v>
      </c>
      <c r="H205" s="363">
        <v>39.894049409999994</v>
      </c>
      <c r="I205" s="364"/>
      <c r="J205" s="363">
        <v>16.321127977741781</v>
      </c>
      <c r="K205" s="363">
        <v>15.69047725053116</v>
      </c>
      <c r="L205" s="363">
        <v>0</v>
      </c>
      <c r="M205" s="363">
        <v>0.31062861000000003</v>
      </c>
      <c r="N205" s="363">
        <v>0.32002211721062251</v>
      </c>
      <c r="O205" s="365">
        <f t="shared" si="3"/>
        <v>-99.19781992065613</v>
      </c>
      <c r="P205" s="182">
        <v>0.30167931999999997</v>
      </c>
      <c r="Q205" s="182">
        <v>15.519810750000003</v>
      </c>
      <c r="R205" s="182">
        <f>[1]ENERO!Q203+[1]FEBRERO!Q203+[1]MARZO!Q203+[1]ABRIL!Q203+[1]MAYO!Q203+[1]JUNIO!Q203+[1]JULIO!Q203+[1]AGOSTO!Q203+[1]SEPTIEMBRE!Q203+[1]OCTUBRE!Q203+[1]NOVIEMBRE!Q203+[1]DICIEMBRE!Q203</f>
        <v>15.821490070000001</v>
      </c>
      <c r="S205" s="183"/>
      <c r="T205" s="182">
        <v>0.30167931999999997</v>
      </c>
      <c r="U205" s="182">
        <v>15.388797930531162</v>
      </c>
      <c r="V205" s="182">
        <f>[1]ENERO!T203+[1]FEBRERO!T203+[1]MARZO!T203+[1]ABRIL!T203+[1]MAYO!T203+[1]JUNIO!T203+[1]JULIO!T203+[1]AGOSTO!T203+[1]SEPTIEMBRE!T203+[1]OCTUBRE!T203+[1]NOVIEMBRE!T203+[1]DICIEMBRE!T203</f>
        <v>15.69047725053116</v>
      </c>
      <c r="W205" s="184"/>
      <c r="X205" s="184"/>
      <c r="Y205" s="184"/>
    </row>
    <row r="206" spans="1:25" s="185" customFormat="1" ht="27">
      <c r="A206" s="298">
        <v>233</v>
      </c>
      <c r="B206" s="298" t="s">
        <v>228</v>
      </c>
      <c r="C206" s="298" t="s">
        <v>332</v>
      </c>
      <c r="D206" s="363">
        <v>29.055866250000001</v>
      </c>
      <c r="E206" s="363">
        <v>7.9365952700000006</v>
      </c>
      <c r="F206" s="363">
        <v>0</v>
      </c>
      <c r="G206" s="363">
        <v>0.69392058000000001</v>
      </c>
      <c r="H206" s="363">
        <v>20.425350399999999</v>
      </c>
      <c r="I206" s="364"/>
      <c r="J206" s="363">
        <v>6.8287462770333818</v>
      </c>
      <c r="K206" s="363">
        <v>6.2798149812091966</v>
      </c>
      <c r="L206" s="363">
        <v>0</v>
      </c>
      <c r="M206" s="363">
        <v>0.41503430999999991</v>
      </c>
      <c r="N206" s="363">
        <v>0.13389698582418486</v>
      </c>
      <c r="O206" s="365">
        <f t="shared" si="3"/>
        <v>-99.344456847975621</v>
      </c>
      <c r="P206" s="182">
        <v>0.40307702000000006</v>
      </c>
      <c r="Q206" s="182">
        <v>7.5335182500000002</v>
      </c>
      <c r="R206" s="182">
        <f>[1]ENERO!Q204+[1]FEBRERO!Q204+[1]MARZO!Q204+[1]ABRIL!Q204+[1]MAYO!Q204+[1]JUNIO!Q204+[1]JULIO!Q204+[1]AGOSTO!Q204+[1]SEPTIEMBRE!Q204+[1]OCTUBRE!Q204+[1]NOVIEMBRE!Q204+[1]DICIEMBRE!Q204</f>
        <v>7.9365952700000006</v>
      </c>
      <c r="S206" s="183"/>
      <c r="T206" s="182">
        <v>0.40307702000000006</v>
      </c>
      <c r="U206" s="182">
        <v>5.8767379612091961</v>
      </c>
      <c r="V206" s="182">
        <f>[1]ENERO!T204+[1]FEBRERO!T204+[1]MARZO!T204+[1]ABRIL!T204+[1]MAYO!T204+[1]JUNIO!T204+[1]JULIO!T204+[1]AGOSTO!T204+[1]SEPTIEMBRE!T204+[1]OCTUBRE!T204+[1]NOVIEMBRE!T204+[1]DICIEMBRE!T204</f>
        <v>6.2798149812091966</v>
      </c>
      <c r="W206" s="184"/>
      <c r="X206" s="184"/>
      <c r="Y206" s="184"/>
    </row>
    <row r="207" spans="1:25" s="185" customFormat="1">
      <c r="A207" s="298">
        <v>234</v>
      </c>
      <c r="B207" s="298" t="s">
        <v>228</v>
      </c>
      <c r="C207" s="298" t="s">
        <v>333</v>
      </c>
      <c r="D207" s="363">
        <v>137.62104150000002</v>
      </c>
      <c r="E207" s="363">
        <v>29.21815733</v>
      </c>
      <c r="F207" s="363">
        <v>0</v>
      </c>
      <c r="G207" s="363">
        <v>34.91417689</v>
      </c>
      <c r="H207" s="363">
        <v>73.488707280000014</v>
      </c>
      <c r="I207" s="364"/>
      <c r="J207" s="363">
        <v>78.41336839352374</v>
      </c>
      <c r="K207" s="363">
        <v>45.985973856199763</v>
      </c>
      <c r="L207" s="363">
        <v>0</v>
      </c>
      <c r="M207" s="363">
        <v>30.889877509999998</v>
      </c>
      <c r="N207" s="363">
        <v>1.5375170273239815</v>
      </c>
      <c r="O207" s="365">
        <f t="shared" si="3"/>
        <v>-97.907818651012775</v>
      </c>
      <c r="P207" s="182">
        <v>24.35699108</v>
      </c>
      <c r="Q207" s="182">
        <v>4.8611662500000001</v>
      </c>
      <c r="R207" s="182">
        <f>[1]ENERO!Q205+[1]FEBRERO!Q205+[1]MARZO!Q205+[1]ABRIL!Q205+[1]MAYO!Q205+[1]JUNIO!Q205+[1]JULIO!Q205+[1]AGOSTO!Q205+[1]SEPTIEMBRE!Q205+[1]OCTUBRE!Q205+[1]NOVIEMBRE!Q205+[1]DICIEMBRE!Q205</f>
        <v>29.21815733</v>
      </c>
      <c r="S207" s="183"/>
      <c r="T207" s="182">
        <v>23.073416389999998</v>
      </c>
      <c r="U207" s="182">
        <v>22.912557466199768</v>
      </c>
      <c r="V207" s="182">
        <f>[1]ENERO!T205+[1]FEBRERO!T205+[1]MARZO!T205+[1]ABRIL!T205+[1]MAYO!T205+[1]JUNIO!T205+[1]JULIO!T205+[1]AGOSTO!T205+[1]SEPTIEMBRE!T205+[1]OCTUBRE!T205+[1]NOVIEMBRE!T205+[1]DICIEMBRE!T205</f>
        <v>45.985973856199763</v>
      </c>
      <c r="W207" s="184"/>
      <c r="X207" s="184"/>
      <c r="Y207" s="184"/>
    </row>
    <row r="208" spans="1:25" s="185" customFormat="1">
      <c r="A208" s="298">
        <v>235</v>
      </c>
      <c r="B208" s="298" t="s">
        <v>128</v>
      </c>
      <c r="C208" s="298" t="s">
        <v>334</v>
      </c>
      <c r="D208" s="363">
        <v>351.76673550000004</v>
      </c>
      <c r="E208" s="363">
        <v>260.38231392</v>
      </c>
      <c r="F208" s="363">
        <v>0</v>
      </c>
      <c r="G208" s="363">
        <v>41.270343959999998</v>
      </c>
      <c r="H208" s="363">
        <v>50.114077620000039</v>
      </c>
      <c r="I208" s="364"/>
      <c r="J208" s="363">
        <v>372.3248787004394</v>
      </c>
      <c r="K208" s="363">
        <v>524.18575217</v>
      </c>
      <c r="L208" s="363">
        <v>0</v>
      </c>
      <c r="M208" s="363">
        <v>24.683816649999997</v>
      </c>
      <c r="N208" s="363">
        <v>-176.54469011956056</v>
      </c>
      <c r="O208" s="365">
        <f t="shared" si="3"/>
        <v>-452.28562213245908</v>
      </c>
      <c r="P208" s="182">
        <v>23.972668170000002</v>
      </c>
      <c r="Q208" s="182">
        <v>236.40964575000004</v>
      </c>
      <c r="R208" s="182">
        <f>[1]ENERO!Q206+[1]FEBRERO!Q206+[1]MARZO!Q206+[1]ABRIL!Q206+[1]MAYO!Q206+[1]JUNIO!Q206+[1]JULIO!Q206+[1]AGOSTO!Q206+[1]SEPTIEMBRE!Q206+[1]OCTUBRE!Q206+[1]NOVIEMBRE!Q206+[1]DICIEMBRE!Q206</f>
        <v>260.38231392</v>
      </c>
      <c r="S208" s="183"/>
      <c r="T208" s="182">
        <v>23.972668170000002</v>
      </c>
      <c r="U208" s="182">
        <v>500.21308400000004</v>
      </c>
      <c r="V208" s="182">
        <f>[1]ENERO!T206+[1]FEBRERO!T206+[1]MARZO!T206+[1]ABRIL!T206+[1]MAYO!T206+[1]JUNIO!T206+[1]JULIO!T206+[1]AGOSTO!T206+[1]SEPTIEMBRE!T206+[1]OCTUBRE!T206+[1]NOVIEMBRE!T206+[1]DICIEMBRE!T206</f>
        <v>524.18575217</v>
      </c>
      <c r="W208" s="184"/>
      <c r="X208" s="184"/>
      <c r="Y208" s="184"/>
    </row>
    <row r="209" spans="1:25" s="185" customFormat="1">
      <c r="A209" s="298">
        <v>236</v>
      </c>
      <c r="B209" s="298" t="s">
        <v>128</v>
      </c>
      <c r="C209" s="298" t="s">
        <v>335</v>
      </c>
      <c r="D209" s="363">
        <v>420.04513425000005</v>
      </c>
      <c r="E209" s="363">
        <v>297.19356897</v>
      </c>
      <c r="F209" s="363">
        <v>0</v>
      </c>
      <c r="G209" s="363">
        <v>8.7520575899999997</v>
      </c>
      <c r="H209" s="363">
        <v>114.09950769000002</v>
      </c>
      <c r="I209" s="364"/>
      <c r="J209" s="363">
        <v>502.66136066223942</v>
      </c>
      <c r="K209" s="363">
        <v>560.99700722</v>
      </c>
      <c r="L209" s="363">
        <v>0</v>
      </c>
      <c r="M209" s="363">
        <v>8.7520575899999997</v>
      </c>
      <c r="N209" s="363">
        <v>-67.087704147760547</v>
      </c>
      <c r="O209" s="365">
        <f t="shared" ref="O209:O272" si="4">IF(OR(H209=0,N209=0),"N.A.",IF((((N209-H209)/H209))*100&gt;=500,"500&lt;",IF((((N209-H209)/H209))*100&lt;=-500,"&lt;-500",(((N209-H209)/H209))*100)))</f>
        <v>-158.79754041536523</v>
      </c>
      <c r="P209" s="182">
        <v>60.783923220000005</v>
      </c>
      <c r="Q209" s="182">
        <v>236.40964575000004</v>
      </c>
      <c r="R209" s="182">
        <f>[1]ENERO!Q207+[1]FEBRERO!Q207+[1]MARZO!Q207+[1]ABRIL!Q207+[1]MAYO!Q207+[1]JUNIO!Q207+[1]JULIO!Q207+[1]AGOSTO!Q207+[1]SEPTIEMBRE!Q207+[1]OCTUBRE!Q207+[1]NOVIEMBRE!Q207+[1]DICIEMBRE!Q207</f>
        <v>297.19356897</v>
      </c>
      <c r="S209" s="183"/>
      <c r="T209" s="182">
        <v>60.783923220000005</v>
      </c>
      <c r="U209" s="182">
        <v>500.21308400000004</v>
      </c>
      <c r="V209" s="182">
        <f>[1]ENERO!T207+[1]FEBRERO!T207+[1]MARZO!T207+[1]ABRIL!T207+[1]MAYO!T207+[1]JUNIO!T207+[1]JULIO!T207+[1]AGOSTO!T207+[1]SEPTIEMBRE!T207+[1]OCTUBRE!T207+[1]NOVIEMBRE!T207+[1]DICIEMBRE!T207</f>
        <v>560.99700722</v>
      </c>
      <c r="W209" s="184"/>
      <c r="X209" s="184"/>
      <c r="Y209" s="184"/>
    </row>
    <row r="210" spans="1:25" s="185" customFormat="1" ht="27">
      <c r="A210" s="298">
        <v>237</v>
      </c>
      <c r="B210" s="298" t="s">
        <v>136</v>
      </c>
      <c r="C210" s="298" t="s">
        <v>336</v>
      </c>
      <c r="D210" s="363">
        <v>75.983540250000004</v>
      </c>
      <c r="E210" s="363">
        <v>11.716252659999997</v>
      </c>
      <c r="F210" s="363">
        <v>0</v>
      </c>
      <c r="G210" s="363">
        <v>5.3020247600000001</v>
      </c>
      <c r="H210" s="363">
        <v>58.965262830000015</v>
      </c>
      <c r="I210" s="364"/>
      <c r="J210" s="363">
        <v>15.338739205503487</v>
      </c>
      <c r="K210" s="363">
        <v>11.566842323238712</v>
      </c>
      <c r="L210" s="363">
        <v>0</v>
      </c>
      <c r="M210" s="363">
        <v>3.4711372900000002</v>
      </c>
      <c r="N210" s="363">
        <v>0.30075959226477605</v>
      </c>
      <c r="O210" s="365">
        <f t="shared" si="4"/>
        <v>-99.489937672063149</v>
      </c>
      <c r="P210" s="182">
        <v>10.777770159999999</v>
      </c>
      <c r="Q210" s="182">
        <v>0.9384825</v>
      </c>
      <c r="R210" s="182">
        <f>[1]ENERO!Q208+[1]FEBRERO!Q208+[1]MARZO!Q208+[1]ABRIL!Q208+[1]MAYO!Q208+[1]JUNIO!Q208+[1]JULIO!Q208+[1]AGOSTO!Q208+[1]SEPTIEMBRE!Q208+[1]OCTUBRE!Q208+[1]NOVIEMBRE!Q208+[1]DICIEMBRE!Q208</f>
        <v>11.716252659999997</v>
      </c>
      <c r="S210" s="183"/>
      <c r="T210" s="182">
        <v>10.777770159999999</v>
      </c>
      <c r="U210" s="182">
        <v>0.78907216323871343</v>
      </c>
      <c r="V210" s="182">
        <f>[1]ENERO!T208+[1]FEBRERO!T208+[1]MARZO!T208+[1]ABRIL!T208+[1]MAYO!T208+[1]JUNIO!T208+[1]JULIO!T208+[1]AGOSTO!T208+[1]SEPTIEMBRE!T208+[1]OCTUBRE!T208+[1]NOVIEMBRE!T208+[1]DICIEMBRE!T208</f>
        <v>11.566842323238712</v>
      </c>
      <c r="W210" s="184"/>
      <c r="X210" s="184"/>
      <c r="Y210" s="184"/>
    </row>
    <row r="211" spans="1:25" s="185" customFormat="1">
      <c r="A211" s="298">
        <v>242</v>
      </c>
      <c r="B211" s="298" t="s">
        <v>140</v>
      </c>
      <c r="C211" s="298" t="s">
        <v>337</v>
      </c>
      <c r="D211" s="363">
        <v>96.701979749999992</v>
      </c>
      <c r="E211" s="363">
        <v>27.813456210000005</v>
      </c>
      <c r="F211" s="363">
        <v>0</v>
      </c>
      <c r="G211" s="363">
        <v>9.5793796699999998</v>
      </c>
      <c r="H211" s="363">
        <v>59.309143869999986</v>
      </c>
      <c r="I211" s="364"/>
      <c r="J211" s="363">
        <v>33.778667253974326</v>
      </c>
      <c r="K211" s="363">
        <v>23.86175434507286</v>
      </c>
      <c r="L211" s="363">
        <v>0</v>
      </c>
      <c r="M211" s="363">
        <v>9.2545861000000009</v>
      </c>
      <c r="N211" s="363">
        <v>0.66232680890145756</v>
      </c>
      <c r="O211" s="365">
        <f t="shared" si="4"/>
        <v>-98.883263581829453</v>
      </c>
      <c r="P211" s="182">
        <v>7.0023047100000007</v>
      </c>
      <c r="Q211" s="182">
        <v>20.811151500000001</v>
      </c>
      <c r="R211" s="182">
        <f>[1]ENERO!Q209+[1]FEBRERO!Q209+[1]MARZO!Q209+[1]ABRIL!Q209+[1]MAYO!Q209+[1]JUNIO!Q209+[1]JULIO!Q209+[1]AGOSTO!Q209+[1]SEPTIEMBRE!Q209+[1]OCTUBRE!Q209+[1]NOVIEMBRE!Q209+[1]DICIEMBRE!Q209</f>
        <v>27.813456210000005</v>
      </c>
      <c r="S211" s="183"/>
      <c r="T211" s="182">
        <v>6.9884648300000007</v>
      </c>
      <c r="U211" s="182">
        <v>16.873289515072859</v>
      </c>
      <c r="V211" s="182">
        <f>[1]ENERO!T209+[1]FEBRERO!T209+[1]MARZO!T209+[1]ABRIL!T209+[1]MAYO!T209+[1]JUNIO!T209+[1]JULIO!T209+[1]AGOSTO!T209+[1]SEPTIEMBRE!T209+[1]OCTUBRE!T209+[1]NOVIEMBRE!T209+[1]DICIEMBRE!T209</f>
        <v>23.86175434507286</v>
      </c>
      <c r="W211" s="184"/>
      <c r="X211" s="184"/>
      <c r="Y211" s="184"/>
    </row>
    <row r="212" spans="1:25" s="185" customFormat="1">
      <c r="A212" s="298">
        <v>243</v>
      </c>
      <c r="B212" s="298" t="s">
        <v>140</v>
      </c>
      <c r="C212" s="298" t="s">
        <v>338</v>
      </c>
      <c r="D212" s="363">
        <v>455.79164925000003</v>
      </c>
      <c r="E212" s="363">
        <v>113.16221908999999</v>
      </c>
      <c r="F212" s="363">
        <v>0</v>
      </c>
      <c r="G212" s="363">
        <v>28.941715740000003</v>
      </c>
      <c r="H212" s="363">
        <v>313.68771442000002</v>
      </c>
      <c r="I212" s="364"/>
      <c r="J212" s="363">
        <v>136.05840796559048</v>
      </c>
      <c r="K212" s="363">
        <v>111.29737064469653</v>
      </c>
      <c r="L212" s="363">
        <v>0</v>
      </c>
      <c r="M212" s="363">
        <v>22.093225400000001</v>
      </c>
      <c r="N212" s="363">
        <v>2.6678119208939384</v>
      </c>
      <c r="O212" s="365">
        <f t="shared" si="4"/>
        <v>-99.14953254518538</v>
      </c>
      <c r="P212" s="182">
        <v>103.59885659</v>
      </c>
      <c r="Q212" s="182">
        <v>9.5633624999999984</v>
      </c>
      <c r="R212" s="182">
        <f>[1]ENERO!Q210+[1]FEBRERO!Q210+[1]MARZO!Q210+[1]ABRIL!Q210+[1]MAYO!Q210+[1]JUNIO!Q210+[1]JULIO!Q210+[1]AGOSTO!Q210+[1]SEPTIEMBRE!Q210+[1]OCTUBRE!Q210+[1]NOVIEMBRE!Q210+[1]DICIEMBRE!Q210</f>
        <v>113.16221908999999</v>
      </c>
      <c r="S212" s="183"/>
      <c r="T212" s="182">
        <v>103.59885659</v>
      </c>
      <c r="U212" s="182">
        <v>7.6985140546965249</v>
      </c>
      <c r="V212" s="182">
        <f>[1]ENERO!T210+[1]FEBRERO!T210+[1]MARZO!T210+[1]ABRIL!T210+[1]MAYO!T210+[1]JUNIO!T210+[1]JULIO!T210+[1]AGOSTO!T210+[1]SEPTIEMBRE!T210+[1]OCTUBRE!T210+[1]NOVIEMBRE!T210+[1]DICIEMBRE!T210</f>
        <v>111.29737064469653</v>
      </c>
      <c r="W212" s="184"/>
      <c r="X212" s="184"/>
      <c r="Y212" s="184"/>
    </row>
    <row r="213" spans="1:25" s="185" customFormat="1">
      <c r="A213" s="298">
        <v>244</v>
      </c>
      <c r="B213" s="298" t="s">
        <v>140</v>
      </c>
      <c r="C213" s="298" t="s">
        <v>339</v>
      </c>
      <c r="D213" s="363">
        <v>288.70420125000004</v>
      </c>
      <c r="E213" s="363">
        <v>49.645662520000009</v>
      </c>
      <c r="F213" s="363">
        <v>0</v>
      </c>
      <c r="G213" s="363">
        <v>16.55591798</v>
      </c>
      <c r="H213" s="363">
        <v>222.50262074999995</v>
      </c>
      <c r="I213" s="364"/>
      <c r="J213" s="363">
        <v>58.211757758054496</v>
      </c>
      <c r="K213" s="363">
        <v>46.893740763190685</v>
      </c>
      <c r="L213" s="363">
        <v>0</v>
      </c>
      <c r="M213" s="363">
        <v>10.17660998</v>
      </c>
      <c r="N213" s="363">
        <v>1.1414070148638111</v>
      </c>
      <c r="O213" s="365">
        <f t="shared" si="4"/>
        <v>-99.48701412548921</v>
      </c>
      <c r="P213" s="182">
        <v>31.082941270000006</v>
      </c>
      <c r="Q213" s="182">
        <v>18.562721250000003</v>
      </c>
      <c r="R213" s="182">
        <f>[1]ENERO!Q211+[1]FEBRERO!Q211+[1]MARZO!Q211+[1]ABRIL!Q211+[1]MAYO!Q211+[1]JUNIO!Q211+[1]JULIO!Q211+[1]AGOSTO!Q211+[1]SEPTIEMBRE!Q211+[1]OCTUBRE!Q211+[1]NOVIEMBRE!Q211+[1]DICIEMBRE!Q211</f>
        <v>49.645662520000009</v>
      </c>
      <c r="S213" s="183"/>
      <c r="T213" s="182">
        <v>31.082941270000006</v>
      </c>
      <c r="U213" s="182">
        <v>15.810799493190679</v>
      </c>
      <c r="V213" s="182">
        <f>[1]ENERO!T211+[1]FEBRERO!T211+[1]MARZO!T211+[1]ABRIL!T211+[1]MAYO!T211+[1]JUNIO!T211+[1]JULIO!T211+[1]AGOSTO!T211+[1]SEPTIEMBRE!T211+[1]OCTUBRE!T211+[1]NOVIEMBRE!T211+[1]DICIEMBRE!T211</f>
        <v>46.893740763190685</v>
      </c>
      <c r="W213" s="184"/>
      <c r="X213" s="184"/>
      <c r="Y213" s="184"/>
    </row>
    <row r="214" spans="1:25" s="185" customFormat="1">
      <c r="A214" s="298">
        <v>245</v>
      </c>
      <c r="B214" s="298" t="s">
        <v>140</v>
      </c>
      <c r="C214" s="298" t="s">
        <v>340</v>
      </c>
      <c r="D214" s="363">
        <v>305.62929750000006</v>
      </c>
      <c r="E214" s="363">
        <v>44.234750030000001</v>
      </c>
      <c r="F214" s="363">
        <v>0</v>
      </c>
      <c r="G214" s="363">
        <v>8.8826668800000004</v>
      </c>
      <c r="H214" s="363">
        <v>252.51188059000006</v>
      </c>
      <c r="I214" s="364"/>
      <c r="J214" s="363">
        <v>42.99017905019798</v>
      </c>
      <c r="K214" s="363">
        <v>35.826969822939191</v>
      </c>
      <c r="L214" s="363">
        <v>0</v>
      </c>
      <c r="M214" s="363">
        <v>6.3202645399999984</v>
      </c>
      <c r="N214" s="363">
        <v>0.84294468725878891</v>
      </c>
      <c r="O214" s="365">
        <f t="shared" si="4"/>
        <v>-99.666176226920797</v>
      </c>
      <c r="P214" s="182">
        <v>21.479711779999999</v>
      </c>
      <c r="Q214" s="182">
        <v>22.755038250000002</v>
      </c>
      <c r="R214" s="182">
        <f>[1]ENERO!Q212+[1]FEBRERO!Q212+[1]MARZO!Q212+[1]ABRIL!Q212+[1]MAYO!Q212+[1]JUNIO!Q212+[1]JULIO!Q212+[1]AGOSTO!Q212+[1]SEPTIEMBRE!Q212+[1]OCTUBRE!Q212+[1]NOVIEMBRE!Q212+[1]DICIEMBRE!Q212</f>
        <v>44.234750030000001</v>
      </c>
      <c r="S214" s="183"/>
      <c r="T214" s="182">
        <v>21.479711779999999</v>
      </c>
      <c r="U214" s="182">
        <v>14.34725804293919</v>
      </c>
      <c r="V214" s="182">
        <f>[1]ENERO!T212+[1]FEBRERO!T212+[1]MARZO!T212+[1]ABRIL!T212+[1]MAYO!T212+[1]JUNIO!T212+[1]JULIO!T212+[1]AGOSTO!T212+[1]SEPTIEMBRE!T212+[1]OCTUBRE!T212+[1]NOVIEMBRE!T212+[1]DICIEMBRE!T212</f>
        <v>35.826969822939191</v>
      </c>
      <c r="W214" s="184"/>
      <c r="X214" s="184"/>
      <c r="Y214" s="184"/>
    </row>
    <row r="215" spans="1:25" s="185" customFormat="1">
      <c r="A215" s="298">
        <v>247</v>
      </c>
      <c r="B215" s="298" t="s">
        <v>228</v>
      </c>
      <c r="C215" s="298" t="s">
        <v>341</v>
      </c>
      <c r="D215" s="363">
        <v>97.223101499999984</v>
      </c>
      <c r="E215" s="363">
        <v>27.556170260000002</v>
      </c>
      <c r="F215" s="363">
        <v>0</v>
      </c>
      <c r="G215" s="363">
        <v>3.8816427099999999</v>
      </c>
      <c r="H215" s="363">
        <v>65.785288530000003</v>
      </c>
      <c r="I215" s="364"/>
      <c r="J215" s="363">
        <v>28.032853453296298</v>
      </c>
      <c r="K215" s="363">
        <v>24.612340920094407</v>
      </c>
      <c r="L215" s="363">
        <v>0</v>
      </c>
      <c r="M215" s="363">
        <v>2.87084874</v>
      </c>
      <c r="N215" s="363">
        <v>0.54966379320189351</v>
      </c>
      <c r="O215" s="365">
        <f t="shared" si="4"/>
        <v>-99.16445788186941</v>
      </c>
      <c r="P215" s="182">
        <v>10.73572676</v>
      </c>
      <c r="Q215" s="182">
        <v>16.8204435</v>
      </c>
      <c r="R215" s="182">
        <f>[1]ENERO!Q213+[1]FEBRERO!Q213+[1]MARZO!Q213+[1]ABRIL!Q213+[1]MAYO!Q213+[1]JUNIO!Q213+[1]JULIO!Q213+[1]AGOSTO!Q213+[1]SEPTIEMBRE!Q213+[1]OCTUBRE!Q213+[1]NOVIEMBRE!Q213+[1]DICIEMBRE!Q213</f>
        <v>27.556170260000002</v>
      </c>
      <c r="S215" s="183"/>
      <c r="T215" s="182">
        <v>10.73572676</v>
      </c>
      <c r="U215" s="182">
        <v>13.876614160094407</v>
      </c>
      <c r="V215" s="182">
        <f>[1]ENERO!T213+[1]FEBRERO!T213+[1]MARZO!T213+[1]ABRIL!T213+[1]MAYO!T213+[1]JUNIO!T213+[1]JULIO!T213+[1]AGOSTO!T213+[1]SEPTIEMBRE!T213+[1]OCTUBRE!T213+[1]NOVIEMBRE!T213+[1]DICIEMBRE!T213</f>
        <v>24.612340920094407</v>
      </c>
      <c r="W215" s="184"/>
      <c r="X215" s="184"/>
      <c r="Y215" s="184"/>
    </row>
    <row r="216" spans="1:25" s="185" customFormat="1" ht="27">
      <c r="A216" s="298">
        <v>248</v>
      </c>
      <c r="B216" s="298" t="s">
        <v>228</v>
      </c>
      <c r="C216" s="298" t="s">
        <v>342</v>
      </c>
      <c r="D216" s="363">
        <v>259.24443674999998</v>
      </c>
      <c r="E216" s="363">
        <v>63.351390369999997</v>
      </c>
      <c r="F216" s="363">
        <v>0</v>
      </c>
      <c r="G216" s="363">
        <v>8.0070131100000026</v>
      </c>
      <c r="H216" s="363">
        <v>187.88603326999998</v>
      </c>
      <c r="I216" s="364"/>
      <c r="J216" s="363">
        <v>63.156844039769879</v>
      </c>
      <c r="K216" s="363">
        <v>56.195651298794004</v>
      </c>
      <c r="L216" s="363">
        <v>0</v>
      </c>
      <c r="M216" s="363">
        <v>5.7228232500000003</v>
      </c>
      <c r="N216" s="363">
        <v>1.2383694909758742</v>
      </c>
      <c r="O216" s="365">
        <f t="shared" si="4"/>
        <v>-99.34089326948731</v>
      </c>
      <c r="P216" s="182">
        <v>24.86197237</v>
      </c>
      <c r="Q216" s="182">
        <v>38.489417999999993</v>
      </c>
      <c r="R216" s="182">
        <f>[1]ENERO!Q214+[1]FEBRERO!Q214+[1]MARZO!Q214+[1]ABRIL!Q214+[1]MAYO!Q214+[1]JUNIO!Q214+[1]JULIO!Q214+[1]AGOSTO!Q214+[1]SEPTIEMBRE!Q214+[1]OCTUBRE!Q214+[1]NOVIEMBRE!Q214+[1]DICIEMBRE!Q214</f>
        <v>63.351390369999997</v>
      </c>
      <c r="S216" s="183"/>
      <c r="T216" s="182">
        <v>24.86197237</v>
      </c>
      <c r="U216" s="182">
        <v>31.333678928794001</v>
      </c>
      <c r="V216" s="182">
        <f>[1]ENERO!T214+[1]FEBRERO!T214+[1]MARZO!T214+[1]ABRIL!T214+[1]MAYO!T214+[1]JUNIO!T214+[1]JULIO!T214+[1]AGOSTO!T214+[1]SEPTIEMBRE!T214+[1]OCTUBRE!T214+[1]NOVIEMBRE!T214+[1]DICIEMBRE!T214</f>
        <v>56.195651298794004</v>
      </c>
      <c r="W216" s="184"/>
      <c r="X216" s="184"/>
      <c r="Y216" s="184"/>
    </row>
    <row r="217" spans="1:25" s="185" customFormat="1" ht="27">
      <c r="A217" s="298">
        <v>249</v>
      </c>
      <c r="B217" s="298" t="s">
        <v>228</v>
      </c>
      <c r="C217" s="298" t="s">
        <v>343</v>
      </c>
      <c r="D217" s="363">
        <v>754.40487224999993</v>
      </c>
      <c r="E217" s="363">
        <v>53.194374438000018</v>
      </c>
      <c r="F217" s="363">
        <v>0</v>
      </c>
      <c r="G217" s="363">
        <v>20.997638203640001</v>
      </c>
      <c r="H217" s="363">
        <v>680.21285960835985</v>
      </c>
      <c r="I217" s="364"/>
      <c r="J217" s="363">
        <v>74.89357213665312</v>
      </c>
      <c r="K217" s="363">
        <v>62.495673592208924</v>
      </c>
      <c r="L217" s="363">
        <v>0</v>
      </c>
      <c r="M217" s="363">
        <v>10.929397130000003</v>
      </c>
      <c r="N217" s="363">
        <v>1.4685014144441886</v>
      </c>
      <c r="O217" s="365">
        <f t="shared" si="4"/>
        <v>-99.784111488969842</v>
      </c>
      <c r="P217" s="182">
        <v>46.588500438000004</v>
      </c>
      <c r="Q217" s="182">
        <v>6.6058739999999991</v>
      </c>
      <c r="R217" s="182">
        <f>[1]ENERO!Q215+[1]FEBRERO!Q215+[1]MARZO!Q215+[1]ABRIL!Q215+[1]MAYO!Q215+[1]JUNIO!Q215+[1]JULIO!Q215+[1]AGOSTO!Q215+[1]SEPTIEMBRE!Q215+[1]OCTUBRE!Q215+[1]NOVIEMBRE!Q215+[1]DICIEMBRE!Q215</f>
        <v>53.194374438000018</v>
      </c>
      <c r="S217" s="183"/>
      <c r="T217" s="182">
        <v>42.427844600000007</v>
      </c>
      <c r="U217" s="182">
        <v>20.067828992208931</v>
      </c>
      <c r="V217" s="182">
        <f>[1]ENERO!T215+[1]FEBRERO!T215+[1]MARZO!T215+[1]ABRIL!T215+[1]MAYO!T215+[1]JUNIO!T215+[1]JULIO!T215+[1]AGOSTO!T215+[1]SEPTIEMBRE!T215+[1]OCTUBRE!T215+[1]NOVIEMBRE!T215+[1]DICIEMBRE!T215</f>
        <v>62.495673592208924</v>
      </c>
      <c r="W217" s="184"/>
      <c r="X217" s="184"/>
      <c r="Y217" s="184"/>
    </row>
    <row r="218" spans="1:25" s="185" customFormat="1" ht="27">
      <c r="A218" s="298">
        <v>250</v>
      </c>
      <c r="B218" s="298" t="s">
        <v>228</v>
      </c>
      <c r="C218" s="298" t="s">
        <v>344</v>
      </c>
      <c r="D218" s="363">
        <v>219.86639999999997</v>
      </c>
      <c r="E218" s="363">
        <v>40.389638769999998</v>
      </c>
      <c r="F218" s="363">
        <v>0</v>
      </c>
      <c r="G218" s="363">
        <v>3.0478903300000004</v>
      </c>
      <c r="H218" s="363">
        <v>176.42887089999999</v>
      </c>
      <c r="I218" s="364"/>
      <c r="J218" s="363">
        <v>34.509859456893089</v>
      </c>
      <c r="K218" s="363">
        <v>32.010249325973618</v>
      </c>
      <c r="L218" s="363">
        <v>0</v>
      </c>
      <c r="M218" s="363">
        <v>1.8229462200000002</v>
      </c>
      <c r="N218" s="363">
        <v>0.67666391091947042</v>
      </c>
      <c r="O218" s="365">
        <f t="shared" si="4"/>
        <v>-99.616466450492098</v>
      </c>
      <c r="P218" s="182">
        <v>1.7704265200000002</v>
      </c>
      <c r="Q218" s="182">
        <v>38.619212250000004</v>
      </c>
      <c r="R218" s="182">
        <f>[1]ENERO!Q216+[1]FEBRERO!Q216+[1]MARZO!Q216+[1]ABRIL!Q216+[1]MAYO!Q216+[1]JUNIO!Q216+[1]JULIO!Q216+[1]AGOSTO!Q216+[1]SEPTIEMBRE!Q216+[1]OCTUBRE!Q216+[1]NOVIEMBRE!Q216+[1]DICIEMBRE!Q216</f>
        <v>40.389638769999998</v>
      </c>
      <c r="S218" s="183"/>
      <c r="T218" s="182">
        <v>1.7704265200000002</v>
      </c>
      <c r="U218" s="182">
        <v>30.239822805973617</v>
      </c>
      <c r="V218" s="182">
        <f>[1]ENERO!T216+[1]FEBRERO!T216+[1]MARZO!T216+[1]ABRIL!T216+[1]MAYO!T216+[1]JUNIO!T216+[1]JULIO!T216+[1]AGOSTO!T216+[1]SEPTIEMBRE!T216+[1]OCTUBRE!T216+[1]NOVIEMBRE!T216+[1]DICIEMBRE!T216</f>
        <v>32.010249325973618</v>
      </c>
      <c r="W218" s="184"/>
      <c r="X218" s="184"/>
      <c r="Y218" s="184"/>
    </row>
    <row r="219" spans="1:25" s="185" customFormat="1">
      <c r="A219" s="298">
        <v>251</v>
      </c>
      <c r="B219" s="298" t="s">
        <v>140</v>
      </c>
      <c r="C219" s="298" t="s">
        <v>345</v>
      </c>
      <c r="D219" s="363">
        <v>113.55148650000001</v>
      </c>
      <c r="E219" s="363">
        <v>34.101077929999995</v>
      </c>
      <c r="F219" s="363">
        <v>0</v>
      </c>
      <c r="G219" s="363">
        <v>10.985586709999998</v>
      </c>
      <c r="H219" s="363">
        <v>68.464821860000015</v>
      </c>
      <c r="I219" s="364"/>
      <c r="J219" s="363">
        <v>41.807720627160251</v>
      </c>
      <c r="K219" s="363">
        <v>32.458706139176712</v>
      </c>
      <c r="L219" s="363">
        <v>0</v>
      </c>
      <c r="M219" s="363">
        <v>8.5292552600000011</v>
      </c>
      <c r="N219" s="363">
        <v>0.81975922798353429</v>
      </c>
      <c r="O219" s="365">
        <f t="shared" si="4"/>
        <v>-98.802656304781138</v>
      </c>
      <c r="P219" s="182">
        <v>25.606024429999994</v>
      </c>
      <c r="Q219" s="182">
        <v>8.4950535000000009</v>
      </c>
      <c r="R219" s="182">
        <f>[1]ENERO!Q217+[1]FEBRERO!Q217+[1]MARZO!Q217+[1]ABRIL!Q217+[1]MAYO!Q217+[1]JUNIO!Q217+[1]JULIO!Q217+[1]AGOSTO!Q217+[1]SEPTIEMBRE!Q217+[1]OCTUBRE!Q217+[1]NOVIEMBRE!Q217+[1]DICIEMBRE!Q217</f>
        <v>34.101077929999995</v>
      </c>
      <c r="S219" s="183"/>
      <c r="T219" s="182">
        <v>25.334358460000001</v>
      </c>
      <c r="U219" s="182">
        <v>7.124347679176716</v>
      </c>
      <c r="V219" s="182">
        <f>[1]ENERO!T217+[1]FEBRERO!T217+[1]MARZO!T217+[1]ABRIL!T217+[1]MAYO!T217+[1]JUNIO!T217+[1]JULIO!T217+[1]AGOSTO!T217+[1]SEPTIEMBRE!T217+[1]OCTUBRE!T217+[1]NOVIEMBRE!T217+[1]DICIEMBRE!T217</f>
        <v>32.458706139176712</v>
      </c>
      <c r="W219" s="184"/>
      <c r="X219" s="184"/>
      <c r="Y219" s="184"/>
    </row>
    <row r="220" spans="1:25" s="185" customFormat="1" ht="27">
      <c r="A220" s="298">
        <v>252</v>
      </c>
      <c r="B220" s="298" t="s">
        <v>140</v>
      </c>
      <c r="C220" s="298" t="s">
        <v>346</v>
      </c>
      <c r="D220" s="363">
        <v>0</v>
      </c>
      <c r="E220" s="363">
        <v>0</v>
      </c>
      <c r="F220" s="363">
        <v>0</v>
      </c>
      <c r="G220" s="363">
        <v>0</v>
      </c>
      <c r="H220" s="363">
        <v>0</v>
      </c>
      <c r="I220" s="364"/>
      <c r="J220" s="363">
        <v>0</v>
      </c>
      <c r="K220" s="363">
        <v>0</v>
      </c>
      <c r="L220" s="363">
        <v>0</v>
      </c>
      <c r="M220" s="363">
        <v>0</v>
      </c>
      <c r="N220" s="363">
        <v>0</v>
      </c>
      <c r="O220" s="365" t="str">
        <f t="shared" si="4"/>
        <v>N.A.</v>
      </c>
      <c r="P220" s="182">
        <v>0</v>
      </c>
      <c r="Q220" s="182">
        <v>0</v>
      </c>
      <c r="R220" s="182">
        <f>[1]ENERO!Q218+[1]FEBRERO!Q218+[1]MARZO!Q218+[1]ABRIL!Q218+[1]MAYO!Q218+[1]JUNIO!Q218+[1]JULIO!Q218+[1]AGOSTO!Q218+[1]SEPTIEMBRE!Q218+[1]OCTUBRE!Q218+[1]NOVIEMBRE!Q218+[1]DICIEMBRE!Q218</f>
        <v>0</v>
      </c>
      <c r="S220" s="183"/>
      <c r="T220" s="182">
        <v>0</v>
      </c>
      <c r="U220" s="182">
        <v>0</v>
      </c>
      <c r="V220" s="182">
        <f>[1]ENERO!T218+[1]FEBRERO!T218+[1]MARZO!T218+[1]ABRIL!T218+[1]MAYO!T218+[1]JUNIO!T218+[1]JULIO!T218+[1]AGOSTO!T218+[1]SEPTIEMBRE!T218+[1]OCTUBRE!T218+[1]NOVIEMBRE!T218+[1]DICIEMBRE!T218</f>
        <v>0</v>
      </c>
      <c r="W220" s="184"/>
      <c r="X220" s="184"/>
      <c r="Y220" s="184"/>
    </row>
    <row r="221" spans="1:25" s="185" customFormat="1">
      <c r="A221" s="298">
        <v>253</v>
      </c>
      <c r="B221" s="298" t="s">
        <v>140</v>
      </c>
      <c r="C221" s="298" t="s">
        <v>347</v>
      </c>
      <c r="D221" s="363">
        <v>215.21988375000001</v>
      </c>
      <c r="E221" s="363">
        <v>46.124649839999996</v>
      </c>
      <c r="F221" s="363">
        <v>0</v>
      </c>
      <c r="G221" s="363">
        <v>15.825729660000002</v>
      </c>
      <c r="H221" s="363">
        <v>153.26950425000001</v>
      </c>
      <c r="I221" s="364"/>
      <c r="J221" s="363">
        <v>52.774324219001322</v>
      </c>
      <c r="K221" s="363">
        <v>40.461793728040504</v>
      </c>
      <c r="L221" s="363">
        <v>0</v>
      </c>
      <c r="M221" s="363">
        <v>11.277739820000001</v>
      </c>
      <c r="N221" s="363">
        <v>1.034790670960811</v>
      </c>
      <c r="O221" s="365">
        <f t="shared" si="4"/>
        <v>-99.32485547204945</v>
      </c>
      <c r="P221" s="182">
        <v>27.743336339999999</v>
      </c>
      <c r="Q221" s="182">
        <v>18.381313499999997</v>
      </c>
      <c r="R221" s="182">
        <f>[1]ENERO!Q219+[1]FEBRERO!Q219+[1]MARZO!Q219+[1]ABRIL!Q219+[1]MAYO!Q219+[1]JUNIO!Q219+[1]JULIO!Q219+[1]AGOSTO!Q219+[1]SEPTIEMBRE!Q219+[1]OCTUBRE!Q219+[1]NOVIEMBRE!Q219+[1]DICIEMBRE!Q219</f>
        <v>46.124649839999996</v>
      </c>
      <c r="S221" s="183"/>
      <c r="T221" s="182">
        <v>26.037283969999997</v>
      </c>
      <c r="U221" s="182">
        <v>14.424509758040521</v>
      </c>
      <c r="V221" s="182">
        <f>[1]ENERO!T219+[1]FEBRERO!T219+[1]MARZO!T219+[1]ABRIL!T219+[1]MAYO!T219+[1]JUNIO!T219+[1]JULIO!T219+[1]AGOSTO!T219+[1]SEPTIEMBRE!T219+[1]OCTUBRE!T219+[1]NOVIEMBRE!T219+[1]DICIEMBRE!T219</f>
        <v>40.461793728040504</v>
      </c>
      <c r="W221" s="184"/>
      <c r="X221" s="184"/>
      <c r="Y221" s="184"/>
    </row>
    <row r="222" spans="1:25" s="185" customFormat="1">
      <c r="A222" s="298">
        <v>258</v>
      </c>
      <c r="B222" s="298" t="s">
        <v>205</v>
      </c>
      <c r="C222" s="298" t="s">
        <v>348</v>
      </c>
      <c r="D222" s="363">
        <v>1083.7024995000002</v>
      </c>
      <c r="E222" s="363">
        <v>0</v>
      </c>
      <c r="F222" s="363">
        <v>0</v>
      </c>
      <c r="G222" s="363">
        <v>0</v>
      </c>
      <c r="H222" s="363">
        <v>1083.7024995000002</v>
      </c>
      <c r="I222" s="364"/>
      <c r="J222" s="363">
        <v>0</v>
      </c>
      <c r="K222" s="363">
        <v>0</v>
      </c>
      <c r="L222" s="363">
        <v>0</v>
      </c>
      <c r="M222" s="363">
        <v>0</v>
      </c>
      <c r="N222" s="363">
        <v>0</v>
      </c>
      <c r="O222" s="365" t="str">
        <f t="shared" si="4"/>
        <v>N.A.</v>
      </c>
      <c r="P222" s="182">
        <v>0</v>
      </c>
      <c r="Q222" s="182">
        <v>0</v>
      </c>
      <c r="R222" s="182">
        <f>[1]ENERO!Q220+[1]FEBRERO!Q220+[1]MARZO!Q220+[1]ABRIL!Q220+[1]MAYO!Q220+[1]JUNIO!Q220+[1]JULIO!Q220+[1]AGOSTO!Q220+[1]SEPTIEMBRE!Q220+[1]OCTUBRE!Q220+[1]NOVIEMBRE!Q220+[1]DICIEMBRE!Q220</f>
        <v>0</v>
      </c>
      <c r="S222" s="183"/>
      <c r="T222" s="182">
        <v>0</v>
      </c>
      <c r="U222" s="182">
        <v>0</v>
      </c>
      <c r="V222" s="182">
        <f>[1]ENERO!T220+[1]FEBRERO!T220+[1]MARZO!T220+[1]ABRIL!T220+[1]MAYO!T220+[1]JUNIO!T220+[1]JULIO!T220+[1]AGOSTO!T220+[1]SEPTIEMBRE!T220+[1]OCTUBRE!T220+[1]NOVIEMBRE!T220+[1]DICIEMBRE!T220</f>
        <v>0</v>
      </c>
      <c r="W222" s="184"/>
      <c r="X222" s="184"/>
      <c r="Y222" s="184"/>
    </row>
    <row r="223" spans="1:25" s="185" customFormat="1">
      <c r="A223" s="298">
        <v>259</v>
      </c>
      <c r="B223" s="298" t="s">
        <v>140</v>
      </c>
      <c r="C223" s="298" t="s">
        <v>349</v>
      </c>
      <c r="D223" s="363">
        <v>192.99398550000006</v>
      </c>
      <c r="E223" s="363">
        <v>47.061360010000001</v>
      </c>
      <c r="F223" s="363">
        <v>0</v>
      </c>
      <c r="G223" s="363">
        <v>21.368044029999997</v>
      </c>
      <c r="H223" s="363">
        <v>124.56458146000001</v>
      </c>
      <c r="I223" s="364"/>
      <c r="J223" s="363">
        <v>62.965754683575419</v>
      </c>
      <c r="K223" s="363">
        <v>44.024428112721012</v>
      </c>
      <c r="L223" s="363">
        <v>0</v>
      </c>
      <c r="M223" s="363">
        <v>17.70670393</v>
      </c>
      <c r="N223" s="363">
        <v>1.2346226408544116</v>
      </c>
      <c r="O223" s="365">
        <f t="shared" si="4"/>
        <v>-99.008849364415141</v>
      </c>
      <c r="P223" s="182">
        <v>31.547721760000002</v>
      </c>
      <c r="Q223" s="182">
        <v>15.51363825</v>
      </c>
      <c r="R223" s="182">
        <f>[1]ENERO!Q221+[1]FEBRERO!Q221+[1]MARZO!Q221+[1]ABRIL!Q221+[1]MAYO!Q221+[1]JUNIO!Q221+[1]JULIO!Q221+[1]AGOSTO!Q221+[1]SEPTIEMBRE!Q221+[1]OCTUBRE!Q221+[1]NOVIEMBRE!Q221+[1]DICIEMBRE!Q221</f>
        <v>47.061360010000001</v>
      </c>
      <c r="S223" s="183"/>
      <c r="T223" s="182">
        <v>31.147310900000001</v>
      </c>
      <c r="U223" s="182">
        <v>12.877117212721007</v>
      </c>
      <c r="V223" s="182">
        <f>[1]ENERO!T221+[1]FEBRERO!T221+[1]MARZO!T221+[1]ABRIL!T221+[1]MAYO!T221+[1]JUNIO!T221+[1]JULIO!T221+[1]AGOSTO!T221+[1]SEPTIEMBRE!T221+[1]OCTUBRE!T221+[1]NOVIEMBRE!T221+[1]DICIEMBRE!T221</f>
        <v>44.024428112721012</v>
      </c>
      <c r="W223" s="184"/>
      <c r="X223" s="184"/>
      <c r="Y223" s="184"/>
    </row>
    <row r="224" spans="1:25" s="185" customFormat="1">
      <c r="A224" s="298">
        <v>260</v>
      </c>
      <c r="B224" s="298" t="s">
        <v>140</v>
      </c>
      <c r="C224" s="298" t="s">
        <v>350</v>
      </c>
      <c r="D224" s="363">
        <v>61.527421499999996</v>
      </c>
      <c r="E224" s="363">
        <v>20.118282189999999</v>
      </c>
      <c r="F224" s="363">
        <v>0</v>
      </c>
      <c r="G224" s="363">
        <v>9.8174745599999973</v>
      </c>
      <c r="H224" s="363">
        <v>31.59166475000001</v>
      </c>
      <c r="I224" s="364"/>
      <c r="J224" s="363">
        <v>25.872429542155722</v>
      </c>
      <c r="K224" s="363">
        <v>16.197315752113447</v>
      </c>
      <c r="L224" s="363">
        <v>0</v>
      </c>
      <c r="M224" s="363">
        <v>9.1678112500000015</v>
      </c>
      <c r="N224" s="363">
        <v>0.5073025400422726</v>
      </c>
      <c r="O224" s="365">
        <f t="shared" si="4"/>
        <v>-98.394188644198394</v>
      </c>
      <c r="P224" s="182">
        <v>7.4028534399999995</v>
      </c>
      <c r="Q224" s="182">
        <v>12.715428750000003</v>
      </c>
      <c r="R224" s="182">
        <f>[1]ENERO!Q222+[1]FEBRERO!Q222+[1]MARZO!Q222+[1]ABRIL!Q222+[1]MAYO!Q222+[1]JUNIO!Q222+[1]JULIO!Q222+[1]AGOSTO!Q222+[1]SEPTIEMBRE!Q222+[1]OCTUBRE!Q222+[1]NOVIEMBRE!Q222+[1]DICIEMBRE!Q222</f>
        <v>20.118282189999999</v>
      </c>
      <c r="S224" s="183"/>
      <c r="T224" s="182">
        <v>6.981103130000001</v>
      </c>
      <c r="U224" s="182">
        <v>9.2162126221134475</v>
      </c>
      <c r="V224" s="182">
        <f>[1]ENERO!T222+[1]FEBRERO!T222+[1]MARZO!T222+[1]ABRIL!T222+[1]MAYO!T222+[1]JUNIO!T222+[1]JULIO!T222+[1]AGOSTO!T222+[1]SEPTIEMBRE!T222+[1]OCTUBRE!T222+[1]NOVIEMBRE!T222+[1]DICIEMBRE!T222</f>
        <v>16.197315752113447</v>
      </c>
      <c r="W224" s="184"/>
      <c r="X224" s="184"/>
      <c r="Y224" s="184"/>
    </row>
    <row r="225" spans="1:25" s="185" customFormat="1">
      <c r="A225" s="298">
        <v>261</v>
      </c>
      <c r="B225" s="298" t="s">
        <v>192</v>
      </c>
      <c r="C225" s="298" t="s">
        <v>351</v>
      </c>
      <c r="D225" s="363">
        <v>2214.0514079999998</v>
      </c>
      <c r="E225" s="363">
        <v>1828.0203199007999</v>
      </c>
      <c r="F225" s="363">
        <v>0</v>
      </c>
      <c r="G225" s="363">
        <v>184.16991456300801</v>
      </c>
      <c r="H225" s="363">
        <v>201.86117353619193</v>
      </c>
      <c r="I225" s="364"/>
      <c r="J225" s="363">
        <v>2861.74212403</v>
      </c>
      <c r="K225" s="363">
        <v>4067.05950433</v>
      </c>
      <c r="L225" s="363">
        <v>0</v>
      </c>
      <c r="M225" s="363">
        <v>114.30782315</v>
      </c>
      <c r="N225" s="363">
        <v>-1319.6252034499996</v>
      </c>
      <c r="O225" s="365" t="str">
        <f t="shared" si="4"/>
        <v>&lt;-500</v>
      </c>
      <c r="P225" s="182">
        <v>479.49199840079996</v>
      </c>
      <c r="Q225" s="182">
        <v>1348.5283214999999</v>
      </c>
      <c r="R225" s="182">
        <f>[1]ENERO!Q223+[1]FEBRERO!Q223+[1]MARZO!Q223+[1]ABRIL!Q223+[1]MAYO!Q223+[1]JUNIO!Q223+[1]JULIO!Q223+[1]AGOSTO!Q223+[1]SEPTIEMBRE!Q223+[1]OCTUBRE!Q223+[1]NOVIEMBRE!Q223+[1]DICIEMBRE!Q223</f>
        <v>1828.0203199007999</v>
      </c>
      <c r="S225" s="183"/>
      <c r="T225" s="182">
        <v>459.29578133000001</v>
      </c>
      <c r="U225" s="182">
        <v>3607.763723</v>
      </c>
      <c r="V225" s="182">
        <f>[1]ENERO!T223+[1]FEBRERO!T223+[1]MARZO!T223+[1]ABRIL!T223+[1]MAYO!T223+[1]JUNIO!T223+[1]JULIO!T223+[1]AGOSTO!T223+[1]SEPTIEMBRE!T223+[1]OCTUBRE!T223+[1]NOVIEMBRE!T223+[1]DICIEMBRE!T223</f>
        <v>4067.05950433</v>
      </c>
      <c r="W225" s="184"/>
      <c r="X225" s="184"/>
      <c r="Y225" s="184"/>
    </row>
    <row r="226" spans="1:25" s="185" customFormat="1" ht="27">
      <c r="A226" s="298">
        <v>262</v>
      </c>
      <c r="B226" s="298" t="s">
        <v>228</v>
      </c>
      <c r="C226" s="298" t="s">
        <v>352</v>
      </c>
      <c r="D226" s="363">
        <v>138.834</v>
      </c>
      <c r="E226" s="363">
        <v>31.894154230000002</v>
      </c>
      <c r="F226" s="363">
        <v>0</v>
      </c>
      <c r="G226" s="363">
        <v>8.9069141000000016</v>
      </c>
      <c r="H226" s="363">
        <v>98.032931669999996</v>
      </c>
      <c r="I226" s="364"/>
      <c r="J226" s="363">
        <v>35.105314813032599</v>
      </c>
      <c r="K226" s="363">
        <v>28.5132536068947</v>
      </c>
      <c r="L226" s="363">
        <v>0</v>
      </c>
      <c r="M226" s="363">
        <v>5.9037217000000011</v>
      </c>
      <c r="N226" s="363">
        <v>0.68833950613789741</v>
      </c>
      <c r="O226" s="365">
        <f t="shared" si="4"/>
        <v>-99.297848697971219</v>
      </c>
      <c r="P226" s="182">
        <v>17.841771730000005</v>
      </c>
      <c r="Q226" s="182">
        <v>14.052382499999998</v>
      </c>
      <c r="R226" s="182">
        <f>[1]ENERO!Q224+[1]FEBRERO!Q224+[1]MARZO!Q224+[1]ABRIL!Q224+[1]MAYO!Q224+[1]JUNIO!Q224+[1]JULIO!Q224+[1]AGOSTO!Q224+[1]SEPTIEMBRE!Q224+[1]OCTUBRE!Q224+[1]NOVIEMBRE!Q224+[1]DICIEMBRE!Q224</f>
        <v>31.894154230000002</v>
      </c>
      <c r="S226" s="183"/>
      <c r="T226" s="182">
        <v>17.841771730000005</v>
      </c>
      <c r="U226" s="182">
        <v>10.671481876894697</v>
      </c>
      <c r="V226" s="182">
        <f>[1]ENERO!T224+[1]FEBRERO!T224+[1]MARZO!T224+[1]ABRIL!T224+[1]MAYO!T224+[1]JUNIO!T224+[1]JULIO!T224+[1]AGOSTO!T224+[1]SEPTIEMBRE!T224+[1]OCTUBRE!T224+[1]NOVIEMBRE!T224+[1]DICIEMBRE!T224</f>
        <v>28.5132536068947</v>
      </c>
      <c r="W226" s="184"/>
      <c r="X226" s="184"/>
      <c r="Y226" s="184"/>
    </row>
    <row r="227" spans="1:25" s="185" customFormat="1">
      <c r="A227" s="298">
        <v>264</v>
      </c>
      <c r="B227" s="298" t="s">
        <v>126</v>
      </c>
      <c r="C227" s="298" t="s">
        <v>353</v>
      </c>
      <c r="D227" s="363">
        <v>1268.8499340000001</v>
      </c>
      <c r="E227" s="363">
        <v>620.36462759000017</v>
      </c>
      <c r="F227" s="363">
        <v>0</v>
      </c>
      <c r="G227" s="363">
        <v>358.11468851000001</v>
      </c>
      <c r="H227" s="363">
        <v>290.37061789999996</v>
      </c>
      <c r="I227" s="364"/>
      <c r="J227" s="363">
        <v>724.41726886000004</v>
      </c>
      <c r="K227" s="363">
        <v>1190.7391010399999</v>
      </c>
      <c r="L227" s="363">
        <v>0</v>
      </c>
      <c r="M227" s="363">
        <v>286.54499878999997</v>
      </c>
      <c r="N227" s="363">
        <v>-752.8668309699998</v>
      </c>
      <c r="O227" s="365">
        <f t="shared" si="4"/>
        <v>-359.27789678406026</v>
      </c>
      <c r="P227" s="182">
        <v>574.11257459000012</v>
      </c>
      <c r="Q227" s="182">
        <v>46.252052999999997</v>
      </c>
      <c r="R227" s="182">
        <f>[1]ENERO!Q225+[1]FEBRERO!Q225+[1]MARZO!Q225+[1]ABRIL!Q225+[1]MAYO!Q225+[1]JUNIO!Q225+[1]JULIO!Q225+[1]AGOSTO!Q225+[1]SEPTIEMBRE!Q225+[1]OCTUBRE!Q225+[1]NOVIEMBRE!Q225+[1]DICIEMBRE!Q225</f>
        <v>620.36462759000017</v>
      </c>
      <c r="S227" s="183"/>
      <c r="T227" s="182">
        <v>539.30632104000006</v>
      </c>
      <c r="U227" s="182">
        <v>651.43277999999998</v>
      </c>
      <c r="V227" s="182">
        <f>[1]ENERO!T225+[1]FEBRERO!T225+[1]MARZO!T225+[1]ABRIL!T225+[1]MAYO!T225+[1]JUNIO!T225+[1]JULIO!T225+[1]AGOSTO!T225+[1]SEPTIEMBRE!T225+[1]OCTUBRE!T225+[1]NOVIEMBRE!T225+[1]DICIEMBRE!T225</f>
        <v>1190.7391010399999</v>
      </c>
      <c r="W227" s="184"/>
      <c r="X227" s="184"/>
      <c r="Y227" s="184"/>
    </row>
    <row r="228" spans="1:25" s="185" customFormat="1">
      <c r="A228" s="298">
        <v>266</v>
      </c>
      <c r="B228" s="298" t="s">
        <v>228</v>
      </c>
      <c r="C228" s="298" t="s">
        <v>354</v>
      </c>
      <c r="D228" s="363">
        <v>711.10883325000009</v>
      </c>
      <c r="E228" s="363">
        <v>74.740994490000006</v>
      </c>
      <c r="F228" s="363">
        <v>0</v>
      </c>
      <c r="G228" s="363">
        <v>30.703677900000002</v>
      </c>
      <c r="H228" s="363">
        <v>605.66416085999992</v>
      </c>
      <c r="I228" s="364"/>
      <c r="J228" s="363">
        <v>84.689606474687395</v>
      </c>
      <c r="K228" s="363">
        <v>61.830460365575881</v>
      </c>
      <c r="L228" s="363">
        <v>0</v>
      </c>
      <c r="M228" s="363">
        <v>21.198565589999998</v>
      </c>
      <c r="N228" s="363">
        <v>1.6605805191115253</v>
      </c>
      <c r="O228" s="365">
        <f t="shared" si="4"/>
        <v>-99.725824866910813</v>
      </c>
      <c r="P228" s="182">
        <v>53.075794739999999</v>
      </c>
      <c r="Q228" s="182">
        <v>21.665199749999999</v>
      </c>
      <c r="R228" s="182">
        <f>[1]ENERO!Q226+[1]FEBRERO!Q226+[1]MARZO!Q226+[1]ABRIL!Q226+[1]MAYO!Q226+[1]JUNIO!Q226+[1]JULIO!Q226+[1]AGOSTO!Q226+[1]SEPTIEMBRE!Q226+[1]OCTUBRE!Q226+[1]NOVIEMBRE!Q226+[1]DICIEMBRE!Q226</f>
        <v>74.740994490000006</v>
      </c>
      <c r="S228" s="183"/>
      <c r="T228" s="182">
        <v>53.07172611</v>
      </c>
      <c r="U228" s="182">
        <v>8.758734255575872</v>
      </c>
      <c r="V228" s="182">
        <f>[1]ENERO!T226+[1]FEBRERO!T226+[1]MARZO!T226+[1]ABRIL!T226+[1]MAYO!T226+[1]JUNIO!T226+[1]JULIO!T226+[1]AGOSTO!T226+[1]SEPTIEMBRE!T226+[1]OCTUBRE!T226+[1]NOVIEMBRE!T226+[1]DICIEMBRE!T226</f>
        <v>61.830460365575881</v>
      </c>
      <c r="W228" s="184"/>
      <c r="X228" s="184"/>
      <c r="Y228" s="184"/>
    </row>
    <row r="229" spans="1:25" s="185" customFormat="1">
      <c r="A229" s="298">
        <v>267</v>
      </c>
      <c r="B229" s="298" t="s">
        <v>228</v>
      </c>
      <c r="C229" s="298" t="s">
        <v>355</v>
      </c>
      <c r="D229" s="363">
        <v>131.26859999999996</v>
      </c>
      <c r="E229" s="363">
        <v>44.773754399999994</v>
      </c>
      <c r="F229" s="363">
        <v>0</v>
      </c>
      <c r="G229" s="363">
        <v>8.8268541899999988</v>
      </c>
      <c r="H229" s="363">
        <v>77.667991409999999</v>
      </c>
      <c r="I229" s="364"/>
      <c r="J229" s="363">
        <v>50.57603843872959</v>
      </c>
      <c r="K229" s="363">
        <v>43.977559270519208</v>
      </c>
      <c r="L229" s="363">
        <v>0</v>
      </c>
      <c r="M229" s="363">
        <v>5.6067921400000005</v>
      </c>
      <c r="N229" s="363">
        <v>0.9916870282103859</v>
      </c>
      <c r="O229" s="365">
        <f t="shared" si="4"/>
        <v>-98.723171527669109</v>
      </c>
      <c r="P229" s="182">
        <v>38.552954399999997</v>
      </c>
      <c r="Q229" s="182">
        <v>6.2208000000000014</v>
      </c>
      <c r="R229" s="182">
        <f>[1]ENERO!Q227+[1]FEBRERO!Q227+[1]MARZO!Q227+[1]ABRIL!Q227+[1]MAYO!Q227+[1]JUNIO!Q227+[1]JULIO!Q227+[1]AGOSTO!Q227+[1]SEPTIEMBRE!Q227+[1]OCTUBRE!Q227+[1]NOVIEMBRE!Q227+[1]DICIEMBRE!Q227</f>
        <v>44.773754399999994</v>
      </c>
      <c r="S229" s="183"/>
      <c r="T229" s="182">
        <v>38.552954399999997</v>
      </c>
      <c r="U229" s="182">
        <v>5.4246048705192083</v>
      </c>
      <c r="V229" s="182">
        <f>[1]ENERO!T227+[1]FEBRERO!T227+[1]MARZO!T227+[1]ABRIL!T227+[1]MAYO!T227+[1]JUNIO!T227+[1]JULIO!T227+[1]AGOSTO!T227+[1]SEPTIEMBRE!T227+[1]OCTUBRE!T227+[1]NOVIEMBRE!T227+[1]DICIEMBRE!T227</f>
        <v>43.977559270519208</v>
      </c>
      <c r="W229" s="184"/>
      <c r="X229" s="184"/>
      <c r="Y229" s="184"/>
    </row>
    <row r="230" spans="1:25" s="185" customFormat="1">
      <c r="A230" s="298">
        <v>268</v>
      </c>
      <c r="B230" s="298" t="s">
        <v>128</v>
      </c>
      <c r="C230" s="298" t="s">
        <v>356</v>
      </c>
      <c r="D230" s="363">
        <v>126.39972225000002</v>
      </c>
      <c r="E230" s="363">
        <v>76.811616790000002</v>
      </c>
      <c r="F230" s="363">
        <v>0</v>
      </c>
      <c r="G230" s="363">
        <v>17.660148840000005</v>
      </c>
      <c r="H230" s="363">
        <v>31.927956620000003</v>
      </c>
      <c r="I230" s="364"/>
      <c r="J230" s="363">
        <v>0</v>
      </c>
      <c r="K230" s="363">
        <v>0</v>
      </c>
      <c r="L230" s="363">
        <v>0</v>
      </c>
      <c r="M230" s="363">
        <v>0</v>
      </c>
      <c r="N230" s="363">
        <v>0</v>
      </c>
      <c r="O230" s="365" t="str">
        <f t="shared" si="4"/>
        <v>N.A.</v>
      </c>
      <c r="P230" s="182">
        <v>17.869941789999999</v>
      </c>
      <c r="Q230" s="182">
        <v>58.941675000000011</v>
      </c>
      <c r="R230" s="182">
        <f>[1]ENERO!Q228+[1]FEBRERO!Q228+[1]MARZO!Q228+[1]ABRIL!Q228+[1]MAYO!Q228+[1]JUNIO!Q228+[1]JULIO!Q228+[1]AGOSTO!Q228+[1]SEPTIEMBRE!Q228+[1]OCTUBRE!Q228+[1]NOVIEMBRE!Q228+[1]DICIEMBRE!Q228</f>
        <v>76.811616790000002</v>
      </c>
      <c r="S230" s="183"/>
      <c r="T230" s="182">
        <v>0</v>
      </c>
      <c r="U230" s="182">
        <v>0</v>
      </c>
      <c r="V230" s="182">
        <f>[1]ENERO!T228+[1]FEBRERO!T228+[1]MARZO!T228+[1]ABRIL!T228+[1]MAYO!T228+[1]JUNIO!T228+[1]JULIO!T228+[1]AGOSTO!T228+[1]SEPTIEMBRE!T228+[1]OCTUBRE!T228+[1]NOVIEMBRE!T228+[1]DICIEMBRE!T228</f>
        <v>0</v>
      </c>
      <c r="W230" s="184"/>
      <c r="X230" s="184"/>
      <c r="Y230" s="184"/>
    </row>
    <row r="231" spans="1:25" s="185" customFormat="1" ht="27">
      <c r="A231" s="298">
        <v>269</v>
      </c>
      <c r="B231" s="298" t="s">
        <v>136</v>
      </c>
      <c r="C231" s="298" t="s">
        <v>357</v>
      </c>
      <c r="D231" s="363">
        <v>18.920077500000001</v>
      </c>
      <c r="E231" s="363">
        <v>6.1620175799999988</v>
      </c>
      <c r="F231" s="363">
        <v>0</v>
      </c>
      <c r="G231" s="363">
        <v>1.0681576700000002</v>
      </c>
      <c r="H231" s="363">
        <v>11.689902250000003</v>
      </c>
      <c r="I231" s="364"/>
      <c r="J231" s="363">
        <v>6.7570879799710433</v>
      </c>
      <c r="K231" s="363">
        <v>5.9461053987951411</v>
      </c>
      <c r="L231" s="363">
        <v>0</v>
      </c>
      <c r="M231" s="363">
        <v>0.67849066000000002</v>
      </c>
      <c r="N231" s="363">
        <v>0.13249192117590217</v>
      </c>
      <c r="O231" s="365">
        <f t="shared" si="4"/>
        <v>-98.866612240697719</v>
      </c>
      <c r="P231" s="182">
        <v>4.665380579999999</v>
      </c>
      <c r="Q231" s="182">
        <v>1.496637</v>
      </c>
      <c r="R231" s="182">
        <f>[1]ENERO!Q229+[1]FEBRERO!Q229+[1]MARZO!Q229+[1]ABRIL!Q229+[1]MAYO!Q229+[1]JUNIO!Q229+[1]JULIO!Q229+[1]AGOSTO!Q229+[1]SEPTIEMBRE!Q229+[1]OCTUBRE!Q229+[1]NOVIEMBRE!Q229+[1]DICIEMBRE!Q229</f>
        <v>6.1620175799999988</v>
      </c>
      <c r="S231" s="183"/>
      <c r="T231" s="182">
        <v>4.665380579999999</v>
      </c>
      <c r="U231" s="182">
        <v>1.2807248187951425</v>
      </c>
      <c r="V231" s="182">
        <f>[1]ENERO!T229+[1]FEBRERO!T229+[1]MARZO!T229+[1]ABRIL!T229+[1]MAYO!T229+[1]JUNIO!T229+[1]JULIO!T229+[1]AGOSTO!T229+[1]SEPTIEMBRE!T229+[1]OCTUBRE!T229+[1]NOVIEMBRE!T229+[1]DICIEMBRE!T229</f>
        <v>5.9461053987951411</v>
      </c>
      <c r="W231" s="184"/>
      <c r="X231" s="184"/>
      <c r="Y231" s="184"/>
    </row>
    <row r="232" spans="1:25" s="185" customFormat="1">
      <c r="A232" s="298">
        <v>273</v>
      </c>
      <c r="B232" s="298" t="s">
        <v>140</v>
      </c>
      <c r="C232" s="298" t="s">
        <v>358</v>
      </c>
      <c r="D232" s="363">
        <v>318.29879849999998</v>
      </c>
      <c r="E232" s="363">
        <v>81.995866348499987</v>
      </c>
      <c r="F232" s="363">
        <v>0</v>
      </c>
      <c r="G232" s="363">
        <v>36.808369439798895</v>
      </c>
      <c r="H232" s="363">
        <v>199.49456271170106</v>
      </c>
      <c r="I232" s="364"/>
      <c r="J232" s="363">
        <v>83.752668000433999</v>
      </c>
      <c r="K232" s="363">
        <v>61.268727813954925</v>
      </c>
      <c r="L232" s="363">
        <v>0</v>
      </c>
      <c r="M232" s="363">
        <v>20.841731010000004</v>
      </c>
      <c r="N232" s="363">
        <v>1.6422091764790876</v>
      </c>
      <c r="O232" s="365">
        <f t="shared" si="4"/>
        <v>-99.176815069966423</v>
      </c>
      <c r="P232" s="182">
        <v>55.206056098499985</v>
      </c>
      <c r="Q232" s="182">
        <v>26.789810250000002</v>
      </c>
      <c r="R232" s="182">
        <f>[1]ENERO!Q230+[1]FEBRERO!Q230+[1]MARZO!Q230+[1]ABRIL!Q230+[1]MAYO!Q230+[1]JUNIO!Q230+[1]JULIO!Q230+[1]AGOSTO!Q230+[1]SEPTIEMBRE!Q230+[1]OCTUBRE!Q230+[1]NOVIEMBRE!Q230+[1]DICIEMBRE!Q230</f>
        <v>81.995866348499987</v>
      </c>
      <c r="S232" s="183"/>
      <c r="T232" s="182">
        <v>39.781058259999995</v>
      </c>
      <c r="U232" s="182">
        <v>21.48766955395492</v>
      </c>
      <c r="V232" s="182">
        <f>[1]ENERO!T230+[1]FEBRERO!T230+[1]MARZO!T230+[1]ABRIL!T230+[1]MAYO!T230+[1]JUNIO!T230+[1]JULIO!T230+[1]AGOSTO!T230+[1]SEPTIEMBRE!T230+[1]OCTUBRE!T230+[1]NOVIEMBRE!T230+[1]DICIEMBRE!T230</f>
        <v>61.268727813954925</v>
      </c>
      <c r="W232" s="184"/>
      <c r="X232" s="184"/>
      <c r="Y232" s="184"/>
    </row>
    <row r="233" spans="1:25" s="185" customFormat="1">
      <c r="A233" s="298">
        <v>274</v>
      </c>
      <c r="B233" s="298" t="s">
        <v>140</v>
      </c>
      <c r="C233" s="298" t="s">
        <v>359</v>
      </c>
      <c r="D233" s="363">
        <v>847.46599949999995</v>
      </c>
      <c r="E233" s="363">
        <v>224.98918348000004</v>
      </c>
      <c r="F233" s="363">
        <v>0</v>
      </c>
      <c r="G233" s="363">
        <v>56.891395920000001</v>
      </c>
      <c r="H233" s="363">
        <v>565.58542009999996</v>
      </c>
      <c r="I233" s="364"/>
      <c r="J233" s="363">
        <v>215.78812218982785</v>
      </c>
      <c r="K233" s="363">
        <v>176.06232100904691</v>
      </c>
      <c r="L233" s="363">
        <v>0</v>
      </c>
      <c r="M233" s="363">
        <v>35.494661530000002</v>
      </c>
      <c r="N233" s="363">
        <v>4.2311396507809134</v>
      </c>
      <c r="O233" s="365">
        <f t="shared" si="4"/>
        <v>-99.251900862290114</v>
      </c>
      <c r="P233" s="182">
        <v>124.22775898000002</v>
      </c>
      <c r="Q233" s="182">
        <v>100.76142449999999</v>
      </c>
      <c r="R233" s="182">
        <f>[1]ENERO!Q231+[1]FEBRERO!Q231+[1]MARZO!Q231+[1]ABRIL!Q231+[1]MAYO!Q231+[1]JUNIO!Q231+[1]JULIO!Q231+[1]AGOSTO!Q231+[1]SEPTIEMBRE!Q231+[1]OCTUBRE!Q231+[1]NOVIEMBRE!Q231+[1]DICIEMBRE!Q231</f>
        <v>224.98918348000004</v>
      </c>
      <c r="S233" s="183"/>
      <c r="T233" s="182">
        <v>114.96229674</v>
      </c>
      <c r="U233" s="182">
        <v>61.100024269046919</v>
      </c>
      <c r="V233" s="182">
        <f>[1]ENERO!T231+[1]FEBRERO!T231+[1]MARZO!T231+[1]ABRIL!T231+[1]MAYO!T231+[1]JUNIO!T231+[1]JULIO!T231+[1]AGOSTO!T231+[1]SEPTIEMBRE!T231+[1]OCTUBRE!T231+[1]NOVIEMBRE!T231+[1]DICIEMBRE!T231</f>
        <v>176.06232100904691</v>
      </c>
      <c r="W233" s="184"/>
      <c r="X233" s="184"/>
      <c r="Y233" s="184"/>
    </row>
    <row r="234" spans="1:25" s="185" customFormat="1">
      <c r="A234" s="298">
        <v>275</v>
      </c>
      <c r="B234" s="298" t="s">
        <v>124</v>
      </c>
      <c r="C234" s="298" t="s">
        <v>360</v>
      </c>
      <c r="D234" s="363">
        <v>198.33267975000004</v>
      </c>
      <c r="E234" s="363">
        <v>150.59633844000001</v>
      </c>
      <c r="F234" s="363">
        <v>0</v>
      </c>
      <c r="G234" s="363">
        <v>26.056080829999999</v>
      </c>
      <c r="H234" s="363">
        <v>21.68026047999998</v>
      </c>
      <c r="I234" s="364"/>
      <c r="J234" s="363">
        <v>28.857178061713579</v>
      </c>
      <c r="K234" s="363">
        <v>154.65899594000001</v>
      </c>
      <c r="L234" s="363">
        <v>0</v>
      </c>
      <c r="M234" s="363">
        <v>16.550746850000003</v>
      </c>
      <c r="N234" s="363">
        <v>-142.35256472828641</v>
      </c>
      <c r="O234" s="365" t="str">
        <f t="shared" si="4"/>
        <v>&lt;-500</v>
      </c>
      <c r="P234" s="182">
        <v>113.80485894000002</v>
      </c>
      <c r="Q234" s="182">
        <v>36.791479499999987</v>
      </c>
      <c r="R234" s="182">
        <f>[1]ENERO!Q232+[1]FEBRERO!Q232+[1]MARZO!Q232+[1]ABRIL!Q232+[1]MAYO!Q232+[1]JUNIO!Q232+[1]JULIO!Q232+[1]AGOSTO!Q232+[1]SEPTIEMBRE!Q232+[1]OCTUBRE!Q232+[1]NOVIEMBRE!Q232+[1]DICIEMBRE!Q232</f>
        <v>150.59633844000001</v>
      </c>
      <c r="S234" s="183"/>
      <c r="T234" s="182">
        <v>113.80485894000002</v>
      </c>
      <c r="U234" s="182">
        <v>40.854137000000001</v>
      </c>
      <c r="V234" s="182">
        <f>[1]ENERO!T232+[1]FEBRERO!T232+[1]MARZO!T232+[1]ABRIL!T232+[1]MAYO!T232+[1]JUNIO!T232+[1]JULIO!T232+[1]AGOSTO!T232+[1]SEPTIEMBRE!T232+[1]OCTUBRE!T232+[1]NOVIEMBRE!T232+[1]DICIEMBRE!T232</f>
        <v>154.65899594000001</v>
      </c>
      <c r="W234" s="184"/>
      <c r="X234" s="184"/>
      <c r="Y234" s="184"/>
    </row>
    <row r="235" spans="1:25" s="185" customFormat="1">
      <c r="A235" s="298">
        <v>278</v>
      </c>
      <c r="B235" s="298" t="s">
        <v>205</v>
      </c>
      <c r="C235" s="298" t="s">
        <v>361</v>
      </c>
      <c r="D235" s="363">
        <v>460.68220274999993</v>
      </c>
      <c r="E235" s="363">
        <v>222.5868504128</v>
      </c>
      <c r="F235" s="363">
        <v>0</v>
      </c>
      <c r="G235" s="363">
        <v>215.380397355784</v>
      </c>
      <c r="H235" s="363">
        <v>22.71495498141601</v>
      </c>
      <c r="I235" s="364"/>
      <c r="J235" s="363">
        <v>3424.1753263145629</v>
      </c>
      <c r="K235" s="363">
        <v>213.27222145000002</v>
      </c>
      <c r="L235" s="363">
        <v>0</v>
      </c>
      <c r="M235" s="363">
        <v>184.49935542</v>
      </c>
      <c r="N235" s="363">
        <v>3026.4037494445629</v>
      </c>
      <c r="O235" s="365" t="str">
        <f t="shared" si="4"/>
        <v>500&lt;</v>
      </c>
      <c r="P235" s="182">
        <v>222.5868504128</v>
      </c>
      <c r="Q235" s="182">
        <v>0</v>
      </c>
      <c r="R235" s="182">
        <f>[1]ENERO!Q233+[1]FEBRERO!Q233+[1]MARZO!Q233+[1]ABRIL!Q233+[1]MAYO!Q233+[1]JUNIO!Q233+[1]JULIO!Q233+[1]AGOSTO!Q233+[1]SEPTIEMBRE!Q233+[1]OCTUBRE!Q233+[1]NOVIEMBRE!Q233+[1]DICIEMBRE!Q233</f>
        <v>222.5868504128</v>
      </c>
      <c r="S235" s="183"/>
      <c r="T235" s="182">
        <v>213.27222145000002</v>
      </c>
      <c r="U235" s="182">
        <v>0</v>
      </c>
      <c r="V235" s="182">
        <f>[1]ENERO!T233+[1]FEBRERO!T233+[1]MARZO!T233+[1]ABRIL!T233+[1]MAYO!T233+[1]JUNIO!T233+[1]JULIO!T233+[1]AGOSTO!T233+[1]SEPTIEMBRE!T233+[1]OCTUBRE!T233+[1]NOVIEMBRE!T233+[1]DICIEMBRE!T233</f>
        <v>213.27222145000002</v>
      </c>
      <c r="W235" s="184"/>
      <c r="X235" s="184"/>
      <c r="Y235" s="184"/>
    </row>
    <row r="236" spans="1:25" s="185" customFormat="1">
      <c r="A236" s="298">
        <v>280</v>
      </c>
      <c r="B236" s="298" t="s">
        <v>228</v>
      </c>
      <c r="C236" s="298" t="s">
        <v>362</v>
      </c>
      <c r="D236" s="363">
        <v>195.88604250000003</v>
      </c>
      <c r="E236" s="363">
        <v>52.487436971200005</v>
      </c>
      <c r="F236" s="363">
        <v>0</v>
      </c>
      <c r="G236" s="363">
        <v>22.386605168668002</v>
      </c>
      <c r="H236" s="363">
        <v>121.01200036013199</v>
      </c>
      <c r="I236" s="364"/>
      <c r="J236" s="363">
        <v>56.787725830948204</v>
      </c>
      <c r="K236" s="363">
        <v>41.694648850733536</v>
      </c>
      <c r="L236" s="363">
        <v>0</v>
      </c>
      <c r="M236" s="363">
        <v>13.979592160000003</v>
      </c>
      <c r="N236" s="363">
        <v>1.1134848202146745</v>
      </c>
      <c r="O236" s="365">
        <f t="shared" si="4"/>
        <v>-99.079855868094953</v>
      </c>
      <c r="P236" s="182">
        <v>28.799796971200003</v>
      </c>
      <c r="Q236" s="182">
        <v>23.687639999999998</v>
      </c>
      <c r="R236" s="182">
        <f>[1]ENERO!Q234+[1]FEBRERO!Q234+[1]MARZO!Q234+[1]ABRIL!Q234+[1]MAYO!Q234+[1]JUNIO!Q234+[1]JULIO!Q234+[1]AGOSTO!Q234+[1]SEPTIEMBRE!Q234+[1]OCTUBRE!Q234+[1]NOVIEMBRE!Q234+[1]DICIEMBRE!Q234</f>
        <v>52.487436971200005</v>
      </c>
      <c r="S236" s="183"/>
      <c r="T236" s="182">
        <v>21.025235790000004</v>
      </c>
      <c r="U236" s="182">
        <v>20.669413060733529</v>
      </c>
      <c r="V236" s="182">
        <f>[1]ENERO!T234+[1]FEBRERO!T234+[1]MARZO!T234+[1]ABRIL!T234+[1]MAYO!T234+[1]JUNIO!T234+[1]JULIO!T234+[1]AGOSTO!T234+[1]SEPTIEMBRE!T234+[1]OCTUBRE!T234+[1]NOVIEMBRE!T234+[1]DICIEMBRE!T234</f>
        <v>41.694648850733536</v>
      </c>
      <c r="W236" s="184"/>
      <c r="X236" s="184"/>
      <c r="Y236" s="184"/>
    </row>
    <row r="237" spans="1:25" s="185" customFormat="1">
      <c r="A237" s="298">
        <v>281</v>
      </c>
      <c r="B237" s="298" t="s">
        <v>136</v>
      </c>
      <c r="C237" s="298" t="s">
        <v>363</v>
      </c>
      <c r="D237" s="363">
        <v>348.77631224999999</v>
      </c>
      <c r="E237" s="363">
        <v>105.58325492999997</v>
      </c>
      <c r="F237" s="363">
        <v>0</v>
      </c>
      <c r="G237" s="363">
        <v>81.818234400000009</v>
      </c>
      <c r="H237" s="363">
        <v>161.37482292000004</v>
      </c>
      <c r="I237" s="364"/>
      <c r="J237" s="363">
        <v>153.51004347229525</v>
      </c>
      <c r="K237" s="363">
        <v>96.186883339897335</v>
      </c>
      <c r="L237" s="363">
        <v>0</v>
      </c>
      <c r="M237" s="363">
        <v>54.313159280000008</v>
      </c>
      <c r="N237" s="363">
        <v>3.0100008523979387</v>
      </c>
      <c r="O237" s="365">
        <f t="shared" si="4"/>
        <v>-98.134776665942411</v>
      </c>
      <c r="P237" s="182">
        <v>92.208745679999979</v>
      </c>
      <c r="Q237" s="182">
        <v>13.374509249999999</v>
      </c>
      <c r="R237" s="182">
        <f>[1]ENERO!Q235+[1]FEBRERO!Q235+[1]MARZO!Q235+[1]ABRIL!Q235+[1]MAYO!Q235+[1]JUNIO!Q235+[1]JULIO!Q235+[1]AGOSTO!Q235+[1]SEPTIEMBRE!Q235+[1]OCTUBRE!Q235+[1]NOVIEMBRE!Q235+[1]DICIEMBRE!Q235</f>
        <v>105.58325492999997</v>
      </c>
      <c r="S237" s="183"/>
      <c r="T237" s="182">
        <v>92.208745679999979</v>
      </c>
      <c r="U237" s="182">
        <v>3.9781376598973295</v>
      </c>
      <c r="V237" s="182">
        <f>[1]ENERO!T235+[1]FEBRERO!T235+[1]MARZO!T235+[1]ABRIL!T235+[1]MAYO!T235+[1]JUNIO!T235+[1]JULIO!T235+[1]AGOSTO!T235+[1]SEPTIEMBRE!T235+[1]OCTUBRE!T235+[1]NOVIEMBRE!T235+[1]DICIEMBRE!T235</f>
        <v>96.186883339897335</v>
      </c>
      <c r="W237" s="184"/>
      <c r="X237" s="184"/>
      <c r="Y237" s="184"/>
    </row>
    <row r="238" spans="1:25" s="185" customFormat="1">
      <c r="A238" s="298">
        <v>282</v>
      </c>
      <c r="B238" s="298" t="s">
        <v>228</v>
      </c>
      <c r="C238" s="298" t="s">
        <v>364</v>
      </c>
      <c r="D238" s="363">
        <v>513.58339950000004</v>
      </c>
      <c r="E238" s="363">
        <v>13.008123339999994</v>
      </c>
      <c r="F238" s="363">
        <v>0</v>
      </c>
      <c r="G238" s="363">
        <v>14.409325460000002</v>
      </c>
      <c r="H238" s="363">
        <v>486.16595070000005</v>
      </c>
      <c r="I238" s="364"/>
      <c r="J238" s="363">
        <v>36.363766274566174</v>
      </c>
      <c r="K238" s="363">
        <v>22.401045029574668</v>
      </c>
      <c r="L238" s="363">
        <v>0</v>
      </c>
      <c r="M238" s="363">
        <v>13.249706219999998</v>
      </c>
      <c r="N238" s="363">
        <v>0.71301502499149627</v>
      </c>
      <c r="O238" s="365">
        <f t="shared" si="4"/>
        <v>-99.853339168659417</v>
      </c>
      <c r="P238" s="182">
        <v>12.183316839999998</v>
      </c>
      <c r="Q238" s="182">
        <v>0.8248065</v>
      </c>
      <c r="R238" s="182">
        <f>[1]ENERO!Q236+[1]FEBRERO!Q236+[1]MARZO!Q236+[1]ABRIL!Q236+[1]MAYO!Q236+[1]JUNIO!Q236+[1]JULIO!Q236+[1]AGOSTO!Q236+[1]SEPTIEMBRE!Q236+[1]OCTUBRE!Q236+[1]NOVIEMBRE!Q236+[1]DICIEMBRE!Q236</f>
        <v>13.008123339999994</v>
      </c>
      <c r="S238" s="183"/>
      <c r="T238" s="182">
        <v>12.165338780000001</v>
      </c>
      <c r="U238" s="182">
        <v>10.235706249574676</v>
      </c>
      <c r="V238" s="182">
        <f>[1]ENERO!T236+[1]FEBRERO!T236+[1]MARZO!T236+[1]ABRIL!T236+[1]MAYO!T236+[1]JUNIO!T236+[1]JULIO!T236+[1]AGOSTO!T236+[1]SEPTIEMBRE!T236+[1]OCTUBRE!T236+[1]NOVIEMBRE!T236+[1]DICIEMBRE!T236</f>
        <v>22.401045029574668</v>
      </c>
      <c r="W238" s="184"/>
      <c r="X238" s="184"/>
      <c r="Y238" s="184"/>
    </row>
    <row r="239" spans="1:25" s="185" customFormat="1">
      <c r="A239" s="298">
        <v>283</v>
      </c>
      <c r="B239" s="298" t="s">
        <v>136</v>
      </c>
      <c r="C239" s="298" t="s">
        <v>365</v>
      </c>
      <c r="D239" s="363">
        <v>86.677306500000014</v>
      </c>
      <c r="E239" s="363">
        <v>41.129392819999985</v>
      </c>
      <c r="F239" s="363">
        <v>0</v>
      </c>
      <c r="G239" s="363">
        <v>20.816415749999997</v>
      </c>
      <c r="H239" s="363">
        <v>24.731497930000025</v>
      </c>
      <c r="I239" s="364"/>
      <c r="J239" s="363">
        <v>55.456242995588347</v>
      </c>
      <c r="K239" s="363">
        <v>41.008766341949382</v>
      </c>
      <c r="L239" s="363">
        <v>0</v>
      </c>
      <c r="M239" s="363">
        <v>13.360099339999998</v>
      </c>
      <c r="N239" s="363">
        <v>1.0873773136389759</v>
      </c>
      <c r="O239" s="365">
        <f t="shared" si="4"/>
        <v>-95.6032694957795</v>
      </c>
      <c r="P239" s="182">
        <v>40.158996319999993</v>
      </c>
      <c r="Q239" s="182">
        <v>0.97039649999999977</v>
      </c>
      <c r="R239" s="182">
        <f>[1]ENERO!Q237+[1]FEBRERO!Q237+[1]MARZO!Q237+[1]ABRIL!Q237+[1]MAYO!Q237+[1]JUNIO!Q237+[1]JULIO!Q237+[1]AGOSTO!Q237+[1]SEPTIEMBRE!Q237+[1]OCTUBRE!Q237+[1]NOVIEMBRE!Q237+[1]DICIEMBRE!Q237</f>
        <v>41.129392819999985</v>
      </c>
      <c r="S239" s="183"/>
      <c r="T239" s="182">
        <v>40.158996319999993</v>
      </c>
      <c r="U239" s="182">
        <v>0.84977002194938356</v>
      </c>
      <c r="V239" s="182">
        <f>[1]ENERO!T237+[1]FEBRERO!T237+[1]MARZO!T237+[1]ABRIL!T237+[1]MAYO!T237+[1]JUNIO!T237+[1]JULIO!T237+[1]AGOSTO!T237+[1]SEPTIEMBRE!T237+[1]OCTUBRE!T237+[1]NOVIEMBRE!T237+[1]DICIEMBRE!T237</f>
        <v>41.008766341949382</v>
      </c>
      <c r="W239" s="184"/>
      <c r="X239" s="184"/>
      <c r="Y239" s="184"/>
    </row>
    <row r="240" spans="1:25" s="185" customFormat="1">
      <c r="A240" s="298">
        <v>284</v>
      </c>
      <c r="B240" s="298" t="s">
        <v>124</v>
      </c>
      <c r="C240" s="298" t="s">
        <v>366</v>
      </c>
      <c r="D240" s="363">
        <v>632.10587250000003</v>
      </c>
      <c r="E240" s="363">
        <v>70.996622150000007</v>
      </c>
      <c r="F240" s="363">
        <v>0</v>
      </c>
      <c r="G240" s="363">
        <v>12.070063759999998</v>
      </c>
      <c r="H240" s="363">
        <v>549.0391865900001</v>
      </c>
      <c r="I240" s="364"/>
      <c r="J240" s="363">
        <v>109.40250895752007</v>
      </c>
      <c r="K240" s="363">
        <v>68.111258246000006</v>
      </c>
      <c r="L240" s="363">
        <v>0</v>
      </c>
      <c r="M240" s="363">
        <v>6.7922219400000001</v>
      </c>
      <c r="N240" s="363">
        <v>34.499028771520059</v>
      </c>
      <c r="O240" s="365">
        <f t="shared" si="4"/>
        <v>-93.716472409594587</v>
      </c>
      <c r="P240" s="182">
        <v>48.194052650000003</v>
      </c>
      <c r="Q240" s="182">
        <v>22.802569500000004</v>
      </c>
      <c r="R240" s="182">
        <f>[1]ENERO!Q238+[1]FEBRERO!Q238+[1]MARZO!Q238+[1]ABRIL!Q238+[1]MAYO!Q238+[1]JUNIO!Q238+[1]JULIO!Q238+[1]AGOSTO!Q238+[1]SEPTIEMBRE!Q238+[1]OCTUBRE!Q238+[1]NOVIEMBRE!Q238+[1]DICIEMBRE!Q238</f>
        <v>70.996622150000007</v>
      </c>
      <c r="S240" s="183"/>
      <c r="T240" s="182">
        <v>44.986319860000002</v>
      </c>
      <c r="U240" s="182">
        <v>23.124938386000004</v>
      </c>
      <c r="V240" s="182">
        <f>[1]ENERO!T238+[1]FEBRERO!T238+[1]MARZO!T238+[1]ABRIL!T238+[1]MAYO!T238+[1]JUNIO!T238+[1]JULIO!T238+[1]AGOSTO!T238+[1]SEPTIEMBRE!T238+[1]OCTUBRE!T238+[1]NOVIEMBRE!T238+[1]DICIEMBRE!T238</f>
        <v>68.111258246000006</v>
      </c>
      <c r="W240" s="184"/>
      <c r="X240" s="184"/>
      <c r="Y240" s="184"/>
    </row>
    <row r="241" spans="1:25" s="185" customFormat="1">
      <c r="A241" s="298">
        <v>286</v>
      </c>
      <c r="B241" s="298" t="s">
        <v>128</v>
      </c>
      <c r="C241" s="298" t="s">
        <v>367</v>
      </c>
      <c r="D241" s="363">
        <v>485.34051449999993</v>
      </c>
      <c r="E241" s="363">
        <v>340.14994805999993</v>
      </c>
      <c r="F241" s="363">
        <v>0</v>
      </c>
      <c r="G241" s="363">
        <v>57.538694199999995</v>
      </c>
      <c r="H241" s="363">
        <v>87.651872240000003</v>
      </c>
      <c r="I241" s="364"/>
      <c r="J241" s="363">
        <v>585.63307028513543</v>
      </c>
      <c r="K241" s="363">
        <v>603.95338630999993</v>
      </c>
      <c r="L241" s="363">
        <v>0</v>
      </c>
      <c r="M241" s="363">
        <v>42.523053660000002</v>
      </c>
      <c r="N241" s="363">
        <v>-60.843369684864655</v>
      </c>
      <c r="O241" s="365">
        <f t="shared" si="4"/>
        <v>-169.41479757359792</v>
      </c>
      <c r="P241" s="182">
        <v>103.74030231</v>
      </c>
      <c r="Q241" s="182">
        <v>236.40964575000004</v>
      </c>
      <c r="R241" s="182">
        <f>[1]ENERO!Q239+[1]FEBRERO!Q239+[1]MARZO!Q239+[1]ABRIL!Q239+[1]MAYO!Q239+[1]JUNIO!Q239+[1]JULIO!Q239+[1]AGOSTO!Q239+[1]SEPTIEMBRE!Q239+[1]OCTUBRE!Q239+[1]NOVIEMBRE!Q239+[1]DICIEMBRE!Q239</f>
        <v>340.14994805999993</v>
      </c>
      <c r="S241" s="183"/>
      <c r="T241" s="182">
        <v>103.74030231</v>
      </c>
      <c r="U241" s="182">
        <v>500.21308400000004</v>
      </c>
      <c r="V241" s="182">
        <f>[1]ENERO!T239+[1]FEBRERO!T239+[1]MARZO!T239+[1]ABRIL!T239+[1]MAYO!T239+[1]JUNIO!T239+[1]JULIO!T239+[1]AGOSTO!T239+[1]SEPTIEMBRE!T239+[1]OCTUBRE!T239+[1]NOVIEMBRE!T239+[1]DICIEMBRE!T239</f>
        <v>603.95338630999993</v>
      </c>
      <c r="W241" s="184"/>
      <c r="X241" s="184"/>
      <c r="Y241" s="184"/>
    </row>
    <row r="242" spans="1:25" s="185" customFormat="1">
      <c r="A242" s="298">
        <v>288</v>
      </c>
      <c r="B242" s="298" t="s">
        <v>228</v>
      </c>
      <c r="C242" s="298" t="s">
        <v>368</v>
      </c>
      <c r="D242" s="363">
        <v>204.8776575</v>
      </c>
      <c r="E242" s="363">
        <v>46.119021590000003</v>
      </c>
      <c r="F242" s="363">
        <v>0</v>
      </c>
      <c r="G242" s="363">
        <v>20.06389188</v>
      </c>
      <c r="H242" s="363">
        <v>138.69474403000001</v>
      </c>
      <c r="I242" s="364"/>
      <c r="J242" s="363">
        <v>53.156115421745312</v>
      </c>
      <c r="K242" s="363">
        <v>36.528195798769914</v>
      </c>
      <c r="L242" s="363">
        <v>0</v>
      </c>
      <c r="M242" s="363">
        <v>15.585642850000001</v>
      </c>
      <c r="N242" s="363">
        <v>1.0422767729753981</v>
      </c>
      <c r="O242" s="365">
        <f t="shared" si="4"/>
        <v>-99.248510258795434</v>
      </c>
      <c r="P242" s="182">
        <v>29.772249589999998</v>
      </c>
      <c r="Q242" s="182">
        <v>16.346771999999998</v>
      </c>
      <c r="R242" s="182">
        <f>[1]ENERO!Q240+[1]FEBRERO!Q240+[1]MARZO!Q240+[1]ABRIL!Q240+[1]MAYO!Q240+[1]JUNIO!Q240+[1]JULIO!Q240+[1]AGOSTO!Q240+[1]SEPTIEMBRE!Q240+[1]OCTUBRE!Q240+[1]NOVIEMBRE!Q240+[1]DICIEMBRE!Q240</f>
        <v>46.119021590000003</v>
      </c>
      <c r="S242" s="183"/>
      <c r="T242" s="182">
        <v>29.72260099</v>
      </c>
      <c r="U242" s="182">
        <v>6.8055948087699161</v>
      </c>
      <c r="V242" s="182">
        <f>[1]ENERO!T240+[1]FEBRERO!T240+[1]MARZO!T240+[1]ABRIL!T240+[1]MAYO!T240+[1]JUNIO!T240+[1]JULIO!T240+[1]AGOSTO!T240+[1]SEPTIEMBRE!T240+[1]OCTUBRE!T240+[1]NOVIEMBRE!T240+[1]DICIEMBRE!T240</f>
        <v>36.528195798769914</v>
      </c>
      <c r="W242" s="184"/>
      <c r="X242" s="184"/>
      <c r="Y242" s="184"/>
    </row>
    <row r="243" spans="1:25" s="185" customFormat="1">
      <c r="A243" s="298">
        <v>289</v>
      </c>
      <c r="B243" s="298" t="s">
        <v>155</v>
      </c>
      <c r="C243" s="298" t="s">
        <v>369</v>
      </c>
      <c r="D243" s="363">
        <v>0</v>
      </c>
      <c r="E243" s="363">
        <v>0</v>
      </c>
      <c r="F243" s="363">
        <v>0</v>
      </c>
      <c r="G243" s="363">
        <v>0</v>
      </c>
      <c r="H243" s="363">
        <v>0</v>
      </c>
      <c r="I243" s="364"/>
      <c r="J243" s="363">
        <v>0</v>
      </c>
      <c r="K243" s="363">
        <v>0</v>
      </c>
      <c r="L243" s="363">
        <v>0</v>
      </c>
      <c r="M243" s="363">
        <v>0</v>
      </c>
      <c r="N243" s="363">
        <v>0</v>
      </c>
      <c r="O243" s="365" t="str">
        <f t="shared" si="4"/>
        <v>N.A.</v>
      </c>
      <c r="P243" s="182">
        <v>0</v>
      </c>
      <c r="Q243" s="182">
        <v>0</v>
      </c>
      <c r="R243" s="182">
        <f>[1]ENERO!Q241+[1]FEBRERO!Q241+[1]MARZO!Q241+[1]ABRIL!Q241+[1]MAYO!Q241+[1]JUNIO!Q241+[1]JULIO!Q241+[1]AGOSTO!Q241+[1]SEPTIEMBRE!Q241+[1]OCTUBRE!Q241+[1]NOVIEMBRE!Q241+[1]DICIEMBRE!Q241</f>
        <v>0</v>
      </c>
      <c r="S243" s="183"/>
      <c r="T243" s="182">
        <v>0</v>
      </c>
      <c r="U243" s="182">
        <v>0</v>
      </c>
      <c r="V243" s="182">
        <f>[1]ENERO!T241+[1]FEBRERO!T241+[1]MARZO!T241+[1]ABRIL!T241+[1]MAYO!T241+[1]JUNIO!T241+[1]JULIO!T241+[1]AGOSTO!T241+[1]SEPTIEMBRE!T241+[1]OCTUBRE!T241+[1]NOVIEMBRE!T241+[1]DICIEMBRE!T241</f>
        <v>0</v>
      </c>
      <c r="W243" s="184"/>
      <c r="X243" s="184"/>
      <c r="Y243" s="184"/>
    </row>
    <row r="244" spans="1:25" s="185" customFormat="1" ht="27">
      <c r="A244" s="298">
        <v>290</v>
      </c>
      <c r="B244" s="298" t="s">
        <v>136</v>
      </c>
      <c r="C244" s="298" t="s">
        <v>370</v>
      </c>
      <c r="D244" s="363">
        <v>0</v>
      </c>
      <c r="E244" s="363">
        <v>0</v>
      </c>
      <c r="F244" s="363">
        <v>0</v>
      </c>
      <c r="G244" s="363">
        <v>0</v>
      </c>
      <c r="H244" s="363">
        <v>0</v>
      </c>
      <c r="I244" s="364"/>
      <c r="J244" s="363">
        <v>0</v>
      </c>
      <c r="K244" s="363">
        <v>0</v>
      </c>
      <c r="L244" s="363">
        <v>0</v>
      </c>
      <c r="M244" s="363">
        <v>0</v>
      </c>
      <c r="N244" s="363">
        <v>0</v>
      </c>
      <c r="O244" s="365" t="str">
        <f t="shared" si="4"/>
        <v>N.A.</v>
      </c>
      <c r="P244" s="182">
        <v>0</v>
      </c>
      <c r="Q244" s="182">
        <v>0</v>
      </c>
      <c r="R244" s="182">
        <f>[1]ENERO!Q242+[1]FEBRERO!Q242+[1]MARZO!Q242+[1]ABRIL!Q242+[1]MAYO!Q242+[1]JUNIO!Q242+[1]JULIO!Q242+[1]AGOSTO!Q242+[1]SEPTIEMBRE!Q242+[1]OCTUBRE!Q242+[1]NOVIEMBRE!Q242+[1]DICIEMBRE!Q242</f>
        <v>0</v>
      </c>
      <c r="S244" s="183"/>
      <c r="T244" s="182">
        <v>0</v>
      </c>
      <c r="U244" s="182">
        <v>0</v>
      </c>
      <c r="V244" s="182">
        <f>[1]ENERO!T242+[1]FEBRERO!T242+[1]MARZO!T242+[1]ABRIL!T242+[1]MAYO!T242+[1]JUNIO!T242+[1]JULIO!T242+[1]AGOSTO!T242+[1]SEPTIEMBRE!T242+[1]OCTUBRE!T242+[1]NOVIEMBRE!T242+[1]DICIEMBRE!T242</f>
        <v>0</v>
      </c>
      <c r="W244" s="184"/>
      <c r="X244" s="184"/>
      <c r="Y244" s="184"/>
    </row>
    <row r="245" spans="1:25" s="185" customFormat="1">
      <c r="A245" s="298">
        <v>292</v>
      </c>
      <c r="B245" s="298" t="s">
        <v>140</v>
      </c>
      <c r="C245" s="298" t="s">
        <v>371</v>
      </c>
      <c r="D245" s="363">
        <v>315.77598900000004</v>
      </c>
      <c r="E245" s="363">
        <v>79.357354619999995</v>
      </c>
      <c r="F245" s="363">
        <v>0</v>
      </c>
      <c r="G245" s="363">
        <v>46.290462250000004</v>
      </c>
      <c r="H245" s="363">
        <v>190.12817212999994</v>
      </c>
      <c r="I245" s="364"/>
      <c r="J245" s="363">
        <v>116.34068197948926</v>
      </c>
      <c r="K245" s="363">
        <v>54.174019039999997</v>
      </c>
      <c r="L245" s="363">
        <v>0</v>
      </c>
      <c r="M245" s="363">
        <v>40.144395369999998</v>
      </c>
      <c r="N245" s="363">
        <v>22.022267569489262</v>
      </c>
      <c r="O245" s="365">
        <f t="shared" si="4"/>
        <v>-88.417146537109943</v>
      </c>
      <c r="P245" s="182">
        <v>55.828636619999997</v>
      </c>
      <c r="Q245" s="182">
        <v>23.528717999999998</v>
      </c>
      <c r="R245" s="182">
        <f>[1]ENERO!Q243+[1]FEBRERO!Q243+[1]MARZO!Q243+[1]ABRIL!Q243+[1]MAYO!Q243+[1]JUNIO!Q243+[1]JULIO!Q243+[1]AGOSTO!Q243+[1]SEPTIEMBRE!Q243+[1]OCTUBRE!Q243+[1]NOVIEMBRE!Q243+[1]DICIEMBRE!Q243</f>
        <v>79.357354619999995</v>
      </c>
      <c r="S245" s="183"/>
      <c r="T245" s="182">
        <v>54.174019039999997</v>
      </c>
      <c r="U245" s="182">
        <v>0</v>
      </c>
      <c r="V245" s="182">
        <f>[1]ENERO!T243+[1]FEBRERO!T243+[1]MARZO!T243+[1]ABRIL!T243+[1]MAYO!T243+[1]JUNIO!T243+[1]JULIO!T243+[1]AGOSTO!T243+[1]SEPTIEMBRE!T243+[1]OCTUBRE!T243+[1]NOVIEMBRE!T243+[1]DICIEMBRE!T243</f>
        <v>54.174019039999997</v>
      </c>
      <c r="W245" s="184"/>
      <c r="X245" s="184"/>
      <c r="Y245" s="184"/>
    </row>
    <row r="246" spans="1:25" s="185" customFormat="1" ht="27">
      <c r="A246" s="298">
        <v>293</v>
      </c>
      <c r="B246" s="298" t="s">
        <v>228</v>
      </c>
      <c r="C246" s="298" t="s">
        <v>372</v>
      </c>
      <c r="D246" s="363">
        <v>440.94779999999992</v>
      </c>
      <c r="E246" s="363">
        <v>179.12648962</v>
      </c>
      <c r="F246" s="363">
        <v>0</v>
      </c>
      <c r="G246" s="363">
        <v>25.674787810000002</v>
      </c>
      <c r="H246" s="363">
        <v>236.14652257</v>
      </c>
      <c r="I246" s="364"/>
      <c r="J246" s="363">
        <v>180.5777031042264</v>
      </c>
      <c r="K246" s="363">
        <v>160.72841316767293</v>
      </c>
      <c r="L246" s="363">
        <v>0</v>
      </c>
      <c r="M246" s="363">
        <v>16.308550660000002</v>
      </c>
      <c r="N246" s="363">
        <v>3.5407392765534578</v>
      </c>
      <c r="O246" s="365">
        <f t="shared" si="4"/>
        <v>-98.500617651270346</v>
      </c>
      <c r="P246" s="182">
        <v>112.13948961999999</v>
      </c>
      <c r="Q246" s="182">
        <v>66.986999999999995</v>
      </c>
      <c r="R246" s="182">
        <f>[1]ENERO!Q244+[1]FEBRERO!Q244+[1]MARZO!Q244+[1]ABRIL!Q244+[1]MAYO!Q244+[1]JUNIO!Q244+[1]JULIO!Q244+[1]AGOSTO!Q244+[1]SEPTIEMBRE!Q244+[1]OCTUBRE!Q244+[1]NOVIEMBRE!Q244+[1]DICIEMBRE!Q244</f>
        <v>179.12648962</v>
      </c>
      <c r="S246" s="183"/>
      <c r="T246" s="182">
        <v>112.13948961999999</v>
      </c>
      <c r="U246" s="182">
        <v>48.588923547672927</v>
      </c>
      <c r="V246" s="182">
        <f>[1]ENERO!T244+[1]FEBRERO!T244+[1]MARZO!T244+[1]ABRIL!T244+[1]MAYO!T244+[1]JUNIO!T244+[1]JULIO!T244+[1]AGOSTO!T244+[1]SEPTIEMBRE!T244+[1]OCTUBRE!T244+[1]NOVIEMBRE!T244+[1]DICIEMBRE!T244</f>
        <v>160.72841316767293</v>
      </c>
      <c r="W246" s="184"/>
      <c r="X246" s="184"/>
      <c r="Y246" s="184"/>
    </row>
    <row r="247" spans="1:25" s="185" customFormat="1" ht="27">
      <c r="A247" s="298">
        <v>294</v>
      </c>
      <c r="B247" s="298" t="s">
        <v>228</v>
      </c>
      <c r="C247" s="298" t="s">
        <v>373</v>
      </c>
      <c r="D247" s="363">
        <v>275.61059999999998</v>
      </c>
      <c r="E247" s="363">
        <v>102.78254571000002</v>
      </c>
      <c r="F247" s="363">
        <v>0</v>
      </c>
      <c r="G247" s="363">
        <v>17.099776309999999</v>
      </c>
      <c r="H247" s="363">
        <v>155.72827798</v>
      </c>
      <c r="I247" s="364"/>
      <c r="J247" s="363">
        <v>107.61882329836052</v>
      </c>
      <c r="K247" s="363">
        <v>94.683676632510327</v>
      </c>
      <c r="L247" s="363">
        <v>0</v>
      </c>
      <c r="M247" s="363">
        <v>10.824973660000001</v>
      </c>
      <c r="N247" s="363">
        <v>2.1101730058501933</v>
      </c>
      <c r="O247" s="365">
        <f t="shared" si="4"/>
        <v>-98.644964785315864</v>
      </c>
      <c r="P247" s="182">
        <v>70.129258710000016</v>
      </c>
      <c r="Q247" s="182">
        <v>32.653287000000006</v>
      </c>
      <c r="R247" s="182">
        <f>[1]ENERO!Q245+[1]FEBRERO!Q245+[1]MARZO!Q245+[1]ABRIL!Q245+[1]MAYO!Q245+[1]JUNIO!Q245+[1]JULIO!Q245+[1]AGOSTO!Q245+[1]SEPTIEMBRE!Q245+[1]OCTUBRE!Q245+[1]NOVIEMBRE!Q245+[1]DICIEMBRE!Q245</f>
        <v>102.78254571000002</v>
      </c>
      <c r="S247" s="183"/>
      <c r="T247" s="182">
        <v>70.129258710000002</v>
      </c>
      <c r="U247" s="182">
        <v>24.554417922510336</v>
      </c>
      <c r="V247" s="182">
        <f>[1]ENERO!T245+[1]FEBRERO!T245+[1]MARZO!T245+[1]ABRIL!T245+[1]MAYO!T245+[1]JUNIO!T245+[1]JULIO!T245+[1]AGOSTO!T245+[1]SEPTIEMBRE!T245+[1]OCTUBRE!T245+[1]NOVIEMBRE!T245+[1]DICIEMBRE!T245</f>
        <v>94.683676632510327</v>
      </c>
      <c r="W247" s="184"/>
      <c r="X247" s="184"/>
      <c r="Y247" s="184"/>
    </row>
    <row r="248" spans="1:25" s="185" customFormat="1" ht="27">
      <c r="A248" s="298">
        <v>295</v>
      </c>
      <c r="B248" s="298" t="s">
        <v>228</v>
      </c>
      <c r="C248" s="298" t="s">
        <v>374</v>
      </c>
      <c r="D248" s="363">
        <v>98.301599999999979</v>
      </c>
      <c r="E248" s="363">
        <v>32.439189410000004</v>
      </c>
      <c r="F248" s="363">
        <v>0</v>
      </c>
      <c r="G248" s="363">
        <v>7.4793122599999995</v>
      </c>
      <c r="H248" s="363">
        <v>58.383098329999996</v>
      </c>
      <c r="I248" s="364"/>
      <c r="J248" s="363">
        <v>36.705438102001729</v>
      </c>
      <c r="K248" s="363">
        <v>31.292952549413457</v>
      </c>
      <c r="L248" s="363">
        <v>0</v>
      </c>
      <c r="M248" s="363">
        <v>4.6927710800000009</v>
      </c>
      <c r="N248" s="363">
        <v>0.71971447258826859</v>
      </c>
      <c r="O248" s="365">
        <f t="shared" si="4"/>
        <v>-98.767255433207382</v>
      </c>
      <c r="P248" s="182">
        <v>26.94738941</v>
      </c>
      <c r="Q248" s="182">
        <v>5.4917999999999996</v>
      </c>
      <c r="R248" s="182">
        <f>[1]ENERO!Q246+[1]FEBRERO!Q246+[1]MARZO!Q246+[1]ABRIL!Q246+[1]MAYO!Q246+[1]JUNIO!Q246+[1]JULIO!Q246+[1]AGOSTO!Q246+[1]SEPTIEMBRE!Q246+[1]OCTUBRE!Q246+[1]NOVIEMBRE!Q246+[1]DICIEMBRE!Q246</f>
        <v>32.439189410000004</v>
      </c>
      <c r="S248" s="183"/>
      <c r="T248" s="182">
        <v>26.947389410000003</v>
      </c>
      <c r="U248" s="182">
        <v>4.3455631394134571</v>
      </c>
      <c r="V248" s="182">
        <f>[1]ENERO!T246+[1]FEBRERO!T246+[1]MARZO!T246+[1]ABRIL!T246+[1]MAYO!T246+[1]JUNIO!T246+[1]JULIO!T246+[1]AGOSTO!T246+[1]SEPTIEMBRE!T246+[1]OCTUBRE!T246+[1]NOVIEMBRE!T246+[1]DICIEMBRE!T246</f>
        <v>31.292952549413457</v>
      </c>
      <c r="W248" s="184"/>
      <c r="X248" s="184"/>
      <c r="Y248" s="184"/>
    </row>
    <row r="249" spans="1:25" s="185" customFormat="1">
      <c r="A249" s="298">
        <v>296</v>
      </c>
      <c r="B249" s="298" t="s">
        <v>126</v>
      </c>
      <c r="C249" s="298" t="s">
        <v>375</v>
      </c>
      <c r="D249" s="363">
        <v>2488.0354147500002</v>
      </c>
      <c r="E249" s="363">
        <v>1733.7731052996</v>
      </c>
      <c r="F249" s="363">
        <v>0</v>
      </c>
      <c r="G249" s="363">
        <v>439.44245953888804</v>
      </c>
      <c r="H249" s="363">
        <v>314.81984991151216</v>
      </c>
      <c r="I249" s="364"/>
      <c r="J249" s="363">
        <v>3141.3988396900004</v>
      </c>
      <c r="K249" s="363">
        <v>1614.9503935300002</v>
      </c>
      <c r="L249" s="363">
        <v>0</v>
      </c>
      <c r="M249" s="363">
        <v>290.46834502999997</v>
      </c>
      <c r="N249" s="363">
        <v>1235.9801011300001</v>
      </c>
      <c r="O249" s="365">
        <f t="shared" si="4"/>
        <v>292.59916472147569</v>
      </c>
      <c r="P249" s="182">
        <v>641.80050579959993</v>
      </c>
      <c r="Q249" s="182">
        <v>1091.9725994999997</v>
      </c>
      <c r="R249" s="182">
        <f>[1]ENERO!Q247+[1]FEBRERO!Q247+[1]MARZO!Q247+[1]ABRIL!Q247+[1]MAYO!Q247+[1]JUNIO!Q247+[1]JULIO!Q247+[1]AGOSTO!Q247+[1]SEPTIEMBRE!Q247+[1]OCTUBRE!Q247+[1]NOVIEMBRE!Q247+[1]DICIEMBRE!Q247</f>
        <v>1733.7731052996</v>
      </c>
      <c r="S249" s="183"/>
      <c r="T249" s="182">
        <v>595.4298735299999</v>
      </c>
      <c r="U249" s="182">
        <v>1019.5205199999999</v>
      </c>
      <c r="V249" s="182">
        <f>[1]ENERO!T247+[1]FEBRERO!T247+[1]MARZO!T247+[1]ABRIL!T247+[1]MAYO!T247+[1]JUNIO!T247+[1]JULIO!T247+[1]AGOSTO!T247+[1]SEPTIEMBRE!T247+[1]OCTUBRE!T247+[1]NOVIEMBRE!T247+[1]DICIEMBRE!T247</f>
        <v>1614.9503935300002</v>
      </c>
      <c r="W249" s="184"/>
      <c r="X249" s="184"/>
      <c r="Y249" s="184"/>
    </row>
    <row r="250" spans="1:25" s="185" customFormat="1" ht="27">
      <c r="A250" s="298">
        <v>297</v>
      </c>
      <c r="B250" s="298" t="s">
        <v>136</v>
      </c>
      <c r="C250" s="298" t="s">
        <v>376</v>
      </c>
      <c r="D250" s="363">
        <v>462.54348525</v>
      </c>
      <c r="E250" s="363">
        <v>138.27157335999999</v>
      </c>
      <c r="F250" s="363">
        <v>0</v>
      </c>
      <c r="G250" s="363">
        <v>90.092786669999995</v>
      </c>
      <c r="H250" s="363">
        <v>234.17912522</v>
      </c>
      <c r="I250" s="364"/>
      <c r="J250" s="363">
        <v>164.72697665440754</v>
      </c>
      <c r="K250" s="363">
        <v>81.153391935693691</v>
      </c>
      <c r="L250" s="363">
        <v>0</v>
      </c>
      <c r="M250" s="363">
        <v>80.343644000000012</v>
      </c>
      <c r="N250" s="363">
        <v>3.2299407187138702</v>
      </c>
      <c r="O250" s="365">
        <f t="shared" si="4"/>
        <v>-98.62073926714028</v>
      </c>
      <c r="P250" s="182">
        <v>113.47727911000001</v>
      </c>
      <c r="Q250" s="182">
        <v>24.794294250000007</v>
      </c>
      <c r="R250" s="182">
        <f>[1]ENERO!Q248+[1]FEBRERO!Q248+[1]MARZO!Q248+[1]ABRIL!Q248+[1]MAYO!Q248+[1]JUNIO!Q248+[1]JULIO!Q248+[1]AGOSTO!Q248+[1]SEPTIEMBRE!Q248+[1]OCTUBRE!Q248+[1]NOVIEMBRE!Q248+[1]DICIEMBRE!Q248</f>
        <v>138.27157335999999</v>
      </c>
      <c r="S250" s="183"/>
      <c r="T250" s="182">
        <v>65.170431780000001</v>
      </c>
      <c r="U250" s="182">
        <v>15.982960155693688</v>
      </c>
      <c r="V250" s="182">
        <f>[1]ENERO!T248+[1]FEBRERO!T248+[1]MARZO!T248+[1]ABRIL!T248+[1]MAYO!T248+[1]JUNIO!T248+[1]JULIO!T248+[1]AGOSTO!T248+[1]SEPTIEMBRE!T248+[1]OCTUBRE!T248+[1]NOVIEMBRE!T248+[1]DICIEMBRE!T248</f>
        <v>81.153391935693691</v>
      </c>
      <c r="W250" s="184"/>
      <c r="X250" s="184"/>
      <c r="Y250" s="184"/>
    </row>
    <row r="251" spans="1:25" s="185" customFormat="1">
      <c r="A251" s="298">
        <v>298</v>
      </c>
      <c r="B251" s="298" t="s">
        <v>126</v>
      </c>
      <c r="C251" s="298" t="s">
        <v>377</v>
      </c>
      <c r="D251" s="363">
        <v>8040.1640205000012</v>
      </c>
      <c r="E251" s="363">
        <v>4665.6708967499962</v>
      </c>
      <c r="F251" s="363">
        <v>0</v>
      </c>
      <c r="G251" s="363">
        <v>378.00000000000011</v>
      </c>
      <c r="H251" s="363">
        <v>2996.4931237500032</v>
      </c>
      <c r="I251" s="364"/>
      <c r="J251" s="363">
        <v>3072.2530028000001</v>
      </c>
      <c r="K251" s="363">
        <v>0</v>
      </c>
      <c r="L251" s="363">
        <v>0</v>
      </c>
      <c r="M251" s="363">
        <v>0</v>
      </c>
      <c r="N251" s="363">
        <v>3072.2530028000001</v>
      </c>
      <c r="O251" s="365">
        <f t="shared" si="4"/>
        <v>2.5282847622618991</v>
      </c>
      <c r="P251" s="182">
        <v>620.99999999999648</v>
      </c>
      <c r="Q251" s="182">
        <v>4044.670896749999</v>
      </c>
      <c r="R251" s="182">
        <f>[1]ENERO!Q249+[1]FEBRERO!Q249+[1]MARZO!Q249+[1]ABRIL!Q249+[1]MAYO!Q249+[1]JUNIO!Q249+[1]JULIO!Q249+[1]AGOSTO!Q249+[1]SEPTIEMBRE!Q249+[1]OCTUBRE!Q249+[1]NOVIEMBRE!Q249+[1]DICIEMBRE!Q249</f>
        <v>4665.6708967499962</v>
      </c>
      <c r="S251" s="183"/>
      <c r="T251" s="182">
        <v>0</v>
      </c>
      <c r="U251" s="182">
        <v>0</v>
      </c>
      <c r="V251" s="182">
        <f>[1]ENERO!T249+[1]FEBRERO!T249+[1]MARZO!T249+[1]ABRIL!T249+[1]MAYO!T249+[1]JUNIO!T249+[1]JULIO!T249+[1]AGOSTO!T249+[1]SEPTIEMBRE!T249+[1]OCTUBRE!T249+[1]NOVIEMBRE!T249+[1]DICIEMBRE!T249</f>
        <v>0</v>
      </c>
      <c r="W251" s="184"/>
      <c r="X251" s="184"/>
      <c r="Y251" s="184"/>
    </row>
    <row r="252" spans="1:25" s="185" customFormat="1" ht="27">
      <c r="A252" s="298">
        <v>300</v>
      </c>
      <c r="B252" s="298" t="s">
        <v>136</v>
      </c>
      <c r="C252" s="298" t="s">
        <v>378</v>
      </c>
      <c r="D252" s="363">
        <v>99.525121499999997</v>
      </c>
      <c r="E252" s="363">
        <v>62.246840379999988</v>
      </c>
      <c r="F252" s="363">
        <v>0</v>
      </c>
      <c r="G252" s="363">
        <v>25.549899599999996</v>
      </c>
      <c r="H252" s="363">
        <v>11.728381520000005</v>
      </c>
      <c r="I252" s="364"/>
      <c r="J252" s="363">
        <v>76.733980586786018</v>
      </c>
      <c r="K252" s="363">
        <v>58.831315312143147</v>
      </c>
      <c r="L252" s="363">
        <v>0</v>
      </c>
      <c r="M252" s="363">
        <v>16.39807742</v>
      </c>
      <c r="N252" s="363">
        <v>1.5045878546428753</v>
      </c>
      <c r="O252" s="365">
        <f t="shared" si="4"/>
        <v>-87.17139400626462</v>
      </c>
      <c r="P252" s="182">
        <v>49.290825879999993</v>
      </c>
      <c r="Q252" s="182">
        <v>12.9560145</v>
      </c>
      <c r="R252" s="182">
        <f>[1]ENERO!Q250+[1]FEBRERO!Q250+[1]MARZO!Q250+[1]ABRIL!Q250+[1]MAYO!Q250+[1]JUNIO!Q250+[1]JULIO!Q250+[1]AGOSTO!Q250+[1]SEPTIEMBRE!Q250+[1]OCTUBRE!Q250+[1]NOVIEMBRE!Q250+[1]DICIEMBRE!Q250</f>
        <v>62.246840379999988</v>
      </c>
      <c r="S252" s="183"/>
      <c r="T252" s="182">
        <v>49.290825879999993</v>
      </c>
      <c r="U252" s="182">
        <v>9.5404894321431524</v>
      </c>
      <c r="V252" s="182">
        <f>[1]ENERO!T250+[1]FEBRERO!T250+[1]MARZO!T250+[1]ABRIL!T250+[1]MAYO!T250+[1]JUNIO!T250+[1]JULIO!T250+[1]AGOSTO!T250+[1]SEPTIEMBRE!T250+[1]OCTUBRE!T250+[1]NOVIEMBRE!T250+[1]DICIEMBRE!T250</f>
        <v>58.831315312143147</v>
      </c>
      <c r="W252" s="184"/>
      <c r="X252" s="184"/>
      <c r="Y252" s="184"/>
    </row>
    <row r="253" spans="1:25" s="185" customFormat="1" ht="27">
      <c r="A253" s="298">
        <v>304</v>
      </c>
      <c r="B253" s="298" t="s">
        <v>136</v>
      </c>
      <c r="C253" s="298" t="s">
        <v>379</v>
      </c>
      <c r="D253" s="363">
        <v>1472.5209187499997</v>
      </c>
      <c r="E253" s="363">
        <v>28.979175749999996</v>
      </c>
      <c r="F253" s="363">
        <v>0</v>
      </c>
      <c r="G253" s="363">
        <v>0</v>
      </c>
      <c r="H253" s="363">
        <v>1443.5417429999998</v>
      </c>
      <c r="I253" s="364"/>
      <c r="J253" s="363">
        <v>0</v>
      </c>
      <c r="K253" s="363">
        <v>0</v>
      </c>
      <c r="L253" s="363">
        <v>0</v>
      </c>
      <c r="M253" s="363">
        <v>0</v>
      </c>
      <c r="N253" s="363">
        <v>0</v>
      </c>
      <c r="O253" s="365" t="str">
        <f t="shared" si="4"/>
        <v>N.A.</v>
      </c>
      <c r="P253" s="182">
        <v>0</v>
      </c>
      <c r="Q253" s="182">
        <v>28.979175749999996</v>
      </c>
      <c r="R253" s="182">
        <f>[1]ENERO!Q251+[1]FEBRERO!Q251+[1]MARZO!Q251+[1]ABRIL!Q251+[1]MAYO!Q251+[1]JUNIO!Q251+[1]JULIO!Q251+[1]AGOSTO!Q251+[1]SEPTIEMBRE!Q251+[1]OCTUBRE!Q251+[1]NOVIEMBRE!Q251+[1]DICIEMBRE!Q251</f>
        <v>28.979175749999996</v>
      </c>
      <c r="S253" s="183"/>
      <c r="T253" s="182">
        <v>0</v>
      </c>
      <c r="U253" s="182">
        <v>0</v>
      </c>
      <c r="V253" s="182">
        <f>[1]ENERO!T251+[1]FEBRERO!T251+[1]MARZO!T251+[1]ABRIL!T251+[1]MAYO!T251+[1]JUNIO!T251+[1]JULIO!T251+[1]AGOSTO!T251+[1]SEPTIEMBRE!T251+[1]OCTUBRE!T251+[1]NOVIEMBRE!T251+[1]DICIEMBRE!T251</f>
        <v>0</v>
      </c>
      <c r="W253" s="184"/>
      <c r="X253" s="184"/>
      <c r="Y253" s="184"/>
    </row>
    <row r="254" spans="1:25" s="185" customFormat="1">
      <c r="A254" s="298">
        <v>305</v>
      </c>
      <c r="B254" s="298" t="s">
        <v>140</v>
      </c>
      <c r="C254" s="298" t="s">
        <v>380</v>
      </c>
      <c r="D254" s="363">
        <v>63.390599999999992</v>
      </c>
      <c r="E254" s="363">
        <v>24.381415840000006</v>
      </c>
      <c r="F254" s="363">
        <v>0</v>
      </c>
      <c r="G254" s="363">
        <v>2.9710486</v>
      </c>
      <c r="H254" s="363">
        <v>36.038135560000001</v>
      </c>
      <c r="I254" s="364"/>
      <c r="J254" s="363">
        <v>25.156294271910774</v>
      </c>
      <c r="K254" s="363">
        <v>22.77583217991252</v>
      </c>
      <c r="L254" s="363">
        <v>0</v>
      </c>
      <c r="M254" s="363">
        <v>1.8872014200000002</v>
      </c>
      <c r="N254" s="363">
        <v>0.49326067199825441</v>
      </c>
      <c r="O254" s="365">
        <f t="shared" si="4"/>
        <v>-98.631281379201681</v>
      </c>
      <c r="P254" s="182">
        <v>12.976615840000001</v>
      </c>
      <c r="Q254" s="182">
        <v>11.404800000000002</v>
      </c>
      <c r="R254" s="182">
        <f>[1]ENERO!Q252+[1]FEBRERO!Q252+[1]MARZO!Q252+[1]ABRIL!Q252+[1]MAYO!Q252+[1]JUNIO!Q252+[1]JULIO!Q252+[1]AGOSTO!Q252+[1]SEPTIEMBRE!Q252+[1]OCTUBRE!Q252+[1]NOVIEMBRE!Q252+[1]DICIEMBRE!Q252</f>
        <v>24.381415840000006</v>
      </c>
      <c r="S254" s="183"/>
      <c r="T254" s="182">
        <v>12.976615839999999</v>
      </c>
      <c r="U254" s="182">
        <v>9.7992163399125225</v>
      </c>
      <c r="V254" s="182">
        <f>[1]ENERO!T252+[1]FEBRERO!T252+[1]MARZO!T252+[1]ABRIL!T252+[1]MAYO!T252+[1]JUNIO!T252+[1]JULIO!T252+[1]AGOSTO!T252+[1]SEPTIEMBRE!T252+[1]OCTUBRE!T252+[1]NOVIEMBRE!T252+[1]DICIEMBRE!T252</f>
        <v>22.77583217991252</v>
      </c>
      <c r="W254" s="184"/>
      <c r="X254" s="184"/>
      <c r="Y254" s="184"/>
    </row>
    <row r="255" spans="1:25" s="185" customFormat="1">
      <c r="A255" s="298">
        <v>306</v>
      </c>
      <c r="B255" s="298" t="s">
        <v>140</v>
      </c>
      <c r="C255" s="298" t="s">
        <v>381</v>
      </c>
      <c r="D255" s="363">
        <v>398.34989999999999</v>
      </c>
      <c r="E255" s="363">
        <v>127.79860461999999</v>
      </c>
      <c r="F255" s="363">
        <v>0</v>
      </c>
      <c r="G255" s="363">
        <v>51.678796389999995</v>
      </c>
      <c r="H255" s="363">
        <v>218.87249899000003</v>
      </c>
      <c r="I255" s="364"/>
      <c r="J255" s="363">
        <v>146.04486759300627</v>
      </c>
      <c r="K255" s="363">
        <v>102.56995987824146</v>
      </c>
      <c r="L255" s="363">
        <v>0</v>
      </c>
      <c r="M255" s="363">
        <v>40.611282859999996</v>
      </c>
      <c r="N255" s="363">
        <v>2.8636248547648133</v>
      </c>
      <c r="O255" s="365">
        <f t="shared" si="4"/>
        <v>-98.691647023733367</v>
      </c>
      <c r="P255" s="182">
        <v>79.830404619999968</v>
      </c>
      <c r="Q255" s="182">
        <v>47.968199999999996</v>
      </c>
      <c r="R255" s="182">
        <f>[1]ENERO!Q253+[1]FEBRERO!Q253+[1]MARZO!Q253+[1]ABRIL!Q253+[1]MAYO!Q253+[1]JUNIO!Q253+[1]JULIO!Q253+[1]AGOSTO!Q253+[1]SEPTIEMBRE!Q253+[1]OCTUBRE!Q253+[1]NOVIEMBRE!Q253+[1]DICIEMBRE!Q253</f>
        <v>127.79860461999999</v>
      </c>
      <c r="S255" s="183"/>
      <c r="T255" s="182">
        <v>66.021877090000004</v>
      </c>
      <c r="U255" s="182">
        <v>36.548082788241459</v>
      </c>
      <c r="V255" s="182">
        <f>[1]ENERO!T253+[1]FEBRERO!T253+[1]MARZO!T253+[1]ABRIL!T253+[1]MAYO!T253+[1]JUNIO!T253+[1]JULIO!T253+[1]AGOSTO!T253+[1]SEPTIEMBRE!T253+[1]OCTUBRE!T253+[1]NOVIEMBRE!T253+[1]DICIEMBRE!T253</f>
        <v>102.56995987824146</v>
      </c>
      <c r="W255" s="184"/>
      <c r="X255" s="184"/>
      <c r="Y255" s="184"/>
    </row>
    <row r="256" spans="1:25" s="185" customFormat="1" ht="27">
      <c r="A256" s="298">
        <v>307</v>
      </c>
      <c r="B256" s="298" t="s">
        <v>228</v>
      </c>
      <c r="C256" s="298" t="s">
        <v>382</v>
      </c>
      <c r="D256" s="363">
        <v>387.92351550000012</v>
      </c>
      <c r="E256" s="363">
        <v>106.74103215999999</v>
      </c>
      <c r="F256" s="363">
        <v>0</v>
      </c>
      <c r="G256" s="363">
        <v>68.197053389999994</v>
      </c>
      <c r="H256" s="363">
        <v>212.98542995000003</v>
      </c>
      <c r="I256" s="364"/>
      <c r="J256" s="363">
        <v>133.67393531555814</v>
      </c>
      <c r="K256" s="363">
        <v>81.433200820351104</v>
      </c>
      <c r="L256" s="363">
        <v>0</v>
      </c>
      <c r="M256" s="363">
        <v>49.619676939999998</v>
      </c>
      <c r="N256" s="363">
        <v>2.6210575552070337</v>
      </c>
      <c r="O256" s="365">
        <f t="shared" si="4"/>
        <v>-98.769372367010106</v>
      </c>
      <c r="P256" s="182">
        <v>74.750859910000003</v>
      </c>
      <c r="Q256" s="182">
        <v>31.990172250000001</v>
      </c>
      <c r="R256" s="182">
        <f>[1]ENERO!Q254+[1]FEBRERO!Q254+[1]MARZO!Q254+[1]ABRIL!Q254+[1]MAYO!Q254+[1]JUNIO!Q254+[1]JULIO!Q254+[1]AGOSTO!Q254+[1]SEPTIEMBRE!Q254+[1]OCTUBRE!Q254+[1]NOVIEMBRE!Q254+[1]DICIEMBRE!Q254</f>
        <v>106.74103215999999</v>
      </c>
      <c r="S256" s="183"/>
      <c r="T256" s="182">
        <v>61.143694899999993</v>
      </c>
      <c r="U256" s="182">
        <v>20.289505920351107</v>
      </c>
      <c r="V256" s="182">
        <f>[1]ENERO!T254+[1]FEBRERO!T254+[1]MARZO!T254+[1]ABRIL!T254+[1]MAYO!T254+[1]JUNIO!T254+[1]JULIO!T254+[1]AGOSTO!T254+[1]SEPTIEMBRE!T254+[1]OCTUBRE!T254+[1]NOVIEMBRE!T254+[1]DICIEMBRE!T254</f>
        <v>81.433200820351104</v>
      </c>
      <c r="W256" s="184"/>
      <c r="X256" s="184"/>
      <c r="Y256" s="184"/>
    </row>
    <row r="257" spans="1:25" s="185" customFormat="1" ht="27">
      <c r="A257" s="298">
        <v>308</v>
      </c>
      <c r="B257" s="298" t="s">
        <v>228</v>
      </c>
      <c r="C257" s="298" t="s">
        <v>383</v>
      </c>
      <c r="D257" s="363">
        <v>376.35839999999996</v>
      </c>
      <c r="E257" s="363">
        <v>92.399485830000003</v>
      </c>
      <c r="F257" s="363">
        <v>0</v>
      </c>
      <c r="G257" s="363">
        <v>23.299414270000003</v>
      </c>
      <c r="H257" s="363">
        <v>260.65949989999996</v>
      </c>
      <c r="I257" s="364"/>
      <c r="J257" s="363">
        <v>98.406230914962919</v>
      </c>
      <c r="K257" s="363">
        <v>81.209519915453839</v>
      </c>
      <c r="L257" s="363">
        <v>0</v>
      </c>
      <c r="M257" s="363">
        <v>15.267177059999995</v>
      </c>
      <c r="N257" s="363">
        <v>1.9295339395090747</v>
      </c>
      <c r="O257" s="365">
        <f t="shared" si="4"/>
        <v>-99.259749235976685</v>
      </c>
      <c r="P257" s="182">
        <v>50.230885830000013</v>
      </c>
      <c r="Q257" s="182">
        <v>42.168600000000005</v>
      </c>
      <c r="R257" s="182">
        <f>[1]ENERO!Q255+[1]FEBRERO!Q255+[1]MARZO!Q255+[1]ABRIL!Q255+[1]MAYO!Q255+[1]JUNIO!Q255+[1]JULIO!Q255+[1]AGOSTO!Q255+[1]SEPTIEMBRE!Q255+[1]OCTUBRE!Q255+[1]NOVIEMBRE!Q255+[1]DICIEMBRE!Q255</f>
        <v>92.399485830000003</v>
      </c>
      <c r="S257" s="183"/>
      <c r="T257" s="182">
        <v>50.230885830000013</v>
      </c>
      <c r="U257" s="182">
        <v>30.978634085453855</v>
      </c>
      <c r="V257" s="182">
        <f>[1]ENERO!T255+[1]FEBRERO!T255+[1]MARZO!T255+[1]ABRIL!T255+[1]MAYO!T255+[1]JUNIO!T255+[1]JULIO!T255+[1]AGOSTO!T255+[1]SEPTIEMBRE!T255+[1]OCTUBRE!T255+[1]NOVIEMBRE!T255+[1]DICIEMBRE!T255</f>
        <v>81.209519915453839</v>
      </c>
      <c r="W257" s="184"/>
      <c r="X257" s="184"/>
      <c r="Y257" s="184"/>
    </row>
    <row r="258" spans="1:25" s="185" customFormat="1" ht="27">
      <c r="A258" s="298">
        <v>309</v>
      </c>
      <c r="B258" s="298" t="s">
        <v>228</v>
      </c>
      <c r="C258" s="298" t="s">
        <v>384</v>
      </c>
      <c r="D258" s="363">
        <v>194.07454200000001</v>
      </c>
      <c r="E258" s="363">
        <v>157.45102247999998</v>
      </c>
      <c r="F258" s="363">
        <v>0</v>
      </c>
      <c r="G258" s="363">
        <v>50.960488130000002</v>
      </c>
      <c r="H258" s="363">
        <v>-14.336968610000005</v>
      </c>
      <c r="I258" s="364"/>
      <c r="J258" s="363">
        <v>89.406031909129922</v>
      </c>
      <c r="K258" s="363">
        <v>46.753893699931297</v>
      </c>
      <c r="L258" s="363">
        <v>0</v>
      </c>
      <c r="M258" s="363">
        <v>40.899078760000002</v>
      </c>
      <c r="N258" s="363">
        <v>1.7530594491986307</v>
      </c>
      <c r="O258" s="365">
        <f t="shared" si="4"/>
        <v>-112.22754612140169</v>
      </c>
      <c r="P258" s="182">
        <v>56.929828230000012</v>
      </c>
      <c r="Q258" s="182">
        <v>100.52119425000001</v>
      </c>
      <c r="R258" s="182">
        <f>[1]ENERO!Q256+[1]FEBRERO!Q256+[1]MARZO!Q256+[1]ABRIL!Q256+[1]MAYO!Q256+[1]JUNIO!Q256+[1]JULIO!Q256+[1]AGOSTO!Q256+[1]SEPTIEMBRE!Q256+[1]OCTUBRE!Q256+[1]NOVIEMBRE!Q256+[1]DICIEMBRE!Q256</f>
        <v>157.45102247999998</v>
      </c>
      <c r="S258" s="183"/>
      <c r="T258" s="182">
        <v>40.88127733000001</v>
      </c>
      <c r="U258" s="182">
        <v>5.872616369931281</v>
      </c>
      <c r="V258" s="182">
        <f>[1]ENERO!T256+[1]FEBRERO!T256+[1]MARZO!T256+[1]ABRIL!T256+[1]MAYO!T256+[1]JUNIO!T256+[1]JULIO!T256+[1]AGOSTO!T256+[1]SEPTIEMBRE!T256+[1]OCTUBRE!T256+[1]NOVIEMBRE!T256+[1]DICIEMBRE!T256</f>
        <v>46.753893699931297</v>
      </c>
      <c r="W258" s="184"/>
      <c r="X258" s="184"/>
      <c r="Y258" s="184"/>
    </row>
    <row r="259" spans="1:25" s="185" customFormat="1">
      <c r="A259" s="298">
        <v>310</v>
      </c>
      <c r="B259" s="298" t="s">
        <v>228</v>
      </c>
      <c r="C259" s="298" t="s">
        <v>385</v>
      </c>
      <c r="D259" s="363">
        <v>256.95459900000003</v>
      </c>
      <c r="E259" s="363">
        <v>76.641496923678204</v>
      </c>
      <c r="F259" s="363">
        <v>0</v>
      </c>
      <c r="G259" s="363">
        <v>34.016174797810805</v>
      </c>
      <c r="H259" s="363">
        <v>146.29692727851102</v>
      </c>
      <c r="I259" s="364"/>
      <c r="J259" s="363">
        <v>64.317000620855438</v>
      </c>
      <c r="K259" s="363">
        <v>26.310828270000002</v>
      </c>
      <c r="L259" s="363">
        <v>0</v>
      </c>
      <c r="M259" s="363">
        <v>21.04223515</v>
      </c>
      <c r="N259" s="363">
        <v>16.963937200855444</v>
      </c>
      <c r="O259" s="365">
        <f t="shared" si="4"/>
        <v>-88.404447368494246</v>
      </c>
      <c r="P259" s="182">
        <v>37.907734173678207</v>
      </c>
      <c r="Q259" s="182">
        <v>38.733762749999997</v>
      </c>
      <c r="R259" s="182">
        <f>[1]ENERO!Q257+[1]FEBRERO!Q257+[1]MARZO!Q257+[1]ABRIL!Q257+[1]MAYO!Q257+[1]JUNIO!Q257+[1]JULIO!Q257+[1]AGOSTO!Q257+[1]SEPTIEMBRE!Q257+[1]OCTUBRE!Q257+[1]NOVIEMBRE!Q257+[1]DICIEMBRE!Q257</f>
        <v>76.641496923678204</v>
      </c>
      <c r="S259" s="183"/>
      <c r="T259" s="182">
        <v>26.310828270000002</v>
      </c>
      <c r="U259" s="182">
        <v>0</v>
      </c>
      <c r="V259" s="182">
        <f>[1]ENERO!T257+[1]FEBRERO!T257+[1]MARZO!T257+[1]ABRIL!T257+[1]MAYO!T257+[1]JUNIO!T257+[1]JULIO!T257+[1]AGOSTO!T257+[1]SEPTIEMBRE!T257+[1]OCTUBRE!T257+[1]NOVIEMBRE!T257+[1]DICIEMBRE!T257</f>
        <v>26.310828270000002</v>
      </c>
      <c r="W259" s="184"/>
      <c r="X259" s="184"/>
      <c r="Y259" s="184"/>
    </row>
    <row r="260" spans="1:25" s="185" customFormat="1">
      <c r="A260" s="298">
        <v>311</v>
      </c>
      <c r="B260" s="298" t="s">
        <v>205</v>
      </c>
      <c r="C260" s="298" t="s">
        <v>386</v>
      </c>
      <c r="D260" s="363">
        <v>903.80580824999981</v>
      </c>
      <c r="E260" s="363">
        <v>279.54665792801995</v>
      </c>
      <c r="F260" s="363">
        <v>0</v>
      </c>
      <c r="G260" s="363">
        <v>159.11621234817429</v>
      </c>
      <c r="H260" s="363">
        <v>465.14293797380566</v>
      </c>
      <c r="I260" s="364"/>
      <c r="J260" s="363">
        <v>4911.1110480700008</v>
      </c>
      <c r="K260" s="363">
        <v>330.45685054</v>
      </c>
      <c r="L260" s="363">
        <v>0</v>
      </c>
      <c r="M260" s="363">
        <v>239.86998645</v>
      </c>
      <c r="N260" s="363">
        <v>4340.7842110800011</v>
      </c>
      <c r="O260" s="365" t="str">
        <f t="shared" si="4"/>
        <v>500&lt;</v>
      </c>
      <c r="P260" s="182">
        <v>279.54665792801995</v>
      </c>
      <c r="Q260" s="182">
        <v>0</v>
      </c>
      <c r="R260" s="182">
        <f>[1]ENERO!Q258+[1]FEBRERO!Q258+[1]MARZO!Q258+[1]ABRIL!Q258+[1]MAYO!Q258+[1]JUNIO!Q258+[1]JULIO!Q258+[1]AGOSTO!Q258+[1]SEPTIEMBRE!Q258+[1]OCTUBRE!Q258+[1]NOVIEMBRE!Q258+[1]DICIEMBRE!Q258</f>
        <v>279.54665792801995</v>
      </c>
      <c r="S260" s="183"/>
      <c r="T260" s="182">
        <v>330.45685054</v>
      </c>
      <c r="U260" s="182">
        <v>0</v>
      </c>
      <c r="V260" s="182">
        <f>[1]ENERO!T258+[1]FEBRERO!T258+[1]MARZO!T258+[1]ABRIL!T258+[1]MAYO!T258+[1]JUNIO!T258+[1]JULIO!T258+[1]AGOSTO!T258+[1]SEPTIEMBRE!T258+[1]OCTUBRE!T258+[1]NOVIEMBRE!T258+[1]DICIEMBRE!T258</f>
        <v>330.45685054</v>
      </c>
      <c r="W260" s="184"/>
      <c r="X260" s="184"/>
      <c r="Y260" s="184"/>
    </row>
    <row r="261" spans="1:25" s="185" customFormat="1">
      <c r="A261" s="298">
        <v>312</v>
      </c>
      <c r="B261" s="298" t="s">
        <v>205</v>
      </c>
      <c r="C261" s="298" t="s">
        <v>387</v>
      </c>
      <c r="D261" s="363">
        <v>139.77846</v>
      </c>
      <c r="E261" s="363">
        <v>32.55055248</v>
      </c>
      <c r="F261" s="363">
        <v>0</v>
      </c>
      <c r="G261" s="363">
        <v>25.917702200000001</v>
      </c>
      <c r="H261" s="363">
        <v>81.310205319999994</v>
      </c>
      <c r="I261" s="364"/>
      <c r="J261" s="363">
        <v>708.38459703053741</v>
      </c>
      <c r="K261" s="363">
        <v>28.301653319999996</v>
      </c>
      <c r="L261" s="363">
        <v>0</v>
      </c>
      <c r="M261" s="363">
        <v>19.589138739999999</v>
      </c>
      <c r="N261" s="363">
        <v>660.49380497053744</v>
      </c>
      <c r="O261" s="365" t="str">
        <f t="shared" si="4"/>
        <v>500&lt;</v>
      </c>
      <c r="P261" s="182">
        <v>32.55055248</v>
      </c>
      <c r="Q261" s="182">
        <v>0</v>
      </c>
      <c r="R261" s="182">
        <f>[1]ENERO!Q259+[1]FEBRERO!Q259+[1]MARZO!Q259+[1]ABRIL!Q259+[1]MAYO!Q259+[1]JUNIO!Q259+[1]JULIO!Q259+[1]AGOSTO!Q259+[1]SEPTIEMBRE!Q259+[1]OCTUBRE!Q259+[1]NOVIEMBRE!Q259+[1]DICIEMBRE!Q259</f>
        <v>32.55055248</v>
      </c>
      <c r="S261" s="183"/>
      <c r="T261" s="182">
        <v>28.301653319999996</v>
      </c>
      <c r="U261" s="182">
        <v>0</v>
      </c>
      <c r="V261" s="182">
        <f>[1]ENERO!T259+[1]FEBRERO!T259+[1]MARZO!T259+[1]ABRIL!T259+[1]MAYO!T259+[1]JUNIO!T259+[1]JULIO!T259+[1]AGOSTO!T259+[1]SEPTIEMBRE!T259+[1]OCTUBRE!T259+[1]NOVIEMBRE!T259+[1]DICIEMBRE!T259</f>
        <v>28.301653319999996</v>
      </c>
      <c r="W261" s="184"/>
      <c r="X261" s="184"/>
      <c r="Y261" s="184"/>
    </row>
    <row r="262" spans="1:25" s="185" customFormat="1">
      <c r="A262" s="298">
        <v>313</v>
      </c>
      <c r="B262" s="298" t="s">
        <v>126</v>
      </c>
      <c r="C262" s="298" t="s">
        <v>388</v>
      </c>
      <c r="D262" s="363">
        <v>5865.2389979999998</v>
      </c>
      <c r="E262" s="363">
        <v>4269.6937800900005</v>
      </c>
      <c r="F262" s="363">
        <v>0</v>
      </c>
      <c r="G262" s="363">
        <v>445.34130651040005</v>
      </c>
      <c r="H262" s="363">
        <v>1150.2039113995995</v>
      </c>
      <c r="I262" s="364"/>
      <c r="J262" s="363">
        <v>4747.3331521600003</v>
      </c>
      <c r="K262" s="363">
        <v>266.09745500999998</v>
      </c>
      <c r="L262" s="363">
        <v>0</v>
      </c>
      <c r="M262" s="363">
        <v>388.66795445000002</v>
      </c>
      <c r="N262" s="363">
        <v>4092.5677427000005</v>
      </c>
      <c r="O262" s="365">
        <f t="shared" si="4"/>
        <v>255.8123652805225</v>
      </c>
      <c r="P262" s="182">
        <v>327.24212933999996</v>
      </c>
      <c r="Q262" s="182">
        <v>3942.4516507500002</v>
      </c>
      <c r="R262" s="182">
        <f>[1]ENERO!Q260+[1]FEBRERO!Q260+[1]MARZO!Q260+[1]ABRIL!Q260+[1]MAYO!Q260+[1]JUNIO!Q260+[1]JULIO!Q260+[1]AGOSTO!Q260+[1]SEPTIEMBRE!Q260+[1]OCTUBRE!Q260+[1]NOVIEMBRE!Q260+[1]DICIEMBRE!Q260</f>
        <v>4269.6937800900005</v>
      </c>
      <c r="S262" s="183"/>
      <c r="T262" s="182">
        <v>266.09745500999998</v>
      </c>
      <c r="U262" s="182">
        <v>0</v>
      </c>
      <c r="V262" s="182">
        <f>[1]ENERO!T260+[1]FEBRERO!T260+[1]MARZO!T260+[1]ABRIL!T260+[1]MAYO!T260+[1]JUNIO!T260+[1]JULIO!T260+[1]AGOSTO!T260+[1]SEPTIEMBRE!T260+[1]OCTUBRE!T260+[1]NOVIEMBRE!T260+[1]DICIEMBRE!T260</f>
        <v>266.09745500999998</v>
      </c>
      <c r="W262" s="184"/>
      <c r="X262" s="184"/>
      <c r="Y262" s="184"/>
    </row>
    <row r="263" spans="1:25" s="185" customFormat="1" ht="27">
      <c r="A263" s="298">
        <v>314</v>
      </c>
      <c r="B263" s="298" t="s">
        <v>136</v>
      </c>
      <c r="C263" s="298" t="s">
        <v>389</v>
      </c>
      <c r="D263" s="363">
        <v>452.64475049999999</v>
      </c>
      <c r="E263" s="363">
        <v>159.27112457999999</v>
      </c>
      <c r="F263" s="363">
        <v>0</v>
      </c>
      <c r="G263" s="363">
        <v>99.86914981999999</v>
      </c>
      <c r="H263" s="363">
        <v>193.50447610000003</v>
      </c>
      <c r="I263" s="364"/>
      <c r="J263" s="363">
        <v>224.9822136415122</v>
      </c>
      <c r="K263" s="363">
        <v>133.68106073775709</v>
      </c>
      <c r="L263" s="363">
        <v>0</v>
      </c>
      <c r="M263" s="363">
        <v>86.88973695</v>
      </c>
      <c r="N263" s="363">
        <v>4.4114159537551334</v>
      </c>
      <c r="O263" s="365">
        <f t="shared" si="4"/>
        <v>-97.720251209343928</v>
      </c>
      <c r="P263" s="182">
        <v>74.536830329999987</v>
      </c>
      <c r="Q263" s="182">
        <v>84.734294250000005</v>
      </c>
      <c r="R263" s="182">
        <f>[1]ENERO!Q261+[1]FEBRERO!Q261+[1]MARZO!Q261+[1]ABRIL!Q261+[1]MAYO!Q261+[1]JUNIO!Q261+[1]JULIO!Q261+[1]AGOSTO!Q261+[1]SEPTIEMBRE!Q261+[1]OCTUBRE!Q261+[1]NOVIEMBRE!Q261+[1]DICIEMBRE!Q261</f>
        <v>159.27112457999999</v>
      </c>
      <c r="S263" s="183"/>
      <c r="T263" s="182">
        <v>63.321738340000003</v>
      </c>
      <c r="U263" s="182">
        <v>70.359322397757083</v>
      </c>
      <c r="V263" s="182">
        <f>[1]ENERO!T261+[1]FEBRERO!T261+[1]MARZO!T261+[1]ABRIL!T261+[1]MAYO!T261+[1]JUNIO!T261+[1]JULIO!T261+[1]AGOSTO!T261+[1]SEPTIEMBRE!T261+[1]OCTUBRE!T261+[1]NOVIEMBRE!T261+[1]DICIEMBRE!T261</f>
        <v>133.68106073775709</v>
      </c>
      <c r="W263" s="184"/>
      <c r="X263" s="184"/>
      <c r="Y263" s="184"/>
    </row>
    <row r="264" spans="1:25" s="185" customFormat="1">
      <c r="A264" s="298">
        <v>316</v>
      </c>
      <c r="B264" s="298" t="s">
        <v>140</v>
      </c>
      <c r="C264" s="298" t="s">
        <v>390</v>
      </c>
      <c r="D264" s="363">
        <v>113.02466250000001</v>
      </c>
      <c r="E264" s="363">
        <v>34.975547229999997</v>
      </c>
      <c r="F264" s="363">
        <v>0</v>
      </c>
      <c r="G264" s="363">
        <v>15.022625129999998</v>
      </c>
      <c r="H264" s="363">
        <v>63.026490139999993</v>
      </c>
      <c r="I264" s="364"/>
      <c r="J264" s="363">
        <v>47.594875196654655</v>
      </c>
      <c r="K264" s="363">
        <v>34.636979359661431</v>
      </c>
      <c r="L264" s="363">
        <v>0</v>
      </c>
      <c r="M264" s="363">
        <v>12.024662990000001</v>
      </c>
      <c r="N264" s="363">
        <v>0.93323284699322784</v>
      </c>
      <c r="O264" s="365">
        <f t="shared" si="4"/>
        <v>-98.519300622769492</v>
      </c>
      <c r="P264" s="182">
        <v>19.329489730000002</v>
      </c>
      <c r="Q264" s="182">
        <v>15.6460575</v>
      </c>
      <c r="R264" s="182">
        <f>[1]ENERO!Q262+[1]FEBRERO!Q262+[1]MARZO!Q262+[1]ABRIL!Q262+[1]MAYO!Q262+[1]JUNIO!Q262+[1]JULIO!Q262+[1]AGOSTO!Q262+[1]SEPTIEMBRE!Q262+[1]OCTUBRE!Q262+[1]NOVIEMBRE!Q262+[1]DICIEMBRE!Q262</f>
        <v>34.975547229999997</v>
      </c>
      <c r="S264" s="183"/>
      <c r="T264" s="182">
        <v>15.766418170000001</v>
      </c>
      <c r="U264" s="182">
        <v>18.870561189661434</v>
      </c>
      <c r="V264" s="182">
        <f>[1]ENERO!T262+[1]FEBRERO!T262+[1]MARZO!T262+[1]ABRIL!T262+[1]MAYO!T262+[1]JUNIO!T262+[1]JULIO!T262+[1]AGOSTO!T262+[1]SEPTIEMBRE!T262+[1]OCTUBRE!T262+[1]NOVIEMBRE!T262+[1]DICIEMBRE!T262</f>
        <v>34.636979359661431</v>
      </c>
      <c r="W264" s="184"/>
      <c r="X264" s="184"/>
      <c r="Y264" s="184"/>
    </row>
    <row r="265" spans="1:25" s="185" customFormat="1" ht="27">
      <c r="A265" s="298">
        <v>317</v>
      </c>
      <c r="B265" s="298" t="s">
        <v>228</v>
      </c>
      <c r="C265" s="298" t="s">
        <v>391</v>
      </c>
      <c r="D265" s="363">
        <v>431.07328425000003</v>
      </c>
      <c r="E265" s="363">
        <v>144.29396950000003</v>
      </c>
      <c r="F265" s="363">
        <v>0</v>
      </c>
      <c r="G265" s="363">
        <v>50.391052379999991</v>
      </c>
      <c r="H265" s="363">
        <v>236.38826237000006</v>
      </c>
      <c r="I265" s="364"/>
      <c r="J265" s="363">
        <v>170.52384597546038</v>
      </c>
      <c r="K265" s="363">
        <v>124.72032804241212</v>
      </c>
      <c r="L265" s="363">
        <v>0</v>
      </c>
      <c r="M265" s="363">
        <v>42.459913110000002</v>
      </c>
      <c r="N265" s="363">
        <v>3.3436048230482416</v>
      </c>
      <c r="O265" s="365">
        <f t="shared" si="4"/>
        <v>-98.585545327197849</v>
      </c>
      <c r="P265" s="182">
        <v>70.342913500000009</v>
      </c>
      <c r="Q265" s="182">
        <v>73.951056000000023</v>
      </c>
      <c r="R265" s="182">
        <f>[1]ENERO!Q263+[1]FEBRERO!Q263+[1]MARZO!Q263+[1]ABRIL!Q263+[1]MAYO!Q263+[1]JUNIO!Q263+[1]JULIO!Q263+[1]AGOSTO!Q263+[1]SEPTIEMBRE!Q263+[1]OCTUBRE!Q263+[1]NOVIEMBRE!Q263+[1]DICIEMBRE!Q263</f>
        <v>144.29396950000003</v>
      </c>
      <c r="S265" s="183"/>
      <c r="T265" s="182">
        <v>60.678773849999999</v>
      </c>
      <c r="U265" s="182">
        <v>64.041554192412136</v>
      </c>
      <c r="V265" s="182">
        <f>[1]ENERO!T263+[1]FEBRERO!T263+[1]MARZO!T263+[1]ABRIL!T263+[1]MAYO!T263+[1]JUNIO!T263+[1]JULIO!T263+[1]AGOSTO!T263+[1]SEPTIEMBRE!T263+[1]OCTUBRE!T263+[1]NOVIEMBRE!T263+[1]DICIEMBRE!T263</f>
        <v>124.72032804241212</v>
      </c>
      <c r="W265" s="184"/>
      <c r="X265" s="184"/>
      <c r="Y265" s="184"/>
    </row>
    <row r="266" spans="1:25" s="185" customFormat="1">
      <c r="A266" s="298">
        <v>318</v>
      </c>
      <c r="B266" s="298" t="s">
        <v>140</v>
      </c>
      <c r="C266" s="298" t="s">
        <v>392</v>
      </c>
      <c r="D266" s="363">
        <v>131.54399999999998</v>
      </c>
      <c r="E266" s="363">
        <v>45.029711499999998</v>
      </c>
      <c r="F266" s="363">
        <v>0</v>
      </c>
      <c r="G266" s="363">
        <v>6.5244976099999992</v>
      </c>
      <c r="H266" s="363">
        <v>79.989790890000009</v>
      </c>
      <c r="I266" s="364"/>
      <c r="J266" s="363">
        <v>49.273128544945408</v>
      </c>
      <c r="K266" s="363">
        <v>43.963283719554333</v>
      </c>
      <c r="L266" s="363">
        <v>0</v>
      </c>
      <c r="M266" s="363">
        <v>4.3437050500000005</v>
      </c>
      <c r="N266" s="363">
        <v>0.96613977539108065</v>
      </c>
      <c r="O266" s="365">
        <f t="shared" si="4"/>
        <v>-98.792171145040626</v>
      </c>
      <c r="P266" s="182">
        <v>14.103911499999999</v>
      </c>
      <c r="Q266" s="182">
        <v>30.925799999999999</v>
      </c>
      <c r="R266" s="182">
        <f>[1]ENERO!Q264+[1]FEBRERO!Q264+[1]MARZO!Q264+[1]ABRIL!Q264+[1]MAYO!Q264+[1]JUNIO!Q264+[1]JULIO!Q264+[1]AGOSTO!Q264+[1]SEPTIEMBRE!Q264+[1]OCTUBRE!Q264+[1]NOVIEMBRE!Q264+[1]DICIEMBRE!Q264</f>
        <v>45.029711499999998</v>
      </c>
      <c r="S266" s="183"/>
      <c r="T266" s="182">
        <v>14.103911499999999</v>
      </c>
      <c r="U266" s="182">
        <v>29.859372219554331</v>
      </c>
      <c r="V266" s="182">
        <f>[1]ENERO!T264+[1]FEBRERO!T264+[1]MARZO!T264+[1]ABRIL!T264+[1]MAYO!T264+[1]JUNIO!T264+[1]JULIO!T264+[1]AGOSTO!T264+[1]SEPTIEMBRE!T264+[1]OCTUBRE!T264+[1]NOVIEMBRE!T264+[1]DICIEMBRE!T264</f>
        <v>43.963283719554333</v>
      </c>
      <c r="W266" s="184"/>
      <c r="X266" s="184"/>
      <c r="Y266" s="184"/>
    </row>
    <row r="267" spans="1:25" s="185" customFormat="1" ht="27">
      <c r="A267" s="298">
        <v>319</v>
      </c>
      <c r="B267" s="298" t="s">
        <v>228</v>
      </c>
      <c r="C267" s="298" t="s">
        <v>393</v>
      </c>
      <c r="D267" s="363">
        <v>292.49043300000005</v>
      </c>
      <c r="E267" s="363">
        <v>70.069950720000008</v>
      </c>
      <c r="F267" s="363">
        <v>0</v>
      </c>
      <c r="G267" s="363">
        <v>27.39054518</v>
      </c>
      <c r="H267" s="363">
        <v>195.02993709999998</v>
      </c>
      <c r="I267" s="364"/>
      <c r="J267" s="363">
        <v>83.438507194538104</v>
      </c>
      <c r="K267" s="363">
        <v>62.497371533860871</v>
      </c>
      <c r="L267" s="363">
        <v>0</v>
      </c>
      <c r="M267" s="363">
        <v>19.305086500000002</v>
      </c>
      <c r="N267" s="363">
        <v>1.6360491606772265</v>
      </c>
      <c r="O267" s="365">
        <f t="shared" si="4"/>
        <v>-99.161129216875892</v>
      </c>
      <c r="P267" s="182">
        <v>42.149315219999998</v>
      </c>
      <c r="Q267" s="182">
        <v>27.920635499999999</v>
      </c>
      <c r="R267" s="182">
        <f>[1]ENERO!Q265+[1]FEBRERO!Q265+[1]MARZO!Q265+[1]ABRIL!Q265+[1]MAYO!Q265+[1]JUNIO!Q265+[1]JULIO!Q265+[1]AGOSTO!Q265+[1]SEPTIEMBRE!Q265+[1]OCTUBRE!Q265+[1]NOVIEMBRE!Q265+[1]DICIEMBRE!Q265</f>
        <v>70.069950720000008</v>
      </c>
      <c r="S267" s="183"/>
      <c r="T267" s="182">
        <v>42.149315219999998</v>
      </c>
      <c r="U267" s="182">
        <v>20.34805631386088</v>
      </c>
      <c r="V267" s="182">
        <f>[1]ENERO!T265+[1]FEBRERO!T265+[1]MARZO!T265+[1]ABRIL!T265+[1]MAYO!T265+[1]JUNIO!T265+[1]JULIO!T265+[1]AGOSTO!T265+[1]SEPTIEMBRE!T265+[1]OCTUBRE!T265+[1]NOVIEMBRE!T265+[1]DICIEMBRE!T265</f>
        <v>62.497371533860871</v>
      </c>
      <c r="W267" s="184"/>
      <c r="X267" s="184"/>
      <c r="Y267" s="184"/>
    </row>
    <row r="268" spans="1:25" s="185" customFormat="1">
      <c r="A268" s="298">
        <v>320</v>
      </c>
      <c r="B268" s="298" t="s">
        <v>136</v>
      </c>
      <c r="C268" s="298" t="s">
        <v>394</v>
      </c>
      <c r="D268" s="363">
        <v>290.72519999999997</v>
      </c>
      <c r="E268" s="363">
        <v>85.463402160000001</v>
      </c>
      <c r="F268" s="363">
        <v>0</v>
      </c>
      <c r="G268" s="363">
        <v>50.138080329999994</v>
      </c>
      <c r="H268" s="363">
        <v>155.12371751000001</v>
      </c>
      <c r="I268" s="364"/>
      <c r="J268" s="363">
        <v>115.81418751185146</v>
      </c>
      <c r="K268" s="363">
        <v>71.406003430050419</v>
      </c>
      <c r="L268" s="363">
        <v>0</v>
      </c>
      <c r="M268" s="363">
        <v>42.137317660000008</v>
      </c>
      <c r="N268" s="363">
        <v>2.2708664218010197</v>
      </c>
      <c r="O268" s="365">
        <f t="shared" si="4"/>
        <v>-98.536093346489949</v>
      </c>
      <c r="P268" s="182">
        <v>61.033802160000008</v>
      </c>
      <c r="Q268" s="182">
        <v>24.429600000000004</v>
      </c>
      <c r="R268" s="182">
        <f>[1]ENERO!Q266+[1]FEBRERO!Q266+[1]MARZO!Q266+[1]ABRIL!Q266+[1]MAYO!Q266+[1]JUNIO!Q266+[1]JULIO!Q266+[1]AGOSTO!Q266+[1]SEPTIEMBRE!Q266+[1]OCTUBRE!Q266+[1]NOVIEMBRE!Q266+[1]DICIEMBRE!Q266</f>
        <v>85.463402160000001</v>
      </c>
      <c r="S268" s="183"/>
      <c r="T268" s="182">
        <v>52.872324589999991</v>
      </c>
      <c r="U268" s="182">
        <v>18.533678840050428</v>
      </c>
      <c r="V268" s="182">
        <f>[1]ENERO!T266+[1]FEBRERO!T266+[1]MARZO!T266+[1]ABRIL!T266+[1]MAYO!T266+[1]JUNIO!T266+[1]JULIO!T266+[1]AGOSTO!T266+[1]SEPTIEMBRE!T266+[1]OCTUBRE!T266+[1]NOVIEMBRE!T266+[1]DICIEMBRE!T266</f>
        <v>71.406003430050419</v>
      </c>
      <c r="W268" s="184"/>
      <c r="X268" s="184"/>
      <c r="Y268" s="184"/>
    </row>
    <row r="269" spans="1:25" s="185" customFormat="1" ht="27">
      <c r="A269" s="298">
        <v>321</v>
      </c>
      <c r="B269" s="298" t="s">
        <v>228</v>
      </c>
      <c r="C269" s="298" t="s">
        <v>395</v>
      </c>
      <c r="D269" s="363">
        <v>146.14881825000001</v>
      </c>
      <c r="E269" s="363">
        <v>99.704999860000001</v>
      </c>
      <c r="F269" s="363">
        <v>0</v>
      </c>
      <c r="G269" s="363">
        <v>29.187145199999996</v>
      </c>
      <c r="H269" s="363">
        <v>17.256673190000022</v>
      </c>
      <c r="I269" s="364"/>
      <c r="J269" s="363">
        <v>77.238523048064195</v>
      </c>
      <c r="K269" s="363">
        <v>52.330465663984491</v>
      </c>
      <c r="L269" s="363">
        <v>0</v>
      </c>
      <c r="M269" s="363">
        <v>23.393576539999998</v>
      </c>
      <c r="N269" s="363">
        <v>1.5144808440796964</v>
      </c>
      <c r="O269" s="365">
        <f t="shared" si="4"/>
        <v>-91.223795992397228</v>
      </c>
      <c r="P269" s="182">
        <v>37.852476610000004</v>
      </c>
      <c r="Q269" s="182">
        <v>61.852523249999976</v>
      </c>
      <c r="R269" s="182">
        <f>[1]ENERO!Q267+[1]FEBRERO!Q267+[1]MARZO!Q267+[1]ABRIL!Q267+[1]MAYO!Q267+[1]JUNIO!Q267+[1]JULIO!Q267+[1]AGOSTO!Q267+[1]SEPTIEMBRE!Q267+[1]OCTUBRE!Q267+[1]NOVIEMBRE!Q267+[1]DICIEMBRE!Q267</f>
        <v>99.704999860000001</v>
      </c>
      <c r="S269" s="183"/>
      <c r="T269" s="182">
        <v>35.494264359999995</v>
      </c>
      <c r="U269" s="182">
        <v>16.836201303984499</v>
      </c>
      <c r="V269" s="182">
        <f>[1]ENERO!T267+[1]FEBRERO!T267+[1]MARZO!T267+[1]ABRIL!T267+[1]MAYO!T267+[1]JUNIO!T267+[1]JULIO!T267+[1]AGOSTO!T267+[1]SEPTIEMBRE!T267+[1]OCTUBRE!T267+[1]NOVIEMBRE!T267+[1]DICIEMBRE!T267</f>
        <v>52.330465663984491</v>
      </c>
      <c r="W269" s="184"/>
      <c r="X269" s="184"/>
      <c r="Y269" s="184"/>
    </row>
    <row r="270" spans="1:25" s="185" customFormat="1" ht="27">
      <c r="A270" s="298">
        <v>322</v>
      </c>
      <c r="B270" s="298" t="s">
        <v>228</v>
      </c>
      <c r="C270" s="298" t="s">
        <v>396</v>
      </c>
      <c r="D270" s="363">
        <v>1576.9594027499995</v>
      </c>
      <c r="E270" s="363">
        <v>443.10064919999996</v>
      </c>
      <c r="F270" s="363">
        <v>0</v>
      </c>
      <c r="G270" s="363">
        <v>360.94422255999996</v>
      </c>
      <c r="H270" s="363">
        <v>772.91453098999978</v>
      </c>
      <c r="I270" s="364"/>
      <c r="J270" s="363">
        <v>727.73711492306006</v>
      </c>
      <c r="K270" s="363">
        <v>396.57092581849031</v>
      </c>
      <c r="L270" s="363">
        <v>0</v>
      </c>
      <c r="M270" s="363">
        <v>316.89683390999994</v>
      </c>
      <c r="N270" s="363">
        <v>14.269355194569775</v>
      </c>
      <c r="O270" s="365">
        <f t="shared" si="4"/>
        <v>-98.153824954449661</v>
      </c>
      <c r="P270" s="182">
        <v>365.12928794999993</v>
      </c>
      <c r="Q270" s="182">
        <v>77.971361250000001</v>
      </c>
      <c r="R270" s="182">
        <f>[1]ENERO!Q268+[1]FEBRERO!Q268+[1]MARZO!Q268+[1]ABRIL!Q268+[1]MAYO!Q268+[1]JUNIO!Q268+[1]JULIO!Q268+[1]AGOSTO!Q268+[1]SEPTIEMBRE!Q268+[1]OCTUBRE!Q268+[1]NOVIEMBRE!Q268+[1]DICIEMBRE!Q268</f>
        <v>443.10064919999996</v>
      </c>
      <c r="S270" s="183"/>
      <c r="T270" s="182">
        <v>329.42771266</v>
      </c>
      <c r="U270" s="182">
        <v>67.143213158490269</v>
      </c>
      <c r="V270" s="182">
        <f>[1]ENERO!T268+[1]FEBRERO!T268+[1]MARZO!T268+[1]ABRIL!T268+[1]MAYO!T268+[1]JUNIO!T268+[1]JULIO!T268+[1]AGOSTO!T268+[1]SEPTIEMBRE!T268+[1]OCTUBRE!T268+[1]NOVIEMBRE!T268+[1]DICIEMBRE!T268</f>
        <v>396.57092581849031</v>
      </c>
      <c r="W270" s="184"/>
      <c r="X270" s="184"/>
      <c r="Y270" s="184"/>
    </row>
    <row r="271" spans="1:25" s="185" customFormat="1">
      <c r="A271" s="298">
        <v>327</v>
      </c>
      <c r="B271" s="298" t="s">
        <v>124</v>
      </c>
      <c r="C271" s="298" t="s">
        <v>397</v>
      </c>
      <c r="D271" s="363">
        <v>258.05482199999994</v>
      </c>
      <c r="E271" s="363">
        <v>4.8150000000000004</v>
      </c>
      <c r="F271" s="363">
        <v>0</v>
      </c>
      <c r="G271" s="363">
        <v>54.364126889999994</v>
      </c>
      <c r="H271" s="363">
        <v>198.87569510999998</v>
      </c>
      <c r="I271" s="364"/>
      <c r="J271" s="363">
        <v>131.30425334254042</v>
      </c>
      <c r="K271" s="363">
        <v>40.854137000000001</v>
      </c>
      <c r="L271" s="363">
        <v>0</v>
      </c>
      <c r="M271" s="363">
        <v>30.358809560000001</v>
      </c>
      <c r="N271" s="363">
        <v>60.091306782540414</v>
      </c>
      <c r="O271" s="365">
        <f t="shared" si="4"/>
        <v>-69.784489376993321</v>
      </c>
      <c r="P271" s="182">
        <v>4.8150000000000004</v>
      </c>
      <c r="Q271" s="182">
        <v>0</v>
      </c>
      <c r="R271" s="182">
        <f>[1]ENERO!Q269+[1]FEBRERO!Q269+[1]MARZO!Q269+[1]ABRIL!Q269+[1]MAYO!Q269+[1]JUNIO!Q269+[1]JULIO!Q269+[1]AGOSTO!Q269+[1]SEPTIEMBRE!Q269+[1]OCTUBRE!Q269+[1]NOVIEMBRE!Q269+[1]DICIEMBRE!Q269</f>
        <v>4.8150000000000004</v>
      </c>
      <c r="S271" s="183"/>
      <c r="T271" s="182">
        <v>0</v>
      </c>
      <c r="U271" s="182">
        <v>40.854137000000001</v>
      </c>
      <c r="V271" s="182">
        <f>[1]ENERO!T269+[1]FEBRERO!T269+[1]MARZO!T269+[1]ABRIL!T269+[1]MAYO!T269+[1]JUNIO!T269+[1]JULIO!T269+[1]AGOSTO!T269+[1]SEPTIEMBRE!T269+[1]OCTUBRE!T269+[1]NOVIEMBRE!T269+[1]DICIEMBRE!T269</f>
        <v>40.854137000000001</v>
      </c>
      <c r="W271" s="184"/>
      <c r="X271" s="184"/>
      <c r="Y271" s="184"/>
    </row>
    <row r="272" spans="1:25" s="185" customFormat="1" ht="27">
      <c r="A272" s="298">
        <v>328</v>
      </c>
      <c r="B272" s="298" t="s">
        <v>136</v>
      </c>
      <c r="C272" s="298" t="s">
        <v>398</v>
      </c>
      <c r="D272" s="363">
        <v>209.15231925000001</v>
      </c>
      <c r="E272" s="363">
        <v>141.83878430999999</v>
      </c>
      <c r="F272" s="363">
        <v>0</v>
      </c>
      <c r="G272" s="363">
        <v>4.4983428700000001</v>
      </c>
      <c r="H272" s="363">
        <v>62.815192070000009</v>
      </c>
      <c r="I272" s="364"/>
      <c r="J272" s="363">
        <v>7.8719301886926276</v>
      </c>
      <c r="K272" s="363">
        <v>3.4526561363653219</v>
      </c>
      <c r="L272" s="363">
        <v>0</v>
      </c>
      <c r="M272" s="363">
        <v>4.2649224800000001</v>
      </c>
      <c r="N272" s="363">
        <v>0.15435157232730662</v>
      </c>
      <c r="O272" s="365">
        <f t="shared" si="4"/>
        <v>-99.754276684921535</v>
      </c>
      <c r="P272" s="182">
        <v>3.26278581</v>
      </c>
      <c r="Q272" s="182">
        <v>138.5759985</v>
      </c>
      <c r="R272" s="182">
        <f>[1]ENERO!Q270+[1]FEBRERO!Q270+[1]MARZO!Q270+[1]ABRIL!Q270+[1]MAYO!Q270+[1]JUNIO!Q270+[1]JULIO!Q270+[1]AGOSTO!Q270+[1]SEPTIEMBRE!Q270+[1]OCTUBRE!Q270+[1]NOVIEMBRE!Q270+[1]DICIEMBRE!Q270</f>
        <v>141.83878430999999</v>
      </c>
      <c r="S272" s="183"/>
      <c r="T272" s="182">
        <v>3.2062228299999997</v>
      </c>
      <c r="U272" s="182">
        <v>0.24643330636532129</v>
      </c>
      <c r="V272" s="182">
        <f>[1]ENERO!T270+[1]FEBRERO!T270+[1]MARZO!T270+[1]ABRIL!T270+[1]MAYO!T270+[1]JUNIO!T270+[1]JULIO!T270+[1]AGOSTO!T270+[1]SEPTIEMBRE!T270+[1]OCTUBRE!T270+[1]NOVIEMBRE!T270+[1]DICIEMBRE!T270</f>
        <v>3.4526561363653219</v>
      </c>
      <c r="W272" s="184"/>
      <c r="X272" s="184"/>
      <c r="Y272" s="184"/>
    </row>
    <row r="273" spans="1:25" s="185" customFormat="1">
      <c r="A273" s="298">
        <v>330</v>
      </c>
      <c r="B273" s="298" t="s">
        <v>155</v>
      </c>
      <c r="C273" s="298" t="s">
        <v>399</v>
      </c>
      <c r="D273" s="363">
        <v>0</v>
      </c>
      <c r="E273" s="363">
        <v>0</v>
      </c>
      <c r="F273" s="363">
        <v>0</v>
      </c>
      <c r="G273" s="363">
        <v>0</v>
      </c>
      <c r="H273" s="363">
        <v>0</v>
      </c>
      <c r="I273" s="364"/>
      <c r="J273" s="363">
        <v>0</v>
      </c>
      <c r="K273" s="363">
        <v>0</v>
      </c>
      <c r="L273" s="363">
        <v>0</v>
      </c>
      <c r="M273" s="363">
        <v>0</v>
      </c>
      <c r="N273" s="363">
        <v>0</v>
      </c>
      <c r="O273" s="365" t="str">
        <f t="shared" ref="O273:O282" si="5">IF(OR(H273=0,N273=0),"N.A.",IF((((N273-H273)/H273))*100&gt;=500,"500&lt;",IF((((N273-H273)/H273))*100&lt;=-500,"&lt;-500",(((N273-H273)/H273))*100)))</f>
        <v>N.A.</v>
      </c>
      <c r="P273" s="182">
        <v>0</v>
      </c>
      <c r="Q273" s="182">
        <v>0</v>
      </c>
      <c r="R273" s="182">
        <f>[1]ENERO!Q271+[1]FEBRERO!Q271+[1]MARZO!Q271+[1]ABRIL!Q271+[1]MAYO!Q271+[1]JUNIO!Q271+[1]JULIO!Q271+[1]AGOSTO!Q271+[1]SEPTIEMBRE!Q271+[1]OCTUBRE!Q271+[1]NOVIEMBRE!Q271+[1]DICIEMBRE!Q271</f>
        <v>0</v>
      </c>
      <c r="S273" s="183"/>
      <c r="T273" s="182">
        <v>0</v>
      </c>
      <c r="U273" s="182">
        <v>0</v>
      </c>
      <c r="V273" s="182">
        <f>[1]ENERO!T271+[1]FEBRERO!T271+[1]MARZO!T271+[1]ABRIL!T271+[1]MAYO!T271+[1]JUNIO!T271+[1]JULIO!T271+[1]AGOSTO!T271+[1]SEPTIEMBRE!T271+[1]OCTUBRE!T271+[1]NOVIEMBRE!T271+[1]DICIEMBRE!T271</f>
        <v>0</v>
      </c>
      <c r="W273" s="184"/>
      <c r="X273" s="184"/>
      <c r="Y273" s="184"/>
    </row>
    <row r="274" spans="1:25" s="185" customFormat="1" ht="27">
      <c r="A274" s="298">
        <v>331</v>
      </c>
      <c r="B274" s="298" t="s">
        <v>136</v>
      </c>
      <c r="C274" s="298" t="s">
        <v>400</v>
      </c>
      <c r="D274" s="363">
        <v>0</v>
      </c>
      <c r="E274" s="363">
        <v>0</v>
      </c>
      <c r="F274" s="363">
        <v>0</v>
      </c>
      <c r="G274" s="363">
        <v>0</v>
      </c>
      <c r="H274" s="363">
        <v>0</v>
      </c>
      <c r="I274" s="364"/>
      <c r="J274" s="363">
        <v>0</v>
      </c>
      <c r="K274" s="363">
        <v>0</v>
      </c>
      <c r="L274" s="363">
        <v>0</v>
      </c>
      <c r="M274" s="363">
        <v>0</v>
      </c>
      <c r="N274" s="363">
        <v>0</v>
      </c>
      <c r="O274" s="365" t="str">
        <f t="shared" si="5"/>
        <v>N.A.</v>
      </c>
      <c r="P274" s="182">
        <v>0</v>
      </c>
      <c r="Q274" s="182">
        <v>0</v>
      </c>
      <c r="R274" s="182">
        <f>[1]ENERO!Q272+[1]FEBRERO!Q272+[1]MARZO!Q272+[1]ABRIL!Q272+[1]MAYO!Q272+[1]JUNIO!Q272+[1]JULIO!Q272+[1]AGOSTO!Q272+[1]SEPTIEMBRE!Q272+[1]OCTUBRE!Q272+[1]NOVIEMBRE!Q272+[1]DICIEMBRE!Q272</f>
        <v>0</v>
      </c>
      <c r="S274" s="183"/>
      <c r="T274" s="182">
        <v>0</v>
      </c>
      <c r="U274" s="182">
        <v>0</v>
      </c>
      <c r="V274" s="182">
        <f>[1]ENERO!T272+[1]FEBRERO!T272+[1]MARZO!T272+[1]ABRIL!T272+[1]MAYO!T272+[1]JUNIO!T272+[1]JULIO!T272+[1]AGOSTO!T272+[1]SEPTIEMBRE!T272+[1]OCTUBRE!T272+[1]NOVIEMBRE!T272+[1]DICIEMBRE!T272</f>
        <v>0</v>
      </c>
      <c r="W274" s="184"/>
      <c r="X274" s="184"/>
      <c r="Y274" s="184"/>
    </row>
    <row r="275" spans="1:25" s="185" customFormat="1">
      <c r="A275" s="298">
        <v>332</v>
      </c>
      <c r="B275" s="298" t="s">
        <v>254</v>
      </c>
      <c r="C275" s="298" t="s">
        <v>401</v>
      </c>
      <c r="D275" s="363">
        <v>0</v>
      </c>
      <c r="E275" s="363">
        <v>0</v>
      </c>
      <c r="F275" s="363">
        <v>0</v>
      </c>
      <c r="G275" s="363">
        <v>0</v>
      </c>
      <c r="H275" s="363">
        <v>0</v>
      </c>
      <c r="I275" s="364"/>
      <c r="J275" s="363">
        <v>0</v>
      </c>
      <c r="K275" s="363">
        <v>0</v>
      </c>
      <c r="L275" s="363">
        <v>0</v>
      </c>
      <c r="M275" s="363">
        <v>0</v>
      </c>
      <c r="N275" s="363">
        <v>0</v>
      </c>
      <c r="O275" s="365" t="str">
        <f t="shared" si="5"/>
        <v>N.A.</v>
      </c>
      <c r="P275" s="182">
        <v>0</v>
      </c>
      <c r="Q275" s="182">
        <v>0</v>
      </c>
      <c r="R275" s="182">
        <f>[1]ENERO!Q273+[1]FEBRERO!Q273+[1]MARZO!Q273+[1]ABRIL!Q273+[1]MAYO!Q273+[1]JUNIO!Q273+[1]JULIO!Q273+[1]AGOSTO!Q273+[1]SEPTIEMBRE!Q273+[1]OCTUBRE!Q273+[1]NOVIEMBRE!Q273+[1]DICIEMBRE!Q273</f>
        <v>0</v>
      </c>
      <c r="S275" s="183"/>
      <c r="T275" s="182">
        <v>0</v>
      </c>
      <c r="U275" s="182">
        <v>0</v>
      </c>
      <c r="V275" s="182">
        <f>[1]ENERO!T273+[1]FEBRERO!T273+[1]MARZO!T273+[1]ABRIL!T273+[1]MAYO!T273+[1]JUNIO!T273+[1]JULIO!T273+[1]AGOSTO!T273+[1]SEPTIEMBRE!T273+[1]OCTUBRE!T273+[1]NOVIEMBRE!T273+[1]DICIEMBRE!T273</f>
        <v>0</v>
      </c>
      <c r="W275" s="184"/>
      <c r="X275" s="184"/>
      <c r="Y275" s="184"/>
    </row>
    <row r="276" spans="1:25" s="185" customFormat="1" ht="27">
      <c r="A276" s="298">
        <v>336</v>
      </c>
      <c r="B276" s="298" t="s">
        <v>228</v>
      </c>
      <c r="C276" s="298" t="s">
        <v>402</v>
      </c>
      <c r="D276" s="363">
        <v>913.81455750000009</v>
      </c>
      <c r="E276" s="363">
        <v>85.706005139999988</v>
      </c>
      <c r="F276" s="363">
        <v>0</v>
      </c>
      <c r="G276" s="363">
        <v>65.567184100000006</v>
      </c>
      <c r="H276" s="363">
        <v>762.54136826000001</v>
      </c>
      <c r="I276" s="364"/>
      <c r="J276" s="363">
        <v>139.61480228493949</v>
      </c>
      <c r="K276" s="363">
        <v>85.184224382097526</v>
      </c>
      <c r="L276" s="363">
        <v>0</v>
      </c>
      <c r="M276" s="363">
        <v>51.693032759999994</v>
      </c>
      <c r="N276" s="363">
        <v>2.7375451428419582</v>
      </c>
      <c r="O276" s="365">
        <f t="shared" si="5"/>
        <v>-99.64099716332916</v>
      </c>
      <c r="P276" s="182">
        <v>70.712419139999994</v>
      </c>
      <c r="Q276" s="182">
        <v>14.993585999999997</v>
      </c>
      <c r="R276" s="182">
        <f>[1]ENERO!Q274+[1]FEBRERO!Q274+[1]MARZO!Q274+[1]ABRIL!Q274+[1]MAYO!Q274+[1]JUNIO!Q274+[1]JULIO!Q274+[1]AGOSTO!Q274+[1]SEPTIEMBRE!Q274+[1]OCTUBRE!Q274+[1]NOVIEMBRE!Q274+[1]DICIEMBRE!Q274</f>
        <v>85.706005139999988</v>
      </c>
      <c r="S276" s="183"/>
      <c r="T276" s="182">
        <v>63.607678740000004</v>
      </c>
      <c r="U276" s="182">
        <v>21.576545642097535</v>
      </c>
      <c r="V276" s="182">
        <f>[1]ENERO!T274+[1]FEBRERO!T274+[1]MARZO!T274+[1]ABRIL!T274+[1]MAYO!T274+[1]JUNIO!T274+[1]JULIO!T274+[1]AGOSTO!T274+[1]SEPTIEMBRE!T274+[1]OCTUBRE!T274+[1]NOVIEMBRE!T274+[1]DICIEMBRE!T274</f>
        <v>85.184224382097526</v>
      </c>
      <c r="W276" s="184"/>
      <c r="X276" s="184"/>
      <c r="Y276" s="184"/>
    </row>
    <row r="277" spans="1:25" s="185" customFormat="1" ht="27">
      <c r="A277" s="298">
        <v>337</v>
      </c>
      <c r="B277" s="298" t="s">
        <v>228</v>
      </c>
      <c r="C277" s="298" t="s">
        <v>403</v>
      </c>
      <c r="D277" s="363">
        <v>947.3386912499999</v>
      </c>
      <c r="E277" s="363">
        <v>117.07653386419997</v>
      </c>
      <c r="F277" s="363">
        <v>0</v>
      </c>
      <c r="G277" s="363">
        <v>76.403726256875999</v>
      </c>
      <c r="H277" s="363">
        <v>753.85843112892394</v>
      </c>
      <c r="I277" s="364"/>
      <c r="J277" s="363">
        <v>169.50369118127199</v>
      </c>
      <c r="K277" s="363">
        <v>106.05260729340394</v>
      </c>
      <c r="L277" s="363">
        <v>0</v>
      </c>
      <c r="M277" s="363">
        <v>60.127482099999995</v>
      </c>
      <c r="N277" s="363">
        <v>3.3236017878680681</v>
      </c>
      <c r="O277" s="365">
        <f t="shared" si="5"/>
        <v>-99.559121228784193</v>
      </c>
      <c r="P277" s="182">
        <v>99.099928614199996</v>
      </c>
      <c r="Q277" s="182">
        <v>17.976605249999999</v>
      </c>
      <c r="R277" s="182">
        <f>[1]ENERO!Q275+[1]FEBRERO!Q275+[1]MARZO!Q275+[1]ABRIL!Q275+[1]MAYO!Q275+[1]JUNIO!Q275+[1]JULIO!Q275+[1]AGOSTO!Q275+[1]SEPTIEMBRE!Q275+[1]OCTUBRE!Q275+[1]NOVIEMBRE!Q275+[1]DICIEMBRE!Q275</f>
        <v>117.07653386419997</v>
      </c>
      <c r="S277" s="183"/>
      <c r="T277" s="182">
        <v>96.512871759999996</v>
      </c>
      <c r="U277" s="182">
        <v>9.5397355334039364</v>
      </c>
      <c r="V277" s="182">
        <f>[1]ENERO!T275+[1]FEBRERO!T275+[1]MARZO!T275+[1]ABRIL!T275+[1]MAYO!T275+[1]JUNIO!T275+[1]JULIO!T275+[1]AGOSTO!T275+[1]SEPTIEMBRE!T275+[1]OCTUBRE!T275+[1]NOVIEMBRE!T275+[1]DICIEMBRE!T275</f>
        <v>106.05260729340394</v>
      </c>
      <c r="W277" s="184"/>
      <c r="X277" s="184"/>
      <c r="Y277" s="184"/>
    </row>
    <row r="278" spans="1:25" s="185" customFormat="1" ht="27">
      <c r="A278" s="298">
        <v>338</v>
      </c>
      <c r="B278" s="298" t="s">
        <v>228</v>
      </c>
      <c r="C278" s="298" t="s">
        <v>404</v>
      </c>
      <c r="D278" s="363">
        <v>248.20540049999994</v>
      </c>
      <c r="E278" s="363">
        <v>44.108964873547521</v>
      </c>
      <c r="F278" s="363">
        <v>0</v>
      </c>
      <c r="G278" s="363">
        <v>36.929334145875998</v>
      </c>
      <c r="H278" s="363">
        <v>167.16710148057643</v>
      </c>
      <c r="I278" s="364"/>
      <c r="J278" s="363">
        <v>90.405376676576779</v>
      </c>
      <c r="K278" s="363">
        <v>65.354607621938015</v>
      </c>
      <c r="L278" s="363">
        <v>0</v>
      </c>
      <c r="M278" s="363">
        <v>23.278114609999999</v>
      </c>
      <c r="N278" s="363">
        <v>1.7726544446387615</v>
      </c>
      <c r="O278" s="365">
        <f t="shared" si="5"/>
        <v>-98.939591325722233</v>
      </c>
      <c r="P278" s="182">
        <v>44.038365123547521</v>
      </c>
      <c r="Q278" s="182">
        <v>7.0599749999999989E-2</v>
      </c>
      <c r="R278" s="182">
        <f>[1]ENERO!Q276+[1]FEBRERO!Q276+[1]MARZO!Q276+[1]ABRIL!Q276+[1]MAYO!Q276+[1]JUNIO!Q276+[1]JULIO!Q276+[1]AGOSTO!Q276+[1]SEPTIEMBRE!Q276+[1]OCTUBRE!Q276+[1]NOVIEMBRE!Q276+[1]DICIEMBRE!Q276</f>
        <v>44.108964873547521</v>
      </c>
      <c r="S278" s="183"/>
      <c r="T278" s="182">
        <v>32.780510049999997</v>
      </c>
      <c r="U278" s="182">
        <v>32.574097571938019</v>
      </c>
      <c r="V278" s="182">
        <f>[1]ENERO!T276+[1]FEBRERO!T276+[1]MARZO!T276+[1]ABRIL!T276+[1]MAYO!T276+[1]JUNIO!T276+[1]JULIO!T276+[1]AGOSTO!T276+[1]SEPTIEMBRE!T276+[1]OCTUBRE!T276+[1]NOVIEMBRE!T276+[1]DICIEMBRE!T276</f>
        <v>65.354607621938015</v>
      </c>
      <c r="W278" s="184"/>
      <c r="X278" s="184"/>
      <c r="Y278" s="184"/>
    </row>
    <row r="279" spans="1:25" s="185" customFormat="1" ht="27">
      <c r="A279" s="298">
        <v>339</v>
      </c>
      <c r="B279" s="298" t="s">
        <v>228</v>
      </c>
      <c r="C279" s="298" t="s">
        <v>405</v>
      </c>
      <c r="D279" s="363">
        <v>2282.7381120000005</v>
      </c>
      <c r="E279" s="363">
        <v>543.68943257699993</v>
      </c>
      <c r="F279" s="363">
        <v>0</v>
      </c>
      <c r="G279" s="363">
        <v>485.79762847806001</v>
      </c>
      <c r="H279" s="363">
        <v>1253.2510509449398</v>
      </c>
      <c r="I279" s="364"/>
      <c r="J279" s="363">
        <v>956.31134272434929</v>
      </c>
      <c r="K279" s="363">
        <v>516.37573306583249</v>
      </c>
      <c r="L279" s="363">
        <v>0</v>
      </c>
      <c r="M279" s="363">
        <v>421.18440685999997</v>
      </c>
      <c r="N279" s="363">
        <v>18.751202798516697</v>
      </c>
      <c r="O279" s="365">
        <f t="shared" si="5"/>
        <v>-98.503795166628549</v>
      </c>
      <c r="P279" s="182">
        <v>409.18768532699994</v>
      </c>
      <c r="Q279" s="182">
        <v>134.50174724999999</v>
      </c>
      <c r="R279" s="182">
        <f>[1]ENERO!Q277+[1]FEBRERO!Q277+[1]MARZO!Q277+[1]ABRIL!Q277+[1]MAYO!Q277+[1]JUNIO!Q277+[1]JULIO!Q277+[1]AGOSTO!Q277+[1]SEPTIEMBRE!Q277+[1]OCTUBRE!Q277+[1]NOVIEMBRE!Q277+[1]DICIEMBRE!Q277</f>
        <v>543.68943257699993</v>
      </c>
      <c r="S279" s="183"/>
      <c r="T279" s="182">
        <v>400.46560701999999</v>
      </c>
      <c r="U279" s="182">
        <v>115.91012604583253</v>
      </c>
      <c r="V279" s="182">
        <f>[1]ENERO!T277+[1]FEBRERO!T277+[1]MARZO!T277+[1]ABRIL!T277+[1]MAYO!T277+[1]JUNIO!T277+[1]JULIO!T277+[1]AGOSTO!T277+[1]SEPTIEMBRE!T277+[1]OCTUBRE!T277+[1]NOVIEMBRE!T277+[1]DICIEMBRE!T277</f>
        <v>516.37573306583249</v>
      </c>
      <c r="W279" s="184"/>
      <c r="X279" s="184"/>
      <c r="Y279" s="184"/>
    </row>
    <row r="280" spans="1:25" s="185" customFormat="1" ht="27">
      <c r="A280" s="298">
        <v>348</v>
      </c>
      <c r="B280" s="298" t="s">
        <v>140</v>
      </c>
      <c r="C280" s="298" t="s">
        <v>406</v>
      </c>
      <c r="D280" s="363">
        <v>149.48483549999997</v>
      </c>
      <c r="E280" s="363">
        <v>14.126593888193998</v>
      </c>
      <c r="F280" s="363">
        <v>0</v>
      </c>
      <c r="G280" s="363">
        <v>6.5685600000000006</v>
      </c>
      <c r="H280" s="363">
        <v>128.789681611806</v>
      </c>
      <c r="I280" s="364"/>
      <c r="J280" s="363">
        <v>6.7604658744000004</v>
      </c>
      <c r="K280" s="363">
        <v>3.8422652899999998</v>
      </c>
      <c r="L280" s="363">
        <v>0</v>
      </c>
      <c r="M280" s="363">
        <v>2.7856424299999998</v>
      </c>
      <c r="N280" s="363">
        <v>0.13255815440000074</v>
      </c>
      <c r="O280" s="365">
        <f t="shared" si="5"/>
        <v>-99.897073932677657</v>
      </c>
      <c r="P280" s="182">
        <v>12.830512888193999</v>
      </c>
      <c r="Q280" s="182">
        <v>1.2960810000000003</v>
      </c>
      <c r="R280" s="182">
        <f>[1]ENERO!Q278+[1]FEBRERO!Q278+[1]MARZO!Q278+[1]ABRIL!Q278+[1]MAYO!Q278+[1]JUNIO!Q278+[1]JULIO!Q278+[1]AGOSTO!Q278+[1]SEPTIEMBRE!Q278+[1]OCTUBRE!Q278+[1]NOVIEMBRE!Q278+[1]DICIEMBRE!Q278</f>
        <v>14.126593888193998</v>
      </c>
      <c r="S280" s="183"/>
      <c r="T280" s="182">
        <v>3.8422652899999998</v>
      </c>
      <c r="U280" s="182">
        <v>0</v>
      </c>
      <c r="V280" s="182">
        <f>[1]ENERO!T278+[1]FEBRERO!T278+[1]MARZO!T278+[1]ABRIL!T278+[1]MAYO!T278+[1]JUNIO!T278+[1]JULIO!T278+[1]AGOSTO!T278+[1]SEPTIEMBRE!T278+[1]OCTUBRE!T278+[1]NOVIEMBRE!T278+[1]DICIEMBRE!T278</f>
        <v>3.8422652899999998</v>
      </c>
      <c r="W280" s="184"/>
      <c r="X280" s="184"/>
      <c r="Y280" s="184"/>
    </row>
    <row r="281" spans="1:25" s="185" customFormat="1" ht="27">
      <c r="A281" s="298">
        <v>349</v>
      </c>
      <c r="B281" s="298" t="s">
        <v>228</v>
      </c>
      <c r="C281" s="298" t="s">
        <v>407</v>
      </c>
      <c r="D281" s="363">
        <v>115.80900449999999</v>
      </c>
      <c r="E281" s="363">
        <v>29.888775042863383</v>
      </c>
      <c r="F281" s="363">
        <v>0</v>
      </c>
      <c r="G281" s="363">
        <v>19.086236374893787</v>
      </c>
      <c r="H281" s="363">
        <v>66.833993082242827</v>
      </c>
      <c r="I281" s="364"/>
      <c r="J281" s="363">
        <v>15.649840817839532</v>
      </c>
      <c r="K281" s="363">
        <v>9.6985899239603235</v>
      </c>
      <c r="L281" s="363">
        <v>0</v>
      </c>
      <c r="M281" s="363">
        <v>5.6443912699999998</v>
      </c>
      <c r="N281" s="363">
        <v>0.30685962387920757</v>
      </c>
      <c r="O281" s="365">
        <f t="shared" si="5"/>
        <v>-99.540862950532372</v>
      </c>
      <c r="P281" s="182">
        <v>20.143519542863377</v>
      </c>
      <c r="Q281" s="182">
        <v>9.7452555000000025</v>
      </c>
      <c r="R281" s="182">
        <f>[1]ENERO!Q279+[1]FEBRERO!Q279+[1]MARZO!Q279+[1]ABRIL!Q279+[1]MAYO!Q279+[1]JUNIO!Q279+[1]JULIO!Q279+[1]AGOSTO!Q279+[1]SEPTIEMBRE!Q279+[1]OCTUBRE!Q279+[1]NOVIEMBRE!Q279+[1]DICIEMBRE!Q279</f>
        <v>29.888775042863383</v>
      </c>
      <c r="S281" s="183"/>
      <c r="T281" s="182">
        <v>4.23578264</v>
      </c>
      <c r="U281" s="182">
        <v>5.4628072839603234</v>
      </c>
      <c r="V281" s="182">
        <f>[1]ENERO!T279+[1]FEBRERO!T279+[1]MARZO!T279+[1]ABRIL!T279+[1]MAYO!T279+[1]JUNIO!T279+[1]JULIO!T279+[1]AGOSTO!T279+[1]SEPTIEMBRE!T279+[1]OCTUBRE!T279+[1]NOVIEMBRE!T279+[1]DICIEMBRE!T279</f>
        <v>9.6985899239603235</v>
      </c>
      <c r="W281" s="184"/>
      <c r="X281" s="184"/>
      <c r="Y281" s="184"/>
    </row>
    <row r="282" spans="1:25" s="185" customFormat="1" ht="27.75" thickBot="1">
      <c r="A282" s="359">
        <v>350</v>
      </c>
      <c r="B282" s="359" t="s">
        <v>228</v>
      </c>
      <c r="C282" s="359" t="s">
        <v>408</v>
      </c>
      <c r="D282" s="366">
        <v>469.25710574999988</v>
      </c>
      <c r="E282" s="366">
        <v>66.187951269999999</v>
      </c>
      <c r="F282" s="366">
        <v>0</v>
      </c>
      <c r="G282" s="366">
        <v>72.248023070000002</v>
      </c>
      <c r="H282" s="366">
        <v>330.82113140999996</v>
      </c>
      <c r="I282" s="366"/>
      <c r="J282" s="366">
        <v>137.62820968605297</v>
      </c>
      <c r="K282" s="366">
        <v>65.136560259267597</v>
      </c>
      <c r="L282" s="366">
        <v>0</v>
      </c>
      <c r="M282" s="366">
        <v>69.793057080000011</v>
      </c>
      <c r="N282" s="366">
        <v>2.6985923467853685</v>
      </c>
      <c r="O282" s="367">
        <f t="shared" si="5"/>
        <v>-99.18427449441225</v>
      </c>
      <c r="P282" s="182">
        <v>52.825170520000007</v>
      </c>
      <c r="Q282" s="182">
        <v>13.362780750000001</v>
      </c>
      <c r="R282" s="182">
        <f>[1]ENERO!Q280+[1]FEBRERO!Q280+[1]MARZO!Q280+[1]ABRIL!Q280+[1]MAYO!Q280+[1]JUNIO!Q280+[1]JULIO!Q280+[1]AGOSTO!Q280+[1]SEPTIEMBRE!Q280+[1]OCTUBRE!Q280+[1]NOVIEMBRE!Q280+[1]DICIEMBRE!Q280</f>
        <v>66.187951269999999</v>
      </c>
      <c r="S282" s="183"/>
      <c r="T282" s="182">
        <v>52.72081326</v>
      </c>
      <c r="U282" s="182">
        <v>12.415746999267606</v>
      </c>
      <c r="V282" s="182">
        <f>[1]ENERO!T280+[1]FEBRERO!T280+[1]MARZO!T280+[1]ABRIL!T280+[1]MAYO!T280+[1]JUNIO!T280+[1]JULIO!T280+[1]AGOSTO!T280+[1]SEPTIEMBRE!T280+[1]OCTUBRE!T280+[1]NOVIEMBRE!T280+[1]DICIEMBRE!T280</f>
        <v>65.136560259267597</v>
      </c>
      <c r="W282" s="184"/>
      <c r="X282" s="184"/>
      <c r="Y282" s="184"/>
    </row>
    <row r="283" spans="1:25">
      <c r="A283" s="167" t="s">
        <v>900</v>
      </c>
      <c r="B283" s="168"/>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row>
    <row r="284" spans="1:25">
      <c r="A284" s="167" t="s">
        <v>409</v>
      </c>
      <c r="B284" s="168"/>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row>
    <row r="285" spans="1:25">
      <c r="A285" s="167" t="s">
        <v>901</v>
      </c>
      <c r="B285" s="168"/>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row>
    <row r="286" spans="1:25">
      <c r="A286" s="167" t="s">
        <v>902</v>
      </c>
      <c r="B286" s="168"/>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row>
    <row r="287" spans="1:25">
      <c r="A287" s="169" t="s">
        <v>410</v>
      </c>
      <c r="B287" s="170"/>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row>
    <row r="288" spans="1:25">
      <c r="A288" s="171" t="s">
        <v>411</v>
      </c>
      <c r="B288" s="172"/>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row>
    <row r="289" spans="1:25">
      <c r="A289" s="117"/>
      <c r="B289" s="117"/>
      <c r="C289" s="117"/>
      <c r="D289" s="117"/>
      <c r="E289" s="117"/>
      <c r="F289" s="117"/>
      <c r="G289" s="117"/>
      <c r="H289" s="117"/>
      <c r="I289" s="117"/>
      <c r="J289" s="117"/>
      <c r="K289" s="117"/>
      <c r="L289" s="117"/>
      <c r="M289" s="117"/>
      <c r="N289" s="117"/>
      <c r="O289" s="117"/>
      <c r="P289" s="117"/>
      <c r="Q289" s="117"/>
      <c r="R289" s="117"/>
      <c r="S289" s="117"/>
      <c r="T289" s="117"/>
      <c r="U289" s="117"/>
      <c r="V289" s="117"/>
      <c r="W289" s="117"/>
      <c r="X289" s="117"/>
      <c r="Y289" s="117"/>
    </row>
  </sheetData>
  <mergeCells count="25">
    <mergeCell ref="T10:T13"/>
    <mergeCell ref="U10:U13"/>
    <mergeCell ref="V10:V13"/>
    <mergeCell ref="A1:D1"/>
    <mergeCell ref="E1:O1"/>
    <mergeCell ref="A2:O2"/>
    <mergeCell ref="A3:F3"/>
    <mergeCell ref="G3:L3"/>
    <mergeCell ref="M3:O3"/>
    <mergeCell ref="D10:D13"/>
    <mergeCell ref="H10:H13"/>
    <mergeCell ref="J10:J13"/>
    <mergeCell ref="N10:N13"/>
    <mergeCell ref="O10:O13"/>
    <mergeCell ref="P10:P13"/>
    <mergeCell ref="Q10:Q13"/>
    <mergeCell ref="R10:R13"/>
    <mergeCell ref="A4:M4"/>
    <mergeCell ref="A5:M5"/>
    <mergeCell ref="A6:M6"/>
    <mergeCell ref="A7:M7"/>
    <mergeCell ref="A8:M8"/>
    <mergeCell ref="A9:C14"/>
    <mergeCell ref="D9:H9"/>
    <mergeCell ref="J9:N9"/>
  </mergeCells>
  <printOptions horizontalCentered="1"/>
  <pageMargins left="0.39370078740157483" right="0.39370078740157483" top="0.59055118110236227" bottom="0.39370078740157483" header="0" footer="0"/>
  <pageSetup scale="54" orientation="landscape" verticalDpi="0" r:id="rId1"/>
  <colBreaks count="1" manualBreakCount="1">
    <brk id="22" max="1048575" man="1"/>
  </colBreaks>
  <ignoredErrors>
    <ignoredError sqref="D14:L14 M14:W14" numberStoredAsText="1"/>
    <ignoredError sqref="O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6B58-6352-4BB9-AA77-A3FBE03344C7}">
  <dimension ref="A1:L57"/>
  <sheetViews>
    <sheetView showGridLines="0" topLeftCell="B1" zoomScale="80" zoomScaleNormal="80" workbookViewId="0">
      <selection activeCell="C35" sqref="C35"/>
    </sheetView>
  </sheetViews>
  <sheetFormatPr baseColWidth="10" defaultColWidth="11.42578125" defaultRowHeight="14.25"/>
  <cols>
    <col min="1" max="1" width="11.42578125" style="24" hidden="1" customWidth="1"/>
    <col min="2" max="2" width="4.5703125" style="24" customWidth="1"/>
    <col min="3" max="3" width="58" style="24" customWidth="1"/>
    <col min="4" max="4" width="15.7109375" style="24" customWidth="1"/>
    <col min="5" max="5" width="14.140625" style="24" customWidth="1"/>
    <col min="6" max="6" width="14.5703125" style="24" customWidth="1"/>
    <col min="7" max="7" width="17.140625" style="24" bestFit="1" customWidth="1"/>
    <col min="8" max="8" width="15.140625" style="24" customWidth="1"/>
    <col min="9" max="9" width="13.7109375" style="24" customWidth="1"/>
    <col min="10" max="10" width="14.28515625" style="24" customWidth="1"/>
    <col min="11" max="12" width="13.85546875" style="24" customWidth="1"/>
    <col min="13" max="13" width="19.7109375" style="24" bestFit="1" customWidth="1"/>
    <col min="14" max="16384" width="11.42578125" style="24"/>
  </cols>
  <sheetData>
    <row r="1" spans="1:12" s="186" customFormat="1" ht="48" customHeight="1">
      <c r="A1" s="78" t="s">
        <v>903</v>
      </c>
      <c r="B1" s="78"/>
      <c r="C1" s="78"/>
      <c r="D1" s="78"/>
      <c r="E1" s="146" t="s">
        <v>905</v>
      </c>
      <c r="F1" s="146"/>
      <c r="G1" s="146"/>
      <c r="H1" s="146"/>
      <c r="I1" s="146"/>
      <c r="J1" s="146"/>
      <c r="K1" s="146"/>
      <c r="L1" s="146"/>
    </row>
    <row r="2" spans="1:12" s="2" customFormat="1" ht="36" customHeight="1" thickBot="1">
      <c r="A2" s="147" t="s">
        <v>904</v>
      </c>
      <c r="B2" s="147"/>
      <c r="C2" s="147"/>
      <c r="D2" s="147"/>
      <c r="E2" s="147"/>
      <c r="F2" s="147"/>
      <c r="G2" s="147"/>
      <c r="H2" s="147"/>
      <c r="I2" s="147"/>
      <c r="J2" s="147"/>
      <c r="K2" s="147"/>
      <c r="L2" s="147"/>
    </row>
    <row r="3" spans="1:12" customFormat="1" ht="6" customHeight="1">
      <c r="A3" s="83"/>
      <c r="B3" s="83"/>
      <c r="C3" s="83"/>
      <c r="D3" s="83"/>
      <c r="E3" s="83"/>
      <c r="F3" s="83"/>
      <c r="G3" s="83"/>
      <c r="H3" s="83"/>
      <c r="I3" s="83"/>
      <c r="J3" s="83"/>
      <c r="K3" s="83"/>
      <c r="L3" s="83"/>
    </row>
    <row r="4" spans="1:12" ht="18.75">
      <c r="B4" s="188" t="s">
        <v>412</v>
      </c>
      <c r="C4" s="188"/>
      <c r="D4" s="188"/>
      <c r="E4" s="188"/>
      <c r="F4" s="188"/>
      <c r="G4" s="188"/>
      <c r="H4" s="188"/>
      <c r="I4" s="188"/>
      <c r="J4" s="188"/>
      <c r="K4" s="188"/>
      <c r="L4" s="188"/>
    </row>
    <row r="5" spans="1:12" ht="18.75">
      <c r="A5" s="25" t="s">
        <v>413</v>
      </c>
      <c r="B5" s="188" t="s">
        <v>414</v>
      </c>
      <c r="C5" s="188"/>
      <c r="D5" s="188"/>
      <c r="E5" s="188"/>
      <c r="F5" s="188"/>
      <c r="G5" s="188"/>
      <c r="H5" s="188"/>
      <c r="I5" s="188"/>
      <c r="J5" s="188"/>
      <c r="K5" s="188"/>
      <c r="L5" s="188"/>
    </row>
    <row r="6" spans="1:12" ht="18.75">
      <c r="B6" s="188" t="s">
        <v>86</v>
      </c>
      <c r="C6" s="188"/>
      <c r="D6" s="188"/>
      <c r="E6" s="188"/>
      <c r="F6" s="188"/>
      <c r="G6" s="188"/>
      <c r="H6" s="188"/>
      <c r="I6" s="188"/>
      <c r="J6" s="188"/>
      <c r="K6" s="188"/>
      <c r="L6" s="188"/>
    </row>
    <row r="7" spans="1:12" ht="18.75">
      <c r="B7" s="188" t="s">
        <v>933</v>
      </c>
      <c r="C7" s="188"/>
      <c r="D7" s="188"/>
      <c r="E7" s="188"/>
      <c r="F7" s="188"/>
      <c r="G7" s="188"/>
      <c r="H7" s="188"/>
      <c r="I7" s="188"/>
      <c r="J7" s="188"/>
      <c r="K7" s="188"/>
      <c r="L7" s="188"/>
    </row>
    <row r="8" spans="1:12" ht="18.75">
      <c r="B8" s="188" t="s">
        <v>915</v>
      </c>
      <c r="C8" s="188"/>
      <c r="D8" s="188"/>
      <c r="E8" s="188"/>
      <c r="F8" s="188"/>
      <c r="G8" s="188"/>
      <c r="H8" s="188"/>
      <c r="I8" s="188"/>
      <c r="J8" s="188"/>
      <c r="K8" s="188"/>
      <c r="L8" s="188"/>
    </row>
    <row r="9" spans="1:12">
      <c r="B9" s="119" t="s">
        <v>415</v>
      </c>
      <c r="C9" s="119" t="s">
        <v>84</v>
      </c>
      <c r="D9" s="119" t="s">
        <v>416</v>
      </c>
      <c r="E9" s="119"/>
      <c r="F9" s="119"/>
      <c r="G9" s="119"/>
      <c r="H9" s="119" t="s">
        <v>92</v>
      </c>
      <c r="I9" s="119"/>
      <c r="J9" s="119"/>
      <c r="K9" s="119"/>
      <c r="L9" s="201"/>
    </row>
    <row r="10" spans="1:12">
      <c r="B10" s="119"/>
      <c r="C10" s="119"/>
      <c r="D10" s="125"/>
      <c r="E10" s="190" t="s">
        <v>417</v>
      </c>
      <c r="F10" s="190"/>
      <c r="G10" s="125"/>
      <c r="H10" s="125"/>
      <c r="I10" s="190" t="s">
        <v>417</v>
      </c>
      <c r="J10" s="190"/>
      <c r="K10" s="125"/>
      <c r="L10" s="201"/>
    </row>
    <row r="11" spans="1:12">
      <c r="B11" s="119"/>
      <c r="C11" s="119"/>
      <c r="D11" s="191" t="s">
        <v>418</v>
      </c>
      <c r="E11" s="192" t="s">
        <v>419</v>
      </c>
      <c r="F11" s="193" t="s">
        <v>420</v>
      </c>
      <c r="G11" s="194" t="s">
        <v>421</v>
      </c>
      <c r="H11" s="191" t="s">
        <v>94</v>
      </c>
      <c r="I11" s="192" t="s">
        <v>419</v>
      </c>
      <c r="J11" s="193" t="s">
        <v>420</v>
      </c>
      <c r="K11" s="194" t="s">
        <v>422</v>
      </c>
      <c r="L11" s="191" t="s">
        <v>423</v>
      </c>
    </row>
    <row r="12" spans="1:12">
      <c r="B12" s="119"/>
      <c r="C12" s="119"/>
      <c r="D12" s="191"/>
      <c r="E12" s="195"/>
      <c r="F12" s="191"/>
      <c r="G12" s="119"/>
      <c r="H12" s="191"/>
      <c r="I12" s="195"/>
      <c r="J12" s="191"/>
      <c r="K12" s="119"/>
      <c r="L12" s="191"/>
    </row>
    <row r="13" spans="1:12" ht="15" thickBot="1">
      <c r="B13" s="201"/>
      <c r="C13" s="201"/>
      <c r="D13" s="202" t="s">
        <v>75</v>
      </c>
      <c r="E13" s="202" t="s">
        <v>74</v>
      </c>
      <c r="F13" s="202" t="s">
        <v>73</v>
      </c>
      <c r="G13" s="202" t="s">
        <v>424</v>
      </c>
      <c r="H13" s="202" t="s">
        <v>425</v>
      </c>
      <c r="I13" s="202" t="s">
        <v>426</v>
      </c>
      <c r="J13" s="202" t="s">
        <v>427</v>
      </c>
      <c r="K13" s="125" t="s">
        <v>428</v>
      </c>
      <c r="L13" s="202" t="s">
        <v>429</v>
      </c>
    </row>
    <row r="14" spans="1:12" s="203" customFormat="1" ht="5.25" customHeight="1" thickBot="1">
      <c r="B14" s="204"/>
      <c r="C14" s="204"/>
      <c r="D14" s="205"/>
      <c r="E14" s="205"/>
      <c r="F14" s="205"/>
      <c r="G14" s="205"/>
      <c r="H14" s="205"/>
      <c r="I14" s="205"/>
      <c r="J14" s="206"/>
      <c r="K14" s="205"/>
      <c r="L14" s="207"/>
    </row>
    <row r="15" spans="1:12">
      <c r="B15" s="355"/>
      <c r="C15" s="337" t="s">
        <v>100</v>
      </c>
      <c r="D15" s="348">
        <f>SUM(D16:D49)</f>
        <v>96035.100071999972</v>
      </c>
      <c r="E15" s="348">
        <f>+E16+E17+E18+E19+E20+E21+E22+E23+E24+E25+E26+E27+E28+E29+E30+E31+E32+E33+E34+E35+E36+E37+E38+E39+E40+E41+E42+E43+E44+E45+E46+E47+E48+E49</f>
        <v>26661.164466000006</v>
      </c>
      <c r="F15" s="348">
        <f t="shared" ref="F15:G15" si="0">+F16+F17+F18+F19+F20+F21+F22+F23+F24+F25+F26+F27+F28+F29+F30+F31+F32+F33+F34+F35+F36+F37+F38+F39+F40+F41+F42+F43+F44+F45+F46+F47+F48+F49</f>
        <v>32869.683986000004</v>
      </c>
      <c r="G15" s="348">
        <f t="shared" si="0"/>
        <v>36504.251619999995</v>
      </c>
      <c r="H15" s="348">
        <f>SUM(H16:H49)</f>
        <v>156652.10425414797</v>
      </c>
      <c r="I15" s="348">
        <f>SUM(I16:I49)</f>
        <v>25582.688543000004</v>
      </c>
      <c r="J15" s="348">
        <f>SUM(J16:J49)</f>
        <v>72853.124598000024</v>
      </c>
      <c r="K15" s="348">
        <f>SUM(K16:K49)</f>
        <v>58216.291113147992</v>
      </c>
      <c r="L15" s="348">
        <f>IF(OR(G15=0,K15=0),"N.A.",IF((((K15-G15)/G15))*100&gt;=ABS(500),"&gt;500",(((K15-G15)/G15))*100))</f>
        <v>59.478111533869594</v>
      </c>
    </row>
    <row r="16" spans="1:12">
      <c r="B16" s="356">
        <v>1</v>
      </c>
      <c r="C16" s="139" t="s">
        <v>430</v>
      </c>
      <c r="D16" s="351">
        <v>481.99020824999997</v>
      </c>
      <c r="E16" s="351">
        <v>204.96478999999999</v>
      </c>
      <c r="F16" s="351">
        <v>19.661767999999999</v>
      </c>
      <c r="G16" s="349">
        <f t="shared" ref="G16:G49" si="1">D16-E16-F16</f>
        <v>257.36365024999998</v>
      </c>
      <c r="H16" s="351">
        <v>487.31168315000002</v>
      </c>
      <c r="I16" s="349">
        <v>479.99708099999998</v>
      </c>
      <c r="J16" s="349">
        <v>2.4897339999999999</v>
      </c>
      <c r="K16" s="349">
        <f t="shared" ref="K16:K49" si="2">H16-I16-J16</f>
        <v>4.8248681500000412</v>
      </c>
      <c r="L16" s="352">
        <f>IF(((K16-G16)/G16)*100&lt;-500,"&lt;-500",IF(((K16-G16)/G16)*100&gt;500,"&gt;500",(((K16-G16)/G16)*100)))</f>
        <v>-98.125272102212875</v>
      </c>
    </row>
    <row r="17" spans="2:12">
      <c r="B17" s="356">
        <v>2</v>
      </c>
      <c r="C17" s="139" t="s">
        <v>431</v>
      </c>
      <c r="D17" s="351">
        <v>2407.0451834999999</v>
      </c>
      <c r="E17" s="351">
        <v>477.55883399999999</v>
      </c>
      <c r="F17" s="351">
        <v>1380.573877</v>
      </c>
      <c r="G17" s="349">
        <f t="shared" si="1"/>
        <v>548.91247249999992</v>
      </c>
      <c r="H17" s="351">
        <v>5030.9117935580007</v>
      </c>
      <c r="I17" s="349">
        <v>355.37495799999999</v>
      </c>
      <c r="J17" s="349">
        <v>2592.421785</v>
      </c>
      <c r="K17" s="349">
        <f t="shared" si="2"/>
        <v>2083.1150505580003</v>
      </c>
      <c r="L17" s="352">
        <f>IF(((K17-G17)/G17)*100&lt;-500,"&lt;-500",IF(((K17-G17)/G17)*100&gt;500,"&gt;500",(((K17-G17)/G17)*100)))</f>
        <v>279.49858218206197</v>
      </c>
    </row>
    <row r="18" spans="2:12">
      <c r="B18" s="356">
        <v>3</v>
      </c>
      <c r="C18" s="139" t="s">
        <v>432</v>
      </c>
      <c r="D18" s="351">
        <v>3990.9454754999997</v>
      </c>
      <c r="E18" s="351">
        <v>338.52392800000001</v>
      </c>
      <c r="F18" s="351">
        <v>2014.269767</v>
      </c>
      <c r="G18" s="349">
        <f t="shared" si="1"/>
        <v>1638.1517804999996</v>
      </c>
      <c r="H18" s="351">
        <v>6124.5827081240004</v>
      </c>
      <c r="I18" s="349">
        <v>362.77635099999998</v>
      </c>
      <c r="J18" s="349">
        <v>3161.8068509999998</v>
      </c>
      <c r="K18" s="349">
        <f t="shared" si="2"/>
        <v>2599.9995061240002</v>
      </c>
      <c r="L18" s="352">
        <f>IF(((K18-G18)/G18)*100&lt;-500,"&lt;-500",IF(((K18-G18)/G18)*100&gt;500,"&gt;500",(((K18-G18)/G18)*100)))</f>
        <v>58.715421676642421</v>
      </c>
    </row>
    <row r="19" spans="2:12">
      <c r="B19" s="356">
        <v>4</v>
      </c>
      <c r="C19" s="139" t="s">
        <v>433</v>
      </c>
      <c r="D19" s="351">
        <v>1241.2180965</v>
      </c>
      <c r="E19" s="351">
        <v>431.15009500000002</v>
      </c>
      <c r="F19" s="351">
        <v>652.03657999999996</v>
      </c>
      <c r="G19" s="349">
        <f t="shared" si="1"/>
        <v>158.03142150000008</v>
      </c>
      <c r="H19" s="351">
        <v>1873.262259935</v>
      </c>
      <c r="I19" s="349">
        <v>320.177254</v>
      </c>
      <c r="J19" s="349">
        <v>1335.999926</v>
      </c>
      <c r="K19" s="349">
        <f t="shared" si="2"/>
        <v>217.08507993500007</v>
      </c>
      <c r="L19" s="352">
        <f>IF(((K19-G19)/G19)*100&lt;-500,"&lt;-500",IF(((K19-G19)/G19)*100&gt;500,"&gt;500",(((K19-G19)/G19)*100)))</f>
        <v>37.368301743080856</v>
      </c>
    </row>
    <row r="20" spans="2:12">
      <c r="B20" s="356">
        <v>5</v>
      </c>
      <c r="C20" s="139" t="s">
        <v>434</v>
      </c>
      <c r="D20" s="351">
        <v>1369.2061154999999</v>
      </c>
      <c r="E20" s="351">
        <v>384.80095</v>
      </c>
      <c r="F20" s="351">
        <v>405.37771700000002</v>
      </c>
      <c r="G20" s="349">
        <f t="shared" si="1"/>
        <v>579.02744849999976</v>
      </c>
      <c r="H20" s="351">
        <v>1974.1623619249997</v>
      </c>
      <c r="I20" s="349">
        <v>348.490813</v>
      </c>
      <c r="J20" s="349">
        <v>627.839292</v>
      </c>
      <c r="K20" s="349">
        <f t="shared" si="2"/>
        <v>997.83225692499957</v>
      </c>
      <c r="L20" s="352">
        <f>IF(((K20-G20)/G20)*100&lt;-500,"&lt;-500",IF(((K20-G20)/G20)*100&gt;500,"&gt;500",(((K20-G20)/G20)*100)))</f>
        <v>72.32900780609539</v>
      </c>
    </row>
    <row r="21" spans="2:12">
      <c r="B21" s="356">
        <v>6</v>
      </c>
      <c r="C21" s="139" t="s">
        <v>435</v>
      </c>
      <c r="D21" s="351">
        <v>1637.4724454999998</v>
      </c>
      <c r="E21" s="351">
        <v>463.45698700000003</v>
      </c>
      <c r="F21" s="351">
        <v>1025.991567</v>
      </c>
      <c r="G21" s="349">
        <f t="shared" si="1"/>
        <v>148.02389149999976</v>
      </c>
      <c r="H21" s="351">
        <v>4631.5711688600004</v>
      </c>
      <c r="I21" s="349">
        <v>406.17215800000002</v>
      </c>
      <c r="J21" s="349">
        <v>2308.2680319999999</v>
      </c>
      <c r="K21" s="349">
        <f t="shared" si="2"/>
        <v>1917.1309788600001</v>
      </c>
      <c r="L21" s="352" t="str">
        <f>IF(((K21-G21)/G21)*100&lt;-500,"&lt;-500",IF(((K21-G21)/G21)*100&gt;500,"&gt;500",(((K21-G21)/G21)*100)))</f>
        <v>&gt;500</v>
      </c>
    </row>
    <row r="22" spans="2:12">
      <c r="B22" s="356">
        <v>7</v>
      </c>
      <c r="C22" s="139" t="s">
        <v>436</v>
      </c>
      <c r="D22" s="351">
        <v>1750.6156267500003</v>
      </c>
      <c r="E22" s="351">
        <v>337.73228599999999</v>
      </c>
      <c r="F22" s="351">
        <v>1004.852742</v>
      </c>
      <c r="G22" s="349">
        <f t="shared" si="1"/>
        <v>408.03059875000031</v>
      </c>
      <c r="H22" s="351">
        <v>4325.3328277889996</v>
      </c>
      <c r="I22" s="349">
        <v>318.45890800000001</v>
      </c>
      <c r="J22" s="349">
        <v>2509.6699570000001</v>
      </c>
      <c r="K22" s="349">
        <f t="shared" si="2"/>
        <v>1497.2039627889994</v>
      </c>
      <c r="L22" s="352">
        <f>IF(((K22-G22)/G22)*100&lt;-500,"&lt;-500",IF(((K22-G22)/G22)*100&gt;500,"&gt;500",(((K22-G22)/G22)*100)))</f>
        <v>266.93423664197644</v>
      </c>
    </row>
    <row r="23" spans="2:12">
      <c r="B23" s="356">
        <v>8</v>
      </c>
      <c r="C23" s="139" t="s">
        <v>437</v>
      </c>
      <c r="D23" s="351">
        <v>1464.389766</v>
      </c>
      <c r="E23" s="351">
        <v>639.64229899999998</v>
      </c>
      <c r="F23" s="351">
        <v>547.26678900000002</v>
      </c>
      <c r="G23" s="349">
        <f t="shared" si="1"/>
        <v>277.48067800000001</v>
      </c>
      <c r="H23" s="351">
        <v>2274.0288269759999</v>
      </c>
      <c r="I23" s="349">
        <v>600.63183900000001</v>
      </c>
      <c r="J23" s="349">
        <v>766.79388600000004</v>
      </c>
      <c r="K23" s="349">
        <f t="shared" si="2"/>
        <v>906.60310197599972</v>
      </c>
      <c r="L23" s="352">
        <f>IF(((K23-G23)/G23)*100&lt;-500,"&lt;-500",IF(((K23-G23)/G23)*100&gt;500,"&gt;500",(((K23-G23)/G23)*100)))</f>
        <v>226.7265701203165</v>
      </c>
    </row>
    <row r="24" spans="2:12">
      <c r="B24" s="356">
        <v>9</v>
      </c>
      <c r="C24" s="139" t="s">
        <v>438</v>
      </c>
      <c r="D24" s="351">
        <v>2816.6768280000001</v>
      </c>
      <c r="E24" s="351">
        <v>774.88112699999999</v>
      </c>
      <c r="F24" s="351">
        <v>968.79522999999995</v>
      </c>
      <c r="G24" s="349">
        <f t="shared" si="1"/>
        <v>1073.0004710000001</v>
      </c>
      <c r="H24" s="351">
        <v>2959.589613956</v>
      </c>
      <c r="I24" s="349">
        <v>677.40569900000003</v>
      </c>
      <c r="J24" s="349">
        <v>1054.8189829999999</v>
      </c>
      <c r="K24" s="349">
        <f t="shared" si="2"/>
        <v>1227.3649319560002</v>
      </c>
      <c r="L24" s="352">
        <f>IF(((K24-G24)/G24)*100&lt;-500,"&lt;-500",IF(((K24-G24)/G24)*100&gt;500,"&gt;500",(((K24-G24)/G24)*100)))</f>
        <v>14.386243541173629</v>
      </c>
    </row>
    <row r="25" spans="2:12">
      <c r="B25" s="356">
        <v>10</v>
      </c>
      <c r="C25" s="139" t="s">
        <v>439</v>
      </c>
      <c r="D25" s="351">
        <v>3012.50610525</v>
      </c>
      <c r="E25" s="351">
        <v>340.90317800000003</v>
      </c>
      <c r="F25" s="351">
        <v>1451.4797510000001</v>
      </c>
      <c r="G25" s="349">
        <f t="shared" si="1"/>
        <v>1220.1231762499999</v>
      </c>
      <c r="H25" s="351">
        <v>4529.1429346959994</v>
      </c>
      <c r="I25" s="349">
        <v>302.35813200000001</v>
      </c>
      <c r="J25" s="349">
        <v>1712.39796</v>
      </c>
      <c r="K25" s="349">
        <f t="shared" si="2"/>
        <v>2514.3868426959989</v>
      </c>
      <c r="L25" s="352">
        <f>IF(((K25-G25)/G25)*100&lt;-500,"&lt;-500",IF(((K25-G25)/G25)*100&gt;500,"&gt;500",(((K25-G25)/G25)*100)))</f>
        <v>106.07647585417293</v>
      </c>
    </row>
    <row r="26" spans="2:12">
      <c r="B26" s="356">
        <v>11</v>
      </c>
      <c r="C26" s="139" t="s">
        <v>440</v>
      </c>
      <c r="D26" s="351">
        <v>1072.0274182500002</v>
      </c>
      <c r="E26" s="351">
        <v>458.36601100000001</v>
      </c>
      <c r="F26" s="351">
        <v>396.68537700000002</v>
      </c>
      <c r="G26" s="349">
        <f t="shared" si="1"/>
        <v>216.97603025000012</v>
      </c>
      <c r="H26" s="351">
        <v>1316.8008840879997</v>
      </c>
      <c r="I26" s="349">
        <v>370.62872299999998</v>
      </c>
      <c r="J26" s="349">
        <v>456.41128500000002</v>
      </c>
      <c r="K26" s="349">
        <f t="shared" si="2"/>
        <v>489.76087608799969</v>
      </c>
      <c r="L26" s="352">
        <f>IF(((K26-G26)/G26)*100&lt;-500,"&lt;-500",IF(((K26-G26)/G26)*100&gt;500,"&gt;500",(((K26-G26)/G26)*100)))</f>
        <v>125.72118935151337</v>
      </c>
    </row>
    <row r="27" spans="2:12">
      <c r="B27" s="356">
        <v>12</v>
      </c>
      <c r="C27" s="139" t="s">
        <v>441</v>
      </c>
      <c r="D27" s="351">
        <v>3226.7770740000001</v>
      </c>
      <c r="E27" s="351">
        <v>318.08297399999998</v>
      </c>
      <c r="F27" s="351">
        <v>1308.534668</v>
      </c>
      <c r="G27" s="349">
        <f t="shared" si="1"/>
        <v>1600.1594320000002</v>
      </c>
      <c r="H27" s="351">
        <v>3254.3053779119996</v>
      </c>
      <c r="I27" s="349">
        <v>249.31168299999999</v>
      </c>
      <c r="J27" s="349">
        <v>1523.7881540000001</v>
      </c>
      <c r="K27" s="349">
        <f t="shared" si="2"/>
        <v>1481.2055409119996</v>
      </c>
      <c r="L27" s="352">
        <f>IF(((K27-G27)/G27)*100&lt;-500,"&lt;-500",IF(((K27-G27)/G27)*100&gt;500,"&gt;500",(((K27-G27)/G27)*100)))</f>
        <v>-7.4338774442820981</v>
      </c>
    </row>
    <row r="28" spans="2:12">
      <c r="B28" s="356">
        <v>13</v>
      </c>
      <c r="C28" s="139" t="s">
        <v>442</v>
      </c>
      <c r="D28" s="351">
        <v>395.4008685</v>
      </c>
      <c r="E28" s="351">
        <v>139.40409299999999</v>
      </c>
      <c r="F28" s="351">
        <v>21.589044000000001</v>
      </c>
      <c r="G28" s="349">
        <f t="shared" si="1"/>
        <v>234.40773150000001</v>
      </c>
      <c r="H28" s="351">
        <f>83.20335156+12.1+16.4+25</f>
        <v>136.70335155999999</v>
      </c>
      <c r="I28" s="349">
        <v>71.448672000000002</v>
      </c>
      <c r="J28" s="349">
        <v>63.666549000000003</v>
      </c>
      <c r="K28" s="349">
        <f t="shared" si="2"/>
        <v>1.588130559999982</v>
      </c>
      <c r="L28" s="352">
        <f>IF(((K28-G28)/G28)*100&lt;-500,"&lt;-500",IF(((K28-G28)/G28)*100&gt;500,"&gt;500",(((K28-G28)/G28)*100)))</f>
        <v>-99.322492244672418</v>
      </c>
    </row>
    <row r="29" spans="2:12">
      <c r="B29" s="356">
        <v>15</v>
      </c>
      <c r="C29" s="139" t="s">
        <v>443</v>
      </c>
      <c r="D29" s="351">
        <v>6534.7288972499991</v>
      </c>
      <c r="E29" s="351">
        <v>1817.9614979999999</v>
      </c>
      <c r="F29" s="351">
        <v>1960.9862659999999</v>
      </c>
      <c r="G29" s="349">
        <f t="shared" si="1"/>
        <v>2755.7811332499996</v>
      </c>
      <c r="H29" s="351">
        <v>12683.332289521</v>
      </c>
      <c r="I29" s="349">
        <v>1777.547695</v>
      </c>
      <c r="J29" s="349">
        <v>7331.2535889999999</v>
      </c>
      <c r="K29" s="349">
        <f t="shared" si="2"/>
        <v>3574.5310055210011</v>
      </c>
      <c r="L29" s="352">
        <f>IF(((K29-G29)/G29)*100&lt;-500,"&lt;-500",IF(((K29-G29)/G29)*100&gt;500,"&gt;500",(((K29-G29)/G29)*100)))</f>
        <v>29.71026480994222</v>
      </c>
    </row>
    <row r="30" spans="2:12">
      <c r="B30" s="356">
        <v>16</v>
      </c>
      <c r="C30" s="139" t="s">
        <v>444</v>
      </c>
      <c r="D30" s="351">
        <v>1260.8555092500001</v>
      </c>
      <c r="E30" s="351">
        <v>456.13788</v>
      </c>
      <c r="F30" s="351">
        <v>656.77230299999997</v>
      </c>
      <c r="G30" s="349">
        <f t="shared" si="1"/>
        <v>147.94532625000011</v>
      </c>
      <c r="H30" s="351">
        <v>2544.6726652070001</v>
      </c>
      <c r="I30" s="349">
        <v>456.67661900000002</v>
      </c>
      <c r="J30" s="349">
        <v>1051.584057</v>
      </c>
      <c r="K30" s="349">
        <f t="shared" si="2"/>
        <v>1036.4119892070003</v>
      </c>
      <c r="L30" s="352" t="str">
        <f>IF(((K30-G30)/G30)*100&lt;-500,"&lt;-500",IF(((K30-G30)/G30)*100&gt;500,"&gt;500",(((K30-G30)/G30)*100)))</f>
        <v>&gt;500</v>
      </c>
    </row>
    <row r="31" spans="2:12">
      <c r="B31" s="356">
        <v>17</v>
      </c>
      <c r="C31" s="139" t="s">
        <v>445</v>
      </c>
      <c r="D31" s="351">
        <v>3394.7516827499994</v>
      </c>
      <c r="E31" s="351">
        <v>1415.3678930000001</v>
      </c>
      <c r="F31" s="351">
        <v>945.59463500000004</v>
      </c>
      <c r="G31" s="349">
        <f t="shared" si="1"/>
        <v>1033.7891547499994</v>
      </c>
      <c r="H31" s="351">
        <v>6841.8341974820005</v>
      </c>
      <c r="I31" s="349">
        <v>1410.663957</v>
      </c>
      <c r="J31" s="349">
        <v>3819.101494</v>
      </c>
      <c r="K31" s="349">
        <f t="shared" si="2"/>
        <v>1612.0687464820007</v>
      </c>
      <c r="L31" s="352">
        <f>IF(((K31-G31)/G31)*100&lt;-500,"&lt;-500",IF(((K31-G31)/G31)*100&gt;500,"&gt;500",(((K31-G31)/G31)*100)))</f>
        <v>55.937865963765731</v>
      </c>
    </row>
    <row r="32" spans="2:12">
      <c r="B32" s="356">
        <v>18</v>
      </c>
      <c r="C32" s="139" t="s">
        <v>446</v>
      </c>
      <c r="D32" s="351">
        <v>2813.9853277500001</v>
      </c>
      <c r="E32" s="351">
        <v>764.94420600000001</v>
      </c>
      <c r="F32" s="351">
        <v>1075.3122980000001</v>
      </c>
      <c r="G32" s="349">
        <f t="shared" si="1"/>
        <v>973.72882374999995</v>
      </c>
      <c r="H32" s="351">
        <v>4335.7003038930006</v>
      </c>
      <c r="I32" s="349">
        <v>732.00452600000006</v>
      </c>
      <c r="J32" s="349">
        <v>1723.738124</v>
      </c>
      <c r="K32" s="349">
        <f t="shared" si="2"/>
        <v>1879.9576538930005</v>
      </c>
      <c r="L32" s="352">
        <f>IF(((K32-G32)/G32)*100&lt;-500,"&lt;-500",IF(((K32-G32)/G32)*100&gt;500,"&gt;500",(((K32-G32)/G32)*100)))</f>
        <v>93.067885846590727</v>
      </c>
    </row>
    <row r="33" spans="2:12">
      <c r="B33" s="356">
        <v>19</v>
      </c>
      <c r="C33" s="139" t="s">
        <v>447</v>
      </c>
      <c r="D33" s="351">
        <v>7367.2719262499986</v>
      </c>
      <c r="E33" s="351">
        <v>2858.4480359999998</v>
      </c>
      <c r="F33" s="351">
        <v>1598.633877</v>
      </c>
      <c r="G33" s="349">
        <f t="shared" si="1"/>
        <v>2910.1900132499986</v>
      </c>
      <c r="H33" s="351">
        <v>13404.005067278</v>
      </c>
      <c r="I33" s="349">
        <v>2891.0280790000002</v>
      </c>
      <c r="J33" s="349">
        <v>6866.9469250000002</v>
      </c>
      <c r="K33" s="349">
        <f t="shared" si="2"/>
        <v>3646.0300632779999</v>
      </c>
      <c r="L33" s="352">
        <f>IF(((K33-G33)/G33)*100&lt;-500,"&lt;-500",IF(((K33-G33)/G33)*100&gt;500,"&gt;500",(((K33-G33)/G33)*100)))</f>
        <v>25.284948634891396</v>
      </c>
    </row>
    <row r="34" spans="2:12">
      <c r="B34" s="356">
        <v>20</v>
      </c>
      <c r="C34" s="139" t="s">
        <v>448</v>
      </c>
      <c r="D34" s="351">
        <v>7097.7375089999996</v>
      </c>
      <c r="E34" s="351">
        <v>2464.3132919999998</v>
      </c>
      <c r="F34" s="351">
        <v>1421.4910560000001</v>
      </c>
      <c r="G34" s="349">
        <f t="shared" si="1"/>
        <v>3211.9331609999999</v>
      </c>
      <c r="H34" s="351">
        <v>13512.936962095002</v>
      </c>
      <c r="I34" s="349">
        <v>2612.0163600000001</v>
      </c>
      <c r="J34" s="349">
        <v>7096.8030259999996</v>
      </c>
      <c r="K34" s="349">
        <f t="shared" si="2"/>
        <v>3804.1175760950027</v>
      </c>
      <c r="L34" s="352">
        <f>IF(((K34-G34)/G34)*100&lt;-500,"&lt;-500",IF(((K34-G34)/G34)*100&gt;500,"&gt;500",(((K34-G34)/G34)*100)))</f>
        <v>18.437009284173048</v>
      </c>
    </row>
    <row r="35" spans="2:12">
      <c r="B35" s="356">
        <v>21</v>
      </c>
      <c r="C35" s="139" t="s">
        <v>449</v>
      </c>
      <c r="D35" s="351">
        <v>8022.9750914999986</v>
      </c>
      <c r="E35" s="351">
        <v>2273.0131670000001</v>
      </c>
      <c r="F35" s="351">
        <v>1257.200558</v>
      </c>
      <c r="G35" s="349">
        <f t="shared" si="1"/>
        <v>4492.761366499999</v>
      </c>
      <c r="H35" s="351">
        <v>6716.108964400999</v>
      </c>
      <c r="I35" s="349">
        <v>2190.3861069999998</v>
      </c>
      <c r="J35" s="349">
        <v>1718.0094810000001</v>
      </c>
      <c r="K35" s="349">
        <f t="shared" si="2"/>
        <v>2807.7133764009986</v>
      </c>
      <c r="L35" s="352">
        <f>IF(((K35-G35)/G35)*100&lt;-500,"&lt;-500",IF(((K35-G35)/G35)*100&gt;500,"&gt;500",(((K35-G35)/G35)*100)))</f>
        <v>-37.505842234654565</v>
      </c>
    </row>
    <row r="36" spans="2:12">
      <c r="B36" s="356">
        <v>24</v>
      </c>
      <c r="C36" s="139" t="s">
        <v>450</v>
      </c>
      <c r="D36" s="351">
        <v>3133.3803157500001</v>
      </c>
      <c r="E36" s="351">
        <v>697.84071900000004</v>
      </c>
      <c r="F36" s="351">
        <v>1001.456596</v>
      </c>
      <c r="G36" s="349">
        <f t="shared" si="1"/>
        <v>1434.0830007499999</v>
      </c>
      <c r="H36" s="351">
        <v>4531.2451747959994</v>
      </c>
      <c r="I36" s="349">
        <v>598.34092899999996</v>
      </c>
      <c r="J36" s="349">
        <v>2015.354002</v>
      </c>
      <c r="K36" s="349">
        <f t="shared" si="2"/>
        <v>1917.5502437959994</v>
      </c>
      <c r="L36" s="352">
        <f>IF(((K36-G36)/G36)*100&lt;-500,"&lt;-500",IF(((K36-G36)/G36)*100&gt;500,"&gt;500",(((K36-G36)/G36)*100)))</f>
        <v>33.712640258140901</v>
      </c>
    </row>
    <row r="37" spans="2:12">
      <c r="B37" s="356">
        <v>25</v>
      </c>
      <c r="C37" s="139" t="s">
        <v>451</v>
      </c>
      <c r="D37" s="351">
        <v>3364.3533547499997</v>
      </c>
      <c r="E37" s="351">
        <v>782.448353</v>
      </c>
      <c r="F37" s="351">
        <v>757.93635700000004</v>
      </c>
      <c r="G37" s="349">
        <f t="shared" si="1"/>
        <v>1823.9686447499994</v>
      </c>
      <c r="H37" s="351">
        <v>6288.5790078789996</v>
      </c>
      <c r="I37" s="349">
        <v>690.12224300000003</v>
      </c>
      <c r="J37" s="349">
        <v>3148.876021</v>
      </c>
      <c r="K37" s="349">
        <f t="shared" si="2"/>
        <v>2449.5807438789998</v>
      </c>
      <c r="L37" s="352">
        <f>IF(((K37-G37)/G37)*100&lt;-500,"&lt;-500",IF(((K37-G37)/G37)*100&gt;500,"&gt;500",(((K37-G37)/G37)*100)))</f>
        <v>34.299498564831374</v>
      </c>
    </row>
    <row r="38" spans="2:12">
      <c r="B38" s="356">
        <v>26</v>
      </c>
      <c r="C38" s="139" t="s">
        <v>452</v>
      </c>
      <c r="D38" s="351">
        <v>4642.2078645000001</v>
      </c>
      <c r="E38" s="351">
        <v>1088.33447</v>
      </c>
      <c r="F38" s="351">
        <v>598.61630300000002</v>
      </c>
      <c r="G38" s="349">
        <f t="shared" si="1"/>
        <v>2955.2570915000006</v>
      </c>
      <c r="H38" s="351">
        <v>7215.8943975620004</v>
      </c>
      <c r="I38" s="349">
        <v>1288.986257</v>
      </c>
      <c r="J38" s="349">
        <v>3159.6860379999998</v>
      </c>
      <c r="K38" s="349">
        <f t="shared" si="2"/>
        <v>2767.2221025620001</v>
      </c>
      <c r="L38" s="352">
        <f>IF(((K38-G38)/G38)*100&lt;-500,"&lt;-500",IF(((K38-G38)/G38)*100&gt;500,"&gt;500",(((K38-G38)/G38)*100)))</f>
        <v>-6.3627286261771374</v>
      </c>
    </row>
    <row r="39" spans="2:12">
      <c r="B39" s="356">
        <v>28</v>
      </c>
      <c r="C39" s="139" t="s">
        <v>453</v>
      </c>
      <c r="D39" s="351">
        <v>2476.9621312499999</v>
      </c>
      <c r="E39" s="351">
        <v>1073.8401120000001</v>
      </c>
      <c r="F39" s="351">
        <v>824.622119</v>
      </c>
      <c r="G39" s="349">
        <f t="shared" si="1"/>
        <v>578.49990024999977</v>
      </c>
      <c r="H39" s="351">
        <v>4730.294533500999</v>
      </c>
      <c r="I39" s="349">
        <v>1004.3005879999999</v>
      </c>
      <c r="J39" s="349">
        <v>1810.840516</v>
      </c>
      <c r="K39" s="349">
        <f t="shared" si="2"/>
        <v>1915.153429500999</v>
      </c>
      <c r="L39" s="352">
        <f>IF(((K39-G39)/G39)*100&lt;-500,"&lt;-500",IF(((K39-G39)/G39)*100&gt;500,"&gt;500",(((K39-G39)/G39)*100)))</f>
        <v>231.05510107665742</v>
      </c>
    </row>
    <row r="40" spans="2:12">
      <c r="B40" s="356">
        <v>29</v>
      </c>
      <c r="C40" s="139" t="s">
        <v>454</v>
      </c>
      <c r="D40" s="351">
        <v>3259.0101652500007</v>
      </c>
      <c r="E40" s="351">
        <v>1455.5481159999999</v>
      </c>
      <c r="F40" s="351">
        <v>850.23013500000002</v>
      </c>
      <c r="G40" s="349">
        <f t="shared" si="1"/>
        <v>953.23191425000073</v>
      </c>
      <c r="H40" s="351">
        <v>6653.1200640479992</v>
      </c>
      <c r="I40" s="349">
        <v>1557.8644340000001</v>
      </c>
      <c r="J40" s="349">
        <v>2937.4524200000001</v>
      </c>
      <c r="K40" s="349">
        <f t="shared" si="2"/>
        <v>2157.8032100479991</v>
      </c>
      <c r="L40" s="352">
        <f>IF(((K40-G40)/G40)*100&lt;-500,"&lt;-500",IF(((K40-G40)/G40)*100&gt;500,"&gt;500",(((K40-G40)/G40)*100)))</f>
        <v>126.3670758176147</v>
      </c>
    </row>
    <row r="41" spans="2:12">
      <c r="B41" s="356">
        <v>31</v>
      </c>
      <c r="C41" s="139" t="s">
        <v>455</v>
      </c>
      <c r="D41" s="351">
        <v>1211.9364825</v>
      </c>
      <c r="E41" s="351">
        <v>0</v>
      </c>
      <c r="F41" s="351">
        <v>526.46780899999999</v>
      </c>
      <c r="G41" s="349">
        <f t="shared" si="1"/>
        <v>685.46867350000002</v>
      </c>
      <c r="H41" s="351">
        <v>747.27108955599999</v>
      </c>
      <c r="I41" s="349">
        <v>0</v>
      </c>
      <c r="J41" s="349">
        <v>442.74173000000002</v>
      </c>
      <c r="K41" s="349">
        <f t="shared" si="2"/>
        <v>304.52935955599997</v>
      </c>
      <c r="L41" s="352">
        <f>IF(((K41-G41)/G41)*100&lt;-500,"&lt;-500",IF(((K41-G41)/G41)*100&gt;500,"&gt;500",(((K41-G41)/G41)*100)))</f>
        <v>-55.573555535211497</v>
      </c>
    </row>
    <row r="42" spans="2:12">
      <c r="B42" s="356">
        <v>33</v>
      </c>
      <c r="C42" s="139" t="s">
        <v>456</v>
      </c>
      <c r="D42" s="351">
        <v>537.01618125000005</v>
      </c>
      <c r="E42" s="351">
        <v>0</v>
      </c>
      <c r="F42" s="351">
        <v>345.35759999999999</v>
      </c>
      <c r="G42" s="349">
        <f t="shared" si="1"/>
        <v>191.65858125000005</v>
      </c>
      <c r="H42" s="351">
        <v>488.58320299900004</v>
      </c>
      <c r="I42" s="349">
        <v>0</v>
      </c>
      <c r="J42" s="349">
        <v>337.62386299999997</v>
      </c>
      <c r="K42" s="349">
        <f t="shared" si="2"/>
        <v>150.95933999900006</v>
      </c>
      <c r="L42" s="352">
        <f>IF(((K42-G42)/G42)*100&lt;-500,"&lt;-500",IF(((K42-G42)/G42)*100&gt;500,"&gt;500",(((K42-G42)/G42)*100)))</f>
        <v>-21.235282545429975</v>
      </c>
    </row>
    <row r="43" spans="2:12">
      <c r="B43" s="356">
        <v>34</v>
      </c>
      <c r="C43" s="139" t="s">
        <v>457</v>
      </c>
      <c r="D43" s="351">
        <v>2134.6332082499998</v>
      </c>
      <c r="E43" s="351">
        <v>0</v>
      </c>
      <c r="F43" s="351">
        <v>1094.961552</v>
      </c>
      <c r="G43" s="349">
        <f t="shared" si="1"/>
        <v>1039.6716562499998</v>
      </c>
      <c r="H43" s="351">
        <v>1997.1515996210001</v>
      </c>
      <c r="I43" s="349">
        <v>0</v>
      </c>
      <c r="J43" s="349">
        <v>1367.5106249999999</v>
      </c>
      <c r="K43" s="349">
        <f t="shared" si="2"/>
        <v>629.64097462100017</v>
      </c>
      <c r="L43" s="352">
        <f>IF(((K43-G43)/G43)*100&lt;-500,"&lt;-500",IF(((K43-G43)/G43)*100&gt;500,"&gt;500",(((K43-G43)/G43)*100)))</f>
        <v>-39.43847840460927</v>
      </c>
    </row>
    <row r="44" spans="2:12">
      <c r="B44" s="356">
        <v>36</v>
      </c>
      <c r="C44" s="139" t="s">
        <v>458</v>
      </c>
      <c r="D44" s="351">
        <v>1791.3464925000003</v>
      </c>
      <c r="E44" s="351">
        <v>366.44488000000001</v>
      </c>
      <c r="F44" s="351">
        <v>598.64198099999999</v>
      </c>
      <c r="G44" s="349">
        <f t="shared" si="1"/>
        <v>826.2596315000003</v>
      </c>
      <c r="H44" s="351">
        <v>3237.4126493710005</v>
      </c>
      <c r="I44" s="349">
        <v>345.809709</v>
      </c>
      <c r="J44" s="349">
        <v>1006.075954</v>
      </c>
      <c r="K44" s="349">
        <f t="shared" si="2"/>
        <v>1885.5269863710005</v>
      </c>
      <c r="L44" s="352">
        <f>IF(((K44-G44)/G44)*100&lt;-500,"&lt;-500",IF(((K44-G44)/G44)*100&gt;500,"&gt;500",(((K44-G44)/G44)*100)))</f>
        <v>128.200303450381</v>
      </c>
    </row>
    <row r="45" spans="2:12">
      <c r="B45" s="356">
        <v>38</v>
      </c>
      <c r="C45" s="139" t="s">
        <v>459</v>
      </c>
      <c r="D45" s="351">
        <v>2887.6452697499999</v>
      </c>
      <c r="E45" s="351">
        <v>0</v>
      </c>
      <c r="F45" s="351">
        <v>0</v>
      </c>
      <c r="G45" s="349">
        <f t="shared" si="1"/>
        <v>2887.6452697499999</v>
      </c>
      <c r="H45" s="351">
        <v>6772.6758597239996</v>
      </c>
      <c r="I45" s="349">
        <v>1003.893549</v>
      </c>
      <c r="J45" s="349">
        <v>2770.784901</v>
      </c>
      <c r="K45" s="349">
        <f t="shared" si="2"/>
        <v>2997.9974097239992</v>
      </c>
      <c r="L45" s="352">
        <f>IF(((K45-G45)/G45)*100&lt;-500,"&lt;-500",IF(((K45-G45)/G45)*100&gt;500,"&gt;500",(((K45-G45)/G45)*100)))</f>
        <v>3.8215268727780112</v>
      </c>
    </row>
    <row r="46" spans="2:12">
      <c r="B46" s="356">
        <v>40</v>
      </c>
      <c r="C46" s="139" t="s">
        <v>460</v>
      </c>
      <c r="D46" s="351">
        <v>648.83685975000003</v>
      </c>
      <c r="E46" s="351">
        <v>0</v>
      </c>
      <c r="F46" s="351">
        <v>259.31064900000001</v>
      </c>
      <c r="G46" s="349">
        <f t="shared" si="1"/>
        <v>389.52621075000002</v>
      </c>
      <c r="H46" s="351">
        <v>628.15188996400002</v>
      </c>
      <c r="I46" s="349">
        <v>0</v>
      </c>
      <c r="J46" s="349">
        <v>284.98800699999998</v>
      </c>
      <c r="K46" s="349">
        <f t="shared" si="2"/>
        <v>343.16388296400004</v>
      </c>
      <c r="L46" s="352">
        <f>IF(((K46-G46)/G46)*100&lt;-500,"&lt;-500",IF(((K46-G46)/G46)*100&gt;500,"&gt;500",(((K46-G46)/G46)*100)))</f>
        <v>-11.902235717779609</v>
      </c>
    </row>
    <row r="47" spans="2:12">
      <c r="B47" s="356">
        <v>42</v>
      </c>
      <c r="C47" s="139" t="s">
        <v>461</v>
      </c>
      <c r="D47" s="351">
        <v>3081.6273907499999</v>
      </c>
      <c r="E47" s="351">
        <v>0</v>
      </c>
      <c r="F47" s="351">
        <v>0</v>
      </c>
      <c r="G47" s="349">
        <f t="shared" si="1"/>
        <v>3081.6273907499999</v>
      </c>
      <c r="H47" s="351">
        <v>7384.8994306389986</v>
      </c>
      <c r="I47" s="349">
        <v>1038.0739579999999</v>
      </c>
      <c r="J47" s="349">
        <v>2920.5042659999999</v>
      </c>
      <c r="K47" s="349">
        <f t="shared" si="2"/>
        <v>3426.3212066389988</v>
      </c>
      <c r="L47" s="352">
        <f>IF(((K47-G47)/G47)*100&lt;-500,"&lt;-500",IF(((K47-G47)/G47)*100&gt;500,"&gt;500",(((K47-G47)/G47)*100)))</f>
        <v>11.18544756331193</v>
      </c>
    </row>
    <row r="48" spans="2:12">
      <c r="B48" s="356">
        <v>43</v>
      </c>
      <c r="C48" s="139" t="s">
        <v>462</v>
      </c>
      <c r="D48" s="351">
        <v>3669.4585980000002</v>
      </c>
      <c r="E48" s="351">
        <v>3837.0542919999998</v>
      </c>
      <c r="F48" s="351">
        <v>5898.9770150000004</v>
      </c>
      <c r="G48" s="349">
        <f t="shared" si="1"/>
        <v>-6066.572709</v>
      </c>
      <c r="H48" s="351">
        <v>7020.5291120820002</v>
      </c>
      <c r="I48" s="349">
        <v>1121.741262</v>
      </c>
      <c r="J48" s="349">
        <v>2926.8771649999999</v>
      </c>
      <c r="K48" s="349">
        <f t="shared" si="2"/>
        <v>2971.9106850820008</v>
      </c>
      <c r="L48" s="352">
        <f>IF(((K48-G48)/G48)*100&lt;-500,"&lt;-500",IF(((K48-G48)/G48)*100&gt;500,"&gt;500",(((K48-G48)/G48)*100)))</f>
        <v>-148.98829747269087</v>
      </c>
    </row>
    <row r="49" spans="2:12" ht="15" thickBot="1">
      <c r="B49" s="357">
        <v>45</v>
      </c>
      <c r="C49" s="304" t="s">
        <v>463</v>
      </c>
      <c r="D49" s="353">
        <v>1838.1086025000002</v>
      </c>
      <c r="E49" s="353">
        <v>0</v>
      </c>
      <c r="F49" s="353">
        <v>0</v>
      </c>
      <c r="G49" s="350">
        <f t="shared" si="1"/>
        <v>1838.1086025000002</v>
      </c>
      <c r="H49" s="353">
        <v>0</v>
      </c>
      <c r="I49" s="350">
        <v>0</v>
      </c>
      <c r="J49" s="350">
        <v>0</v>
      </c>
      <c r="K49" s="350">
        <f t="shared" si="2"/>
        <v>0</v>
      </c>
      <c r="L49" s="354">
        <f>IF(((K49-G49)/G49)*100&lt;-500,"&lt;-500",IF(((K49-G49)/G49)*100&gt;500,"&gt;500",(((K49-G49)/G49)*100)))</f>
        <v>-100</v>
      </c>
    </row>
    <row r="50" spans="2:12" s="26" customFormat="1" ht="13.5">
      <c r="B50" s="112" t="s">
        <v>900</v>
      </c>
      <c r="C50" s="189"/>
      <c r="D50" s="189"/>
      <c r="E50" s="197"/>
      <c r="F50" s="198"/>
      <c r="G50" s="199"/>
      <c r="H50" s="199"/>
      <c r="I50" s="199"/>
      <c r="J50" s="199"/>
      <c r="K50" s="199"/>
      <c r="L50" s="189"/>
    </row>
    <row r="51" spans="2:12" s="26" customFormat="1" ht="13.5">
      <c r="B51" s="112" t="s">
        <v>919</v>
      </c>
      <c r="C51" s="189"/>
      <c r="D51" s="189"/>
      <c r="E51" s="197"/>
      <c r="F51" s="198"/>
      <c r="G51" s="199"/>
      <c r="H51" s="199"/>
      <c r="I51" s="199"/>
      <c r="J51" s="199"/>
      <c r="K51" s="199"/>
      <c r="L51" s="189"/>
    </row>
    <row r="52" spans="2:12" s="26" customFormat="1" ht="13.5">
      <c r="B52" s="112" t="s">
        <v>0</v>
      </c>
      <c r="C52" s="189"/>
      <c r="D52" s="189"/>
      <c r="E52" s="196"/>
      <c r="F52" s="200"/>
      <c r="G52" s="189"/>
      <c r="H52" s="189"/>
      <c r="I52" s="189"/>
      <c r="J52" s="196"/>
      <c r="K52" s="189"/>
      <c r="L52" s="196"/>
    </row>
    <row r="53" spans="2:12">
      <c r="B53" s="112"/>
      <c r="C53" s="189"/>
      <c r="D53" s="189"/>
      <c r="E53" s="196"/>
      <c r="F53" s="189"/>
      <c r="G53" s="189"/>
      <c r="H53" s="189"/>
      <c r="I53" s="189"/>
      <c r="J53" s="189"/>
      <c r="K53" s="189"/>
      <c r="L53" s="189"/>
    </row>
    <row r="54" spans="2:12">
      <c r="B54" s="201"/>
      <c r="C54" s="201"/>
      <c r="D54" s="201"/>
      <c r="E54" s="201"/>
      <c r="F54" s="201"/>
      <c r="G54" s="201"/>
      <c r="H54" s="201"/>
      <c r="I54" s="201"/>
      <c r="J54" s="201"/>
      <c r="K54" s="201"/>
      <c r="L54" s="201"/>
    </row>
    <row r="55" spans="2:12">
      <c r="B55" s="201"/>
      <c r="C55" s="201"/>
      <c r="D55" s="201"/>
      <c r="E55" s="201"/>
      <c r="F55" s="201"/>
      <c r="G55" s="201"/>
      <c r="H55" s="201"/>
      <c r="I55" s="201"/>
      <c r="J55" s="201"/>
      <c r="K55" s="201"/>
      <c r="L55" s="201"/>
    </row>
    <row r="56" spans="2:12">
      <c r="B56" s="201"/>
      <c r="C56" s="201"/>
      <c r="D56" s="201"/>
      <c r="E56" s="201"/>
      <c r="F56" s="201"/>
      <c r="G56" s="201"/>
      <c r="H56" s="201"/>
      <c r="I56" s="201"/>
      <c r="J56" s="201"/>
      <c r="K56" s="201"/>
      <c r="L56" s="201"/>
    </row>
    <row r="57" spans="2:12">
      <c r="B57" s="201"/>
      <c r="C57" s="201"/>
      <c r="D57" s="201"/>
      <c r="E57" s="201"/>
      <c r="F57" s="201"/>
      <c r="G57" s="201"/>
      <c r="H57" s="201"/>
      <c r="I57" s="201"/>
      <c r="J57" s="201"/>
      <c r="K57" s="201"/>
      <c r="L57" s="201"/>
    </row>
  </sheetData>
  <mergeCells count="20">
    <mergeCell ref="H11:H12"/>
    <mergeCell ref="I11:I12"/>
    <mergeCell ref="J11:J12"/>
    <mergeCell ref="K11:K12"/>
    <mergeCell ref="L11:L12"/>
    <mergeCell ref="A1:D1"/>
    <mergeCell ref="E1:L1"/>
    <mergeCell ref="A2:L2"/>
    <mergeCell ref="A3:F3"/>
    <mergeCell ref="G3:L3"/>
    <mergeCell ref="B9:B12"/>
    <mergeCell ref="C9:C12"/>
    <mergeCell ref="D9:G9"/>
    <mergeCell ref="H9:K9"/>
    <mergeCell ref="E10:F10"/>
    <mergeCell ref="I10:J10"/>
    <mergeCell ref="D11:D12"/>
    <mergeCell ref="E11:E12"/>
    <mergeCell ref="F11:F12"/>
    <mergeCell ref="G11:G12"/>
  </mergeCells>
  <printOptions horizontalCentered="1"/>
  <pageMargins left="0.11811023622047245" right="0.11811023622047245" top="0.55118110236220474" bottom="0.35433070866141736" header="0" footer="0"/>
  <pageSetup scale="60" fitToWidth="0" fitToHeight="0" orientation="landscape" r:id="rId1"/>
  <ignoredErrors>
    <ignoredError sqref="H13:L13 D13:G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4A860-FE83-4D78-A9BA-82CDBB2B62D6}">
  <dimension ref="A1:Y358"/>
  <sheetViews>
    <sheetView showGridLines="0" zoomScale="80" zoomScaleNormal="80" zoomScaleSheetLayoutView="80" workbookViewId="0">
      <selection activeCell="B21" sqref="B21"/>
    </sheetView>
  </sheetViews>
  <sheetFormatPr baseColWidth="10" defaultColWidth="46.42578125" defaultRowHeight="12.75"/>
  <cols>
    <col min="1" max="1" width="8.28515625" style="32" customWidth="1"/>
    <col min="2" max="2" width="58.5703125" style="32" customWidth="1"/>
    <col min="3" max="6" width="13.7109375" style="32" customWidth="1"/>
    <col min="7" max="7" width="3.5703125" style="32" customWidth="1"/>
    <col min="8" max="8" width="10.7109375" style="32" customWidth="1"/>
    <col min="9" max="10" width="13.7109375" style="32" customWidth="1"/>
    <col min="11" max="11" width="2.140625" style="32" customWidth="1"/>
    <col min="12" max="13" width="13.7109375" style="32" customWidth="1"/>
    <col min="14" max="14" width="10" style="32" customWidth="1"/>
    <col min="15" max="15" width="13.85546875" style="32" customWidth="1"/>
    <col min="16" max="16" width="9.42578125" style="32" customWidth="1"/>
    <col min="17" max="16384" width="46.42578125" style="32"/>
  </cols>
  <sheetData>
    <row r="1" spans="1:16" s="186" customFormat="1" ht="44.25" customHeight="1">
      <c r="A1" s="78" t="s">
        <v>903</v>
      </c>
      <c r="B1" s="78"/>
      <c r="C1" s="79" t="s">
        <v>905</v>
      </c>
      <c r="D1" s="79"/>
      <c r="E1" s="79"/>
      <c r="F1" s="212"/>
      <c r="G1" s="212"/>
      <c r="H1" s="212"/>
      <c r="I1" s="212"/>
      <c r="J1" s="212"/>
      <c r="K1" s="212"/>
      <c r="L1" s="212"/>
      <c r="M1" s="212"/>
    </row>
    <row r="2" spans="1:16" s="2" customFormat="1" ht="36" customHeight="1" thickBot="1">
      <c r="A2" s="81" t="s">
        <v>904</v>
      </c>
      <c r="B2" s="81"/>
      <c r="C2" s="81"/>
      <c r="D2" s="81"/>
      <c r="E2" s="81"/>
      <c r="F2" s="81"/>
      <c r="G2" s="81"/>
      <c r="H2" s="81"/>
      <c r="I2" s="81"/>
      <c r="J2" s="81"/>
      <c r="K2" s="81"/>
      <c r="L2" s="81"/>
      <c r="M2" s="81"/>
    </row>
    <row r="3" spans="1:16" customFormat="1" ht="6" customHeight="1">
      <c r="A3" s="83"/>
      <c r="B3" s="83"/>
      <c r="C3" s="83"/>
      <c r="D3" s="83"/>
      <c r="E3" s="83"/>
      <c r="F3" s="83"/>
      <c r="G3" s="83"/>
      <c r="H3" s="83"/>
      <c r="I3" s="83"/>
      <c r="J3" s="83"/>
      <c r="K3" s="83"/>
      <c r="L3" s="83"/>
      <c r="M3" s="213"/>
    </row>
    <row r="4" spans="1:16" s="27" customFormat="1" ht="17.649999999999999" customHeight="1">
      <c r="A4" s="214" t="s">
        <v>920</v>
      </c>
      <c r="B4" s="188"/>
      <c r="C4" s="188"/>
      <c r="D4" s="188"/>
      <c r="E4" s="188"/>
      <c r="F4" s="188"/>
      <c r="G4" s="188"/>
      <c r="H4" s="188"/>
      <c r="I4" s="188"/>
      <c r="J4" s="188"/>
      <c r="K4" s="188"/>
      <c r="L4" s="188"/>
      <c r="M4" s="188"/>
    </row>
    <row r="5" spans="1:16" s="27" customFormat="1" ht="17.649999999999999" customHeight="1">
      <c r="A5" s="214" t="s">
        <v>465</v>
      </c>
      <c r="B5" s="188"/>
      <c r="C5" s="188"/>
      <c r="D5" s="188"/>
      <c r="E5" s="188"/>
      <c r="F5" s="188"/>
      <c r="G5" s="188"/>
      <c r="H5" s="188"/>
      <c r="I5" s="188"/>
      <c r="J5" s="188"/>
      <c r="K5" s="188"/>
      <c r="L5" s="188"/>
      <c r="M5" s="188"/>
    </row>
    <row r="6" spans="1:16" s="27" customFormat="1" ht="17.649999999999999" customHeight="1">
      <c r="A6" s="214" t="s">
        <v>466</v>
      </c>
      <c r="B6" s="188"/>
      <c r="C6" s="188"/>
      <c r="D6" s="188"/>
      <c r="E6" s="188"/>
      <c r="F6" s="188"/>
      <c r="G6" s="188"/>
      <c r="H6" s="188"/>
      <c r="I6" s="188"/>
      <c r="J6" s="188"/>
      <c r="K6" s="188"/>
      <c r="L6" s="188"/>
      <c r="M6" s="188"/>
    </row>
    <row r="7" spans="1:16" s="27" customFormat="1" ht="17.649999999999999" customHeight="1">
      <c r="A7" s="214" t="s">
        <v>935</v>
      </c>
      <c r="B7" s="188"/>
      <c r="C7" s="188"/>
      <c r="D7" s="188"/>
      <c r="E7" s="188"/>
      <c r="F7" s="188"/>
      <c r="G7" s="188"/>
      <c r="H7" s="188"/>
      <c r="I7" s="188"/>
      <c r="J7" s="188"/>
      <c r="K7" s="188"/>
      <c r="L7" s="188"/>
      <c r="M7" s="188"/>
    </row>
    <row r="8" spans="1:16" s="27" customFormat="1" ht="17.649999999999999" customHeight="1">
      <c r="A8" s="214" t="s">
        <v>917</v>
      </c>
      <c r="B8" s="188"/>
      <c r="C8" s="188"/>
      <c r="D8" s="188"/>
      <c r="E8" s="188"/>
      <c r="F8" s="188"/>
      <c r="G8" s="188"/>
      <c r="H8" s="188"/>
      <c r="I8" s="188"/>
      <c r="J8" s="188"/>
      <c r="K8" s="188"/>
      <c r="L8" s="188"/>
      <c r="M8" s="188"/>
      <c r="N8" s="28" t="s">
        <v>467</v>
      </c>
    </row>
    <row r="9" spans="1:16" s="26" customFormat="1" ht="17.649999999999999" customHeight="1">
      <c r="A9" s="119" t="s">
        <v>415</v>
      </c>
      <c r="B9" s="120" t="s">
        <v>468</v>
      </c>
      <c r="C9" s="121" t="s">
        <v>469</v>
      </c>
      <c r="D9" s="123" t="s">
        <v>470</v>
      </c>
      <c r="E9" s="123"/>
      <c r="F9" s="123"/>
      <c r="G9" s="121"/>
      <c r="H9" s="123" t="s">
        <v>471</v>
      </c>
      <c r="I9" s="123"/>
      <c r="J9" s="123"/>
      <c r="K9" s="124"/>
      <c r="L9" s="123" t="s">
        <v>472</v>
      </c>
      <c r="M9" s="123"/>
      <c r="N9" s="29">
        <v>20.306000000000001</v>
      </c>
      <c r="O9" s="30" t="s">
        <v>473</v>
      </c>
    </row>
    <row r="10" spans="1:16" s="26" customFormat="1" ht="17.649999999999999" customHeight="1">
      <c r="A10" s="119"/>
      <c r="B10" s="120"/>
      <c r="C10" s="121"/>
      <c r="D10" s="124" t="str">
        <f>'[4]COMP MILLDDLLS'!E7</f>
        <v>Hasta 2020</v>
      </c>
      <c r="E10" s="124" t="str">
        <f>'[4]COMP MILLDDLLS'!F7</f>
        <v>En 2021</v>
      </c>
      <c r="F10" s="124" t="s">
        <v>474</v>
      </c>
      <c r="G10" s="121"/>
      <c r="H10" s="124" t="s">
        <v>475</v>
      </c>
      <c r="I10" s="124" t="s">
        <v>476</v>
      </c>
      <c r="J10" s="124" t="s">
        <v>474</v>
      </c>
      <c r="K10" s="124"/>
      <c r="L10" s="124" t="s">
        <v>477</v>
      </c>
      <c r="M10" s="124" t="s">
        <v>478</v>
      </c>
    </row>
    <row r="11" spans="1:16" ht="17.649999999999999" customHeight="1" thickBot="1">
      <c r="A11" s="119"/>
      <c r="B11" s="120"/>
      <c r="C11" s="260" t="s">
        <v>107</v>
      </c>
      <c r="D11" s="124" t="s">
        <v>74</v>
      </c>
      <c r="E11" s="124" t="s">
        <v>73</v>
      </c>
      <c r="F11" s="124" t="s">
        <v>479</v>
      </c>
      <c r="G11" s="261"/>
      <c r="H11" s="124" t="s">
        <v>425</v>
      </c>
      <c r="I11" s="124" t="s">
        <v>426</v>
      </c>
      <c r="J11" s="124" t="s">
        <v>480</v>
      </c>
      <c r="K11" s="124"/>
      <c r="L11" s="124" t="s">
        <v>481</v>
      </c>
      <c r="M11" s="124" t="s">
        <v>482</v>
      </c>
      <c r="N11" s="31"/>
    </row>
    <row r="12" spans="1:16" ht="5.25" customHeight="1" thickBot="1">
      <c r="A12" s="222"/>
      <c r="B12" s="132"/>
      <c r="C12" s="223"/>
      <c r="D12" s="132"/>
      <c r="E12" s="132"/>
      <c r="F12" s="132"/>
      <c r="G12" s="132"/>
      <c r="H12" s="132"/>
      <c r="I12" s="132"/>
      <c r="J12" s="132"/>
      <c r="K12" s="132"/>
      <c r="L12" s="132"/>
      <c r="M12" s="132"/>
      <c r="N12" s="224"/>
    </row>
    <row r="13" spans="1:16" ht="17.649999999999999" customHeight="1">
      <c r="A13" s="336"/>
      <c r="B13" s="337" t="s">
        <v>478</v>
      </c>
      <c r="C13" s="348">
        <f>C14+C246</f>
        <v>459294.90464223974</v>
      </c>
      <c r="D13" s="348">
        <f>D14+D246</f>
        <v>312064.87028923846</v>
      </c>
      <c r="E13" s="348">
        <f>E14+E246</f>
        <v>10758.812849732019</v>
      </c>
      <c r="F13" s="348">
        <f>F14+F246</f>
        <v>322823.68313897075</v>
      </c>
      <c r="G13" s="306"/>
      <c r="H13" s="348">
        <f>H14+H246</f>
        <v>3991.473264277658</v>
      </c>
      <c r="I13" s="348">
        <f>I14+I246</f>
        <v>13791.507810967989</v>
      </c>
      <c r="J13" s="348">
        <f>J14+J246</f>
        <v>17782.981075245643</v>
      </c>
      <c r="K13" s="306"/>
      <c r="L13" s="348">
        <f>L14+L246</f>
        <v>118688.24042802352</v>
      </c>
      <c r="M13" s="348">
        <f>M14+M246</f>
        <v>136471.22150326919</v>
      </c>
      <c r="N13" s="33"/>
      <c r="O13" s="33"/>
      <c r="P13" s="31"/>
    </row>
    <row r="14" spans="1:16" s="35" customFormat="1" ht="17.649999999999999" customHeight="1">
      <c r="A14" s="338"/>
      <c r="B14" s="339" t="s">
        <v>483</v>
      </c>
      <c r="C14" s="305">
        <f>SUM(C15:C245)</f>
        <v>378131.11653980875</v>
      </c>
      <c r="D14" s="305">
        <f>SUM(D15:D245)</f>
        <v>290827.68797806313</v>
      </c>
      <c r="E14" s="305">
        <f t="shared" ref="E14" si="0">SUM(E15:E245)</f>
        <v>6705.5533099497998</v>
      </c>
      <c r="F14" s="305">
        <f>SUM(F15:F245)</f>
        <v>297533.24128801317</v>
      </c>
      <c r="G14" s="305"/>
      <c r="H14" s="305">
        <f>SUM(H15:H245)</f>
        <v>3019.7731981015736</v>
      </c>
      <c r="I14" s="305">
        <f>SUM(I15:I245)</f>
        <v>8914.1923420848634</v>
      </c>
      <c r="J14" s="305">
        <f>SUM(J15:J245)</f>
        <v>11933.965540186433</v>
      </c>
      <c r="K14" s="305"/>
      <c r="L14" s="305">
        <f>SUM(L15:L245)</f>
        <v>68663.909711609289</v>
      </c>
      <c r="M14" s="305">
        <f>SUM(M15:M245)</f>
        <v>80597.875251795747</v>
      </c>
      <c r="N14" s="34"/>
    </row>
    <row r="15" spans="1:16" s="35" customFormat="1" ht="17.649999999999999" customHeight="1">
      <c r="A15" s="340">
        <v>1</v>
      </c>
      <c r="B15" s="141" t="s">
        <v>484</v>
      </c>
      <c r="C15" s="349">
        <v>2098.3408159999999</v>
      </c>
      <c r="D15" s="349">
        <v>2098.3408159999999</v>
      </c>
      <c r="E15" s="349">
        <v>0</v>
      </c>
      <c r="F15" s="349">
        <f>+D15+E15</f>
        <v>2098.3408159999999</v>
      </c>
      <c r="G15" s="349"/>
      <c r="H15" s="349">
        <v>0</v>
      </c>
      <c r="I15" s="349">
        <v>0</v>
      </c>
      <c r="J15" s="349">
        <f>+H15+I15</f>
        <v>0</v>
      </c>
      <c r="K15" s="349"/>
      <c r="L15" s="349">
        <f>SUM(C15-F15-J15)</f>
        <v>0</v>
      </c>
      <c r="M15" s="349">
        <f>J15+L15</f>
        <v>0</v>
      </c>
    </row>
    <row r="16" spans="1:16" s="35" customFormat="1" ht="17.649999999999999" customHeight="1">
      <c r="A16" s="340">
        <v>2</v>
      </c>
      <c r="B16" s="141" t="s">
        <v>485</v>
      </c>
      <c r="C16" s="349">
        <v>5632.1933419437382</v>
      </c>
      <c r="D16" s="349">
        <v>5632.193341943741</v>
      </c>
      <c r="E16" s="349">
        <v>0</v>
      </c>
      <c r="F16" s="349">
        <f t="shared" ref="F16:F79" si="1">+D16+E16</f>
        <v>5632.193341943741</v>
      </c>
      <c r="G16" s="349"/>
      <c r="H16" s="349">
        <v>0</v>
      </c>
      <c r="I16" s="349">
        <v>0</v>
      </c>
      <c r="J16" s="349">
        <f t="shared" ref="J16:J79" si="2">+H16+I16</f>
        <v>0</v>
      </c>
      <c r="K16" s="349"/>
      <c r="L16" s="349">
        <f t="shared" ref="L16:L79" si="3">SUM(C16-F16-J16)</f>
        <v>-2.7284841053187847E-12</v>
      </c>
      <c r="M16" s="349">
        <f t="shared" ref="M16:M79" si="4">J16+L16</f>
        <v>-2.7284841053187847E-12</v>
      </c>
    </row>
    <row r="17" spans="1:13" s="35" customFormat="1" ht="17.649999999999999" customHeight="1">
      <c r="A17" s="340">
        <v>3</v>
      </c>
      <c r="B17" s="141" t="s">
        <v>486</v>
      </c>
      <c r="C17" s="349">
        <v>557.74217692671516</v>
      </c>
      <c r="D17" s="349">
        <v>557.74217692671527</v>
      </c>
      <c r="E17" s="349">
        <v>0</v>
      </c>
      <c r="F17" s="349">
        <f t="shared" si="1"/>
        <v>557.74217692671527</v>
      </c>
      <c r="G17" s="349"/>
      <c r="H17" s="349">
        <v>0</v>
      </c>
      <c r="I17" s="349">
        <v>0</v>
      </c>
      <c r="J17" s="349">
        <f t="shared" si="2"/>
        <v>0</v>
      </c>
      <c r="K17" s="349"/>
      <c r="L17" s="349">
        <f t="shared" si="3"/>
        <v>-1.1368683772161603E-13</v>
      </c>
      <c r="M17" s="349">
        <f t="shared" si="4"/>
        <v>-1.1368683772161603E-13</v>
      </c>
    </row>
    <row r="18" spans="1:13" s="35" customFormat="1" ht="17.649999999999999" customHeight="1">
      <c r="A18" s="340">
        <v>4</v>
      </c>
      <c r="B18" s="141" t="s">
        <v>487</v>
      </c>
      <c r="C18" s="349">
        <v>5853.0683186232409</v>
      </c>
      <c r="D18" s="349">
        <v>5853.06831862324</v>
      </c>
      <c r="E18" s="349">
        <v>0</v>
      </c>
      <c r="F18" s="349">
        <f t="shared" si="1"/>
        <v>5853.06831862324</v>
      </c>
      <c r="G18" s="349"/>
      <c r="H18" s="349">
        <v>0</v>
      </c>
      <c r="I18" s="349">
        <v>0</v>
      </c>
      <c r="J18" s="349">
        <f t="shared" si="2"/>
        <v>0</v>
      </c>
      <c r="K18" s="349"/>
      <c r="L18" s="349">
        <f t="shared" si="3"/>
        <v>9.0949470177292824E-13</v>
      </c>
      <c r="M18" s="349">
        <f t="shared" si="4"/>
        <v>9.0949470177292824E-13</v>
      </c>
    </row>
    <row r="19" spans="1:13" s="35" customFormat="1" ht="17.649999999999999" customHeight="1">
      <c r="A19" s="340">
        <v>5</v>
      </c>
      <c r="B19" s="141" t="s">
        <v>488</v>
      </c>
      <c r="C19" s="349">
        <v>1242.8825409000003</v>
      </c>
      <c r="D19" s="349">
        <v>1242.8825409000001</v>
      </c>
      <c r="E19" s="349">
        <v>0</v>
      </c>
      <c r="F19" s="349">
        <f t="shared" si="1"/>
        <v>1242.8825409000001</v>
      </c>
      <c r="G19" s="349"/>
      <c r="H19" s="349">
        <v>0</v>
      </c>
      <c r="I19" s="349">
        <v>0</v>
      </c>
      <c r="J19" s="349">
        <f t="shared" si="2"/>
        <v>0</v>
      </c>
      <c r="K19" s="349"/>
      <c r="L19" s="349">
        <f t="shared" si="3"/>
        <v>2.2737367544323206E-13</v>
      </c>
      <c r="M19" s="349">
        <f t="shared" si="4"/>
        <v>2.2737367544323206E-13</v>
      </c>
    </row>
    <row r="20" spans="1:13" s="35" customFormat="1" ht="17.649999999999999" customHeight="1">
      <c r="A20" s="340">
        <v>6</v>
      </c>
      <c r="B20" s="141" t="s">
        <v>489</v>
      </c>
      <c r="C20" s="349">
        <v>6251.2703303936614</v>
      </c>
      <c r="D20" s="349">
        <v>6251.2703303936614</v>
      </c>
      <c r="E20" s="349">
        <v>0</v>
      </c>
      <c r="F20" s="349">
        <f t="shared" si="1"/>
        <v>6251.2703303936614</v>
      </c>
      <c r="G20" s="349"/>
      <c r="H20" s="349">
        <v>0</v>
      </c>
      <c r="I20" s="349">
        <v>0</v>
      </c>
      <c r="J20" s="349">
        <f t="shared" si="2"/>
        <v>0</v>
      </c>
      <c r="K20" s="349"/>
      <c r="L20" s="349">
        <f t="shared" si="3"/>
        <v>0</v>
      </c>
      <c r="M20" s="349">
        <f t="shared" si="4"/>
        <v>0</v>
      </c>
    </row>
    <row r="21" spans="1:13" s="35" customFormat="1" ht="17.649999999999999" customHeight="1">
      <c r="A21" s="340">
        <v>7</v>
      </c>
      <c r="B21" s="141" t="s">
        <v>490</v>
      </c>
      <c r="C21" s="349">
        <v>14238.970392280919</v>
      </c>
      <c r="D21" s="349">
        <v>14238.970392280919</v>
      </c>
      <c r="E21" s="349">
        <v>0</v>
      </c>
      <c r="F21" s="349">
        <f t="shared" si="1"/>
        <v>14238.970392280919</v>
      </c>
      <c r="G21" s="349"/>
      <c r="H21" s="349">
        <v>0</v>
      </c>
      <c r="I21" s="349">
        <v>0</v>
      </c>
      <c r="J21" s="349">
        <f t="shared" si="2"/>
        <v>0</v>
      </c>
      <c r="K21" s="349"/>
      <c r="L21" s="349">
        <f t="shared" si="3"/>
        <v>0</v>
      </c>
      <c r="M21" s="349">
        <f t="shared" si="4"/>
        <v>0</v>
      </c>
    </row>
    <row r="22" spans="1:13" s="35" customFormat="1" ht="17.649999999999999" customHeight="1">
      <c r="A22" s="340">
        <v>9</v>
      </c>
      <c r="B22" s="141" t="s">
        <v>491</v>
      </c>
      <c r="C22" s="349">
        <v>2030.9842504380001</v>
      </c>
      <c r="D22" s="349">
        <v>2030.9842504380001</v>
      </c>
      <c r="E22" s="349">
        <v>0</v>
      </c>
      <c r="F22" s="349">
        <f t="shared" si="1"/>
        <v>2030.9842504380001</v>
      </c>
      <c r="G22" s="349"/>
      <c r="H22" s="349">
        <v>0</v>
      </c>
      <c r="I22" s="349">
        <v>0</v>
      </c>
      <c r="J22" s="349">
        <f t="shared" si="2"/>
        <v>0</v>
      </c>
      <c r="K22" s="349"/>
      <c r="L22" s="349">
        <f t="shared" si="3"/>
        <v>0</v>
      </c>
      <c r="M22" s="349">
        <f t="shared" si="4"/>
        <v>0</v>
      </c>
    </row>
    <row r="23" spans="1:13" s="35" customFormat="1" ht="17.649999999999999" customHeight="1">
      <c r="A23" s="340">
        <v>10</v>
      </c>
      <c r="B23" s="141" t="s">
        <v>492</v>
      </c>
      <c r="C23" s="349">
        <v>2664.5533947260806</v>
      </c>
      <c r="D23" s="349">
        <v>2664.5533947260806</v>
      </c>
      <c r="E23" s="349">
        <v>0</v>
      </c>
      <c r="F23" s="349">
        <f t="shared" si="1"/>
        <v>2664.5533947260806</v>
      </c>
      <c r="G23" s="349"/>
      <c r="H23" s="349">
        <v>0</v>
      </c>
      <c r="I23" s="349">
        <v>0</v>
      </c>
      <c r="J23" s="349">
        <f t="shared" si="2"/>
        <v>0</v>
      </c>
      <c r="K23" s="349"/>
      <c r="L23" s="349">
        <f t="shared" si="3"/>
        <v>0</v>
      </c>
      <c r="M23" s="349">
        <f t="shared" si="4"/>
        <v>0</v>
      </c>
    </row>
    <row r="24" spans="1:13" s="35" customFormat="1" ht="17.649999999999999" customHeight="1">
      <c r="A24" s="340">
        <v>11</v>
      </c>
      <c r="B24" s="141" t="s">
        <v>493</v>
      </c>
      <c r="C24" s="349">
        <v>2160.7522169118602</v>
      </c>
      <c r="D24" s="349">
        <v>2160.7522169118602</v>
      </c>
      <c r="E24" s="349">
        <v>0</v>
      </c>
      <c r="F24" s="349">
        <f t="shared" si="1"/>
        <v>2160.7522169118602</v>
      </c>
      <c r="G24" s="349"/>
      <c r="H24" s="349">
        <v>0</v>
      </c>
      <c r="I24" s="349">
        <v>0</v>
      </c>
      <c r="J24" s="349">
        <f t="shared" si="2"/>
        <v>0</v>
      </c>
      <c r="K24" s="349"/>
      <c r="L24" s="349">
        <f t="shared" si="3"/>
        <v>0</v>
      </c>
      <c r="M24" s="349">
        <f t="shared" si="4"/>
        <v>0</v>
      </c>
    </row>
    <row r="25" spans="1:13" s="35" customFormat="1" ht="17.649999999999999" customHeight="1">
      <c r="A25" s="340">
        <v>12</v>
      </c>
      <c r="B25" s="141" t="s">
        <v>494</v>
      </c>
      <c r="C25" s="349">
        <v>3557.1658845465608</v>
      </c>
      <c r="D25" s="349">
        <v>3557.1658845465599</v>
      </c>
      <c r="E25" s="349">
        <v>0</v>
      </c>
      <c r="F25" s="349">
        <f t="shared" si="1"/>
        <v>3557.1658845465599</v>
      </c>
      <c r="G25" s="349"/>
      <c r="H25" s="349">
        <v>0</v>
      </c>
      <c r="I25" s="349">
        <v>0</v>
      </c>
      <c r="J25" s="349">
        <f t="shared" si="2"/>
        <v>0</v>
      </c>
      <c r="K25" s="349"/>
      <c r="L25" s="349">
        <f t="shared" si="3"/>
        <v>9.0949470177292824E-13</v>
      </c>
      <c r="M25" s="349">
        <f t="shared" si="4"/>
        <v>9.0949470177292824E-13</v>
      </c>
    </row>
    <row r="26" spans="1:13" s="35" customFormat="1" ht="17.649999999999999" customHeight="1">
      <c r="A26" s="340">
        <v>13</v>
      </c>
      <c r="B26" s="141" t="s">
        <v>495</v>
      </c>
      <c r="C26" s="349">
        <v>1028.6391941540001</v>
      </c>
      <c r="D26" s="349">
        <v>1028.6391941540001</v>
      </c>
      <c r="E26" s="349">
        <v>0</v>
      </c>
      <c r="F26" s="349">
        <f t="shared" si="1"/>
        <v>1028.6391941540001</v>
      </c>
      <c r="G26" s="349"/>
      <c r="H26" s="349">
        <v>0</v>
      </c>
      <c r="I26" s="349">
        <v>0</v>
      </c>
      <c r="J26" s="349">
        <f t="shared" si="2"/>
        <v>0</v>
      </c>
      <c r="K26" s="349"/>
      <c r="L26" s="349">
        <f t="shared" si="3"/>
        <v>0</v>
      </c>
      <c r="M26" s="349">
        <f t="shared" si="4"/>
        <v>0</v>
      </c>
    </row>
    <row r="27" spans="1:13" s="35" customFormat="1" ht="17.649999999999999" customHeight="1">
      <c r="A27" s="340">
        <v>14</v>
      </c>
      <c r="B27" s="141" t="s">
        <v>496</v>
      </c>
      <c r="C27" s="349">
        <v>685.53207706126</v>
      </c>
      <c r="D27" s="349">
        <v>685.53207706126</v>
      </c>
      <c r="E27" s="349">
        <v>0</v>
      </c>
      <c r="F27" s="349">
        <f t="shared" si="1"/>
        <v>685.53207706126</v>
      </c>
      <c r="G27" s="349"/>
      <c r="H27" s="349">
        <v>0</v>
      </c>
      <c r="I27" s="349">
        <v>0</v>
      </c>
      <c r="J27" s="349">
        <f t="shared" si="2"/>
        <v>0</v>
      </c>
      <c r="K27" s="349"/>
      <c r="L27" s="349">
        <f t="shared" si="3"/>
        <v>0</v>
      </c>
      <c r="M27" s="349">
        <f t="shared" si="4"/>
        <v>0</v>
      </c>
    </row>
    <row r="28" spans="1:13" s="35" customFormat="1" ht="17.649999999999999" customHeight="1">
      <c r="A28" s="340">
        <v>15</v>
      </c>
      <c r="B28" s="141" t="s">
        <v>497</v>
      </c>
      <c r="C28" s="349">
        <v>1276.2025750760001</v>
      </c>
      <c r="D28" s="349">
        <v>1276.2025750760001</v>
      </c>
      <c r="E28" s="349">
        <v>0</v>
      </c>
      <c r="F28" s="349">
        <f t="shared" si="1"/>
        <v>1276.2025750760001</v>
      </c>
      <c r="G28" s="349"/>
      <c r="H28" s="349">
        <v>0</v>
      </c>
      <c r="I28" s="349">
        <v>0</v>
      </c>
      <c r="J28" s="349">
        <f t="shared" si="2"/>
        <v>0</v>
      </c>
      <c r="K28" s="349"/>
      <c r="L28" s="349">
        <f t="shared" si="3"/>
        <v>0</v>
      </c>
      <c r="M28" s="349">
        <f t="shared" si="4"/>
        <v>0</v>
      </c>
    </row>
    <row r="29" spans="1:13" s="35" customFormat="1" ht="17.649999999999999" customHeight="1">
      <c r="A29" s="340">
        <v>16</v>
      </c>
      <c r="B29" s="141" t="s">
        <v>498</v>
      </c>
      <c r="C29" s="349">
        <v>1472.4066688245205</v>
      </c>
      <c r="D29" s="349">
        <v>1472.40666882452</v>
      </c>
      <c r="E29" s="349">
        <v>0</v>
      </c>
      <c r="F29" s="349">
        <f t="shared" si="1"/>
        <v>1472.40666882452</v>
      </c>
      <c r="G29" s="349"/>
      <c r="H29" s="349">
        <v>0</v>
      </c>
      <c r="I29" s="349">
        <v>0</v>
      </c>
      <c r="J29" s="349">
        <f t="shared" si="2"/>
        <v>0</v>
      </c>
      <c r="K29" s="349"/>
      <c r="L29" s="349">
        <f t="shared" si="3"/>
        <v>4.5474735088646412E-13</v>
      </c>
      <c r="M29" s="349">
        <f t="shared" si="4"/>
        <v>4.5474735088646412E-13</v>
      </c>
    </row>
    <row r="30" spans="1:13" s="35" customFormat="1" ht="17.649999999999999" customHeight="1">
      <c r="A30" s="340">
        <v>17</v>
      </c>
      <c r="B30" s="141" t="s">
        <v>499</v>
      </c>
      <c r="C30" s="349">
        <v>904.50882814864008</v>
      </c>
      <c r="D30" s="349">
        <v>904.50882814864008</v>
      </c>
      <c r="E30" s="349">
        <v>0</v>
      </c>
      <c r="F30" s="349">
        <f t="shared" si="1"/>
        <v>904.50882814864008</v>
      </c>
      <c r="G30" s="349"/>
      <c r="H30" s="349">
        <v>0</v>
      </c>
      <c r="I30" s="349">
        <v>0</v>
      </c>
      <c r="J30" s="349">
        <f t="shared" si="2"/>
        <v>0</v>
      </c>
      <c r="K30" s="349"/>
      <c r="L30" s="349">
        <f t="shared" si="3"/>
        <v>0</v>
      </c>
      <c r="M30" s="349">
        <f t="shared" si="4"/>
        <v>0</v>
      </c>
    </row>
    <row r="31" spans="1:13" s="35" customFormat="1" ht="17.649999999999999" customHeight="1">
      <c r="A31" s="340">
        <v>18</v>
      </c>
      <c r="B31" s="141" t="s">
        <v>500</v>
      </c>
      <c r="C31" s="349">
        <v>835.72708333686001</v>
      </c>
      <c r="D31" s="349">
        <v>835.72708333685989</v>
      </c>
      <c r="E31" s="349">
        <v>0</v>
      </c>
      <c r="F31" s="349">
        <f t="shared" si="1"/>
        <v>835.72708333685989</v>
      </c>
      <c r="G31" s="349"/>
      <c r="H31" s="349">
        <v>0</v>
      </c>
      <c r="I31" s="349">
        <v>0</v>
      </c>
      <c r="J31" s="349">
        <f t="shared" si="2"/>
        <v>0</v>
      </c>
      <c r="K31" s="349"/>
      <c r="L31" s="349">
        <f t="shared" si="3"/>
        <v>1.1368683772161603E-13</v>
      </c>
      <c r="M31" s="349">
        <f t="shared" si="4"/>
        <v>1.1368683772161603E-13</v>
      </c>
    </row>
    <row r="32" spans="1:13" s="35" customFormat="1" ht="17.649999999999999" customHeight="1">
      <c r="A32" s="340">
        <v>19</v>
      </c>
      <c r="B32" s="141" t="s">
        <v>501</v>
      </c>
      <c r="C32" s="349">
        <v>562.06026509490005</v>
      </c>
      <c r="D32" s="349">
        <v>562.06026509490005</v>
      </c>
      <c r="E32" s="349">
        <v>0</v>
      </c>
      <c r="F32" s="349">
        <f t="shared" si="1"/>
        <v>562.06026509490005</v>
      </c>
      <c r="G32" s="349"/>
      <c r="H32" s="349">
        <v>0</v>
      </c>
      <c r="I32" s="349">
        <v>0</v>
      </c>
      <c r="J32" s="349">
        <f t="shared" si="2"/>
        <v>0</v>
      </c>
      <c r="K32" s="349"/>
      <c r="L32" s="349">
        <f t="shared" si="3"/>
        <v>0</v>
      </c>
      <c r="M32" s="349">
        <f t="shared" si="4"/>
        <v>0</v>
      </c>
    </row>
    <row r="33" spans="1:13" s="35" customFormat="1" ht="17.649999999999999" customHeight="1">
      <c r="A33" s="340">
        <v>20</v>
      </c>
      <c r="B33" s="141" t="s">
        <v>502</v>
      </c>
      <c r="C33" s="349">
        <v>573.04368322915991</v>
      </c>
      <c r="D33" s="349">
        <v>573.04368322916002</v>
      </c>
      <c r="E33" s="349">
        <v>0</v>
      </c>
      <c r="F33" s="349">
        <f t="shared" si="1"/>
        <v>573.04368322916002</v>
      </c>
      <c r="G33" s="349"/>
      <c r="H33" s="349">
        <v>0</v>
      </c>
      <c r="I33" s="349">
        <v>0</v>
      </c>
      <c r="J33" s="349">
        <f t="shared" si="2"/>
        <v>0</v>
      </c>
      <c r="K33" s="349"/>
      <c r="L33" s="349">
        <f t="shared" si="3"/>
        <v>-1.1368683772161603E-13</v>
      </c>
      <c r="M33" s="349">
        <f t="shared" si="4"/>
        <v>-1.1368683772161603E-13</v>
      </c>
    </row>
    <row r="34" spans="1:13" s="35" customFormat="1" ht="17.649999999999999" customHeight="1">
      <c r="A34" s="340">
        <v>21</v>
      </c>
      <c r="B34" s="141" t="s">
        <v>503</v>
      </c>
      <c r="C34" s="349">
        <v>740.73516149776003</v>
      </c>
      <c r="D34" s="349">
        <v>740.73516149775992</v>
      </c>
      <c r="E34" s="349">
        <v>0</v>
      </c>
      <c r="F34" s="349">
        <f t="shared" si="1"/>
        <v>740.73516149775992</v>
      </c>
      <c r="G34" s="349"/>
      <c r="H34" s="349">
        <v>0</v>
      </c>
      <c r="I34" s="349">
        <v>0</v>
      </c>
      <c r="J34" s="349">
        <f t="shared" si="2"/>
        <v>0</v>
      </c>
      <c r="K34" s="349"/>
      <c r="L34" s="349">
        <f t="shared" si="3"/>
        <v>1.1368683772161603E-13</v>
      </c>
      <c r="M34" s="349">
        <f t="shared" si="4"/>
        <v>1.1368683772161603E-13</v>
      </c>
    </row>
    <row r="35" spans="1:13" s="35" customFormat="1" ht="17.649999999999999" customHeight="1">
      <c r="A35" s="340">
        <v>22</v>
      </c>
      <c r="B35" s="141" t="s">
        <v>504</v>
      </c>
      <c r="C35" s="349">
        <v>913.54663379694011</v>
      </c>
      <c r="D35" s="349">
        <v>913.54663379694011</v>
      </c>
      <c r="E35" s="349">
        <v>0</v>
      </c>
      <c r="F35" s="349">
        <f t="shared" si="1"/>
        <v>913.54663379694011</v>
      </c>
      <c r="G35" s="349"/>
      <c r="H35" s="349">
        <v>0</v>
      </c>
      <c r="I35" s="349">
        <v>0</v>
      </c>
      <c r="J35" s="349">
        <f t="shared" si="2"/>
        <v>0</v>
      </c>
      <c r="K35" s="349"/>
      <c r="L35" s="349">
        <f t="shared" si="3"/>
        <v>0</v>
      </c>
      <c r="M35" s="349">
        <f t="shared" si="4"/>
        <v>0</v>
      </c>
    </row>
    <row r="36" spans="1:13" s="35" customFormat="1" ht="17.649999999999999" customHeight="1">
      <c r="A36" s="340">
        <v>23</v>
      </c>
      <c r="B36" s="141" t="s">
        <v>505</v>
      </c>
      <c r="C36" s="349">
        <v>494.23320829454002</v>
      </c>
      <c r="D36" s="349">
        <v>494.23320829453996</v>
      </c>
      <c r="E36" s="349">
        <v>0</v>
      </c>
      <c r="F36" s="349">
        <f t="shared" si="1"/>
        <v>494.23320829453996</v>
      </c>
      <c r="G36" s="349"/>
      <c r="H36" s="349">
        <v>0</v>
      </c>
      <c r="I36" s="349">
        <v>0</v>
      </c>
      <c r="J36" s="349">
        <f t="shared" si="2"/>
        <v>0</v>
      </c>
      <c r="K36" s="349"/>
      <c r="L36" s="349">
        <f t="shared" si="3"/>
        <v>5.6843418860808015E-14</v>
      </c>
      <c r="M36" s="349">
        <f t="shared" si="4"/>
        <v>5.6843418860808015E-14</v>
      </c>
    </row>
    <row r="37" spans="1:13" s="35" customFormat="1" ht="17.649999999999999" customHeight="1">
      <c r="A37" s="340">
        <v>24</v>
      </c>
      <c r="B37" s="141" t="s">
        <v>506</v>
      </c>
      <c r="C37" s="349">
        <v>896.11541290128014</v>
      </c>
      <c r="D37" s="349">
        <v>896.11541290128014</v>
      </c>
      <c r="E37" s="349">
        <v>0</v>
      </c>
      <c r="F37" s="349">
        <f t="shared" si="1"/>
        <v>896.11541290128014</v>
      </c>
      <c r="G37" s="349"/>
      <c r="H37" s="349">
        <v>0</v>
      </c>
      <c r="I37" s="349">
        <v>0</v>
      </c>
      <c r="J37" s="349">
        <f t="shared" si="2"/>
        <v>0</v>
      </c>
      <c r="K37" s="349"/>
      <c r="L37" s="349">
        <f t="shared" si="3"/>
        <v>0</v>
      </c>
      <c r="M37" s="349">
        <f t="shared" si="4"/>
        <v>0</v>
      </c>
    </row>
    <row r="38" spans="1:13" s="35" customFormat="1" ht="17.649999999999999" customHeight="1">
      <c r="A38" s="340">
        <v>25</v>
      </c>
      <c r="B38" s="141" t="s">
        <v>507</v>
      </c>
      <c r="C38" s="349">
        <v>2668.6400016221996</v>
      </c>
      <c r="D38" s="349">
        <v>2668.6400016221996</v>
      </c>
      <c r="E38" s="349">
        <v>0</v>
      </c>
      <c r="F38" s="349">
        <f t="shared" si="1"/>
        <v>2668.6400016221996</v>
      </c>
      <c r="G38" s="349"/>
      <c r="H38" s="349">
        <v>0</v>
      </c>
      <c r="I38" s="349">
        <v>0</v>
      </c>
      <c r="J38" s="349">
        <f t="shared" si="2"/>
        <v>0</v>
      </c>
      <c r="K38" s="349"/>
      <c r="L38" s="349">
        <f t="shared" si="3"/>
        <v>0</v>
      </c>
      <c r="M38" s="349">
        <f t="shared" si="4"/>
        <v>0</v>
      </c>
    </row>
    <row r="39" spans="1:13" s="35" customFormat="1" ht="17.649999999999999" customHeight="1">
      <c r="A39" s="340">
        <v>26</v>
      </c>
      <c r="B39" s="141" t="s">
        <v>508</v>
      </c>
      <c r="C39" s="349">
        <v>2331.4495406900473</v>
      </c>
      <c r="D39" s="349">
        <v>2331.4495406900473</v>
      </c>
      <c r="E39" s="349">
        <v>0</v>
      </c>
      <c r="F39" s="349">
        <f t="shared" si="1"/>
        <v>2331.4495406900473</v>
      </c>
      <c r="G39" s="349"/>
      <c r="H39" s="349">
        <v>0</v>
      </c>
      <c r="I39" s="349">
        <v>0</v>
      </c>
      <c r="J39" s="349">
        <f t="shared" si="2"/>
        <v>0</v>
      </c>
      <c r="K39" s="349"/>
      <c r="L39" s="349">
        <f t="shared" si="3"/>
        <v>0</v>
      </c>
      <c r="M39" s="349">
        <f t="shared" si="4"/>
        <v>0</v>
      </c>
    </row>
    <row r="40" spans="1:13" s="35" customFormat="1" ht="17.649999999999999" customHeight="1">
      <c r="A40" s="340">
        <v>27</v>
      </c>
      <c r="B40" s="141" t="s">
        <v>509</v>
      </c>
      <c r="C40" s="349">
        <v>2476.045858370192</v>
      </c>
      <c r="D40" s="349">
        <v>2476.0458583701916</v>
      </c>
      <c r="E40" s="349">
        <v>0</v>
      </c>
      <c r="F40" s="349">
        <f t="shared" si="1"/>
        <v>2476.0458583701916</v>
      </c>
      <c r="G40" s="349"/>
      <c r="H40" s="349">
        <v>0</v>
      </c>
      <c r="I40" s="349">
        <v>0</v>
      </c>
      <c r="J40" s="349">
        <f t="shared" si="2"/>
        <v>0</v>
      </c>
      <c r="K40" s="349"/>
      <c r="L40" s="349">
        <f t="shared" si="3"/>
        <v>4.5474735088646412E-13</v>
      </c>
      <c r="M40" s="349">
        <f t="shared" si="4"/>
        <v>4.5474735088646412E-13</v>
      </c>
    </row>
    <row r="41" spans="1:13" s="35" customFormat="1" ht="17.649999999999999" customHeight="1">
      <c r="A41" s="340">
        <v>28</v>
      </c>
      <c r="B41" s="141" t="s">
        <v>510</v>
      </c>
      <c r="C41" s="349">
        <v>6777.371198401418</v>
      </c>
      <c r="D41" s="349">
        <v>6777.371198401419</v>
      </c>
      <c r="E41" s="349">
        <v>0</v>
      </c>
      <c r="F41" s="349">
        <f t="shared" si="1"/>
        <v>6777.371198401419</v>
      </c>
      <c r="G41" s="349"/>
      <c r="H41" s="349">
        <v>0</v>
      </c>
      <c r="I41" s="349">
        <v>0</v>
      </c>
      <c r="J41" s="349">
        <f t="shared" si="2"/>
        <v>0</v>
      </c>
      <c r="K41" s="349"/>
      <c r="L41" s="349">
        <f t="shared" si="3"/>
        <v>-9.0949470177292824E-13</v>
      </c>
      <c r="M41" s="349">
        <f t="shared" si="4"/>
        <v>-9.0949470177292824E-13</v>
      </c>
    </row>
    <row r="42" spans="1:13" s="35" customFormat="1" ht="17.649999999999999" customHeight="1">
      <c r="A42" s="340">
        <v>29</v>
      </c>
      <c r="B42" s="141" t="s">
        <v>511</v>
      </c>
      <c r="C42" s="349">
        <v>906.17997255499995</v>
      </c>
      <c r="D42" s="349">
        <v>906.17997255500029</v>
      </c>
      <c r="E42" s="349">
        <v>0</v>
      </c>
      <c r="F42" s="349">
        <f t="shared" si="1"/>
        <v>906.17997255500029</v>
      </c>
      <c r="G42" s="349"/>
      <c r="H42" s="349">
        <v>0</v>
      </c>
      <c r="I42" s="349">
        <v>0</v>
      </c>
      <c r="J42" s="349">
        <f t="shared" si="2"/>
        <v>0</v>
      </c>
      <c r="K42" s="349"/>
      <c r="L42" s="349">
        <f t="shared" si="3"/>
        <v>-3.4106051316484809E-13</v>
      </c>
      <c r="M42" s="349">
        <f t="shared" si="4"/>
        <v>-3.4106051316484809E-13</v>
      </c>
    </row>
    <row r="43" spans="1:13" s="35" customFormat="1" ht="17.649999999999999" customHeight="1">
      <c r="A43" s="340">
        <v>30</v>
      </c>
      <c r="B43" s="141" t="s">
        <v>512</v>
      </c>
      <c r="C43" s="349">
        <v>2674.1129914732305</v>
      </c>
      <c r="D43" s="349">
        <v>2674.1129914732305</v>
      </c>
      <c r="E43" s="349">
        <v>0</v>
      </c>
      <c r="F43" s="349">
        <f t="shared" si="1"/>
        <v>2674.1129914732305</v>
      </c>
      <c r="G43" s="349"/>
      <c r="H43" s="349">
        <v>0</v>
      </c>
      <c r="I43" s="349">
        <v>0</v>
      </c>
      <c r="J43" s="349">
        <f t="shared" si="2"/>
        <v>0</v>
      </c>
      <c r="K43" s="349"/>
      <c r="L43" s="349">
        <f t="shared" si="3"/>
        <v>0</v>
      </c>
      <c r="M43" s="349">
        <f t="shared" si="4"/>
        <v>0</v>
      </c>
    </row>
    <row r="44" spans="1:13" s="35" customFormat="1" ht="17.649999999999999" customHeight="1">
      <c r="A44" s="340">
        <v>31</v>
      </c>
      <c r="B44" s="141" t="s">
        <v>513</v>
      </c>
      <c r="C44" s="349">
        <v>5594.9399916323309</v>
      </c>
      <c r="D44" s="349">
        <v>5594.9399916323309</v>
      </c>
      <c r="E44" s="349">
        <v>0</v>
      </c>
      <c r="F44" s="349">
        <f t="shared" si="1"/>
        <v>5594.9399916323309</v>
      </c>
      <c r="G44" s="349"/>
      <c r="H44" s="349">
        <v>0</v>
      </c>
      <c r="I44" s="349">
        <v>0</v>
      </c>
      <c r="J44" s="349">
        <f t="shared" si="2"/>
        <v>0</v>
      </c>
      <c r="K44" s="349"/>
      <c r="L44" s="349">
        <f t="shared" si="3"/>
        <v>0</v>
      </c>
      <c r="M44" s="349">
        <f t="shared" si="4"/>
        <v>0</v>
      </c>
    </row>
    <row r="45" spans="1:13" s="35" customFormat="1" ht="17.649999999999999" customHeight="1">
      <c r="A45" s="340">
        <v>32</v>
      </c>
      <c r="B45" s="141" t="s">
        <v>514</v>
      </c>
      <c r="C45" s="349">
        <v>1305.6746374815</v>
      </c>
      <c r="D45" s="349">
        <v>1305.6746374815</v>
      </c>
      <c r="E45" s="349">
        <v>0</v>
      </c>
      <c r="F45" s="349">
        <f t="shared" si="1"/>
        <v>1305.6746374815</v>
      </c>
      <c r="G45" s="349"/>
      <c r="H45" s="349">
        <v>0</v>
      </c>
      <c r="I45" s="349">
        <v>0</v>
      </c>
      <c r="J45" s="349">
        <f t="shared" si="2"/>
        <v>0</v>
      </c>
      <c r="K45" s="349"/>
      <c r="L45" s="349">
        <f t="shared" si="3"/>
        <v>0</v>
      </c>
      <c r="M45" s="349">
        <f t="shared" si="4"/>
        <v>0</v>
      </c>
    </row>
    <row r="46" spans="1:13" s="35" customFormat="1" ht="17.649999999999999" customHeight="1">
      <c r="A46" s="340">
        <v>33</v>
      </c>
      <c r="B46" s="141" t="s">
        <v>515</v>
      </c>
      <c r="C46" s="349">
        <v>1575.6108207581244</v>
      </c>
      <c r="D46" s="349">
        <v>1575.6108207581244</v>
      </c>
      <c r="E46" s="349">
        <v>0</v>
      </c>
      <c r="F46" s="349">
        <f t="shared" si="1"/>
        <v>1575.6108207581244</v>
      </c>
      <c r="G46" s="349"/>
      <c r="H46" s="349">
        <v>0</v>
      </c>
      <c r="I46" s="349">
        <v>0</v>
      </c>
      <c r="J46" s="349">
        <f t="shared" si="2"/>
        <v>0</v>
      </c>
      <c r="K46" s="349"/>
      <c r="L46" s="349">
        <f t="shared" si="3"/>
        <v>0</v>
      </c>
      <c r="M46" s="349">
        <f t="shared" si="4"/>
        <v>0</v>
      </c>
    </row>
    <row r="47" spans="1:13" s="35" customFormat="1" ht="17.649999999999999" customHeight="1">
      <c r="A47" s="340">
        <v>34</v>
      </c>
      <c r="B47" s="141" t="s">
        <v>516</v>
      </c>
      <c r="C47" s="349">
        <v>1472.0816940372399</v>
      </c>
      <c r="D47" s="349">
        <v>1472.0816940372401</v>
      </c>
      <c r="E47" s="349">
        <v>0</v>
      </c>
      <c r="F47" s="349">
        <f t="shared" si="1"/>
        <v>1472.0816940372401</v>
      </c>
      <c r="G47" s="349"/>
      <c r="H47" s="349">
        <v>0</v>
      </c>
      <c r="I47" s="349">
        <v>0</v>
      </c>
      <c r="J47" s="349">
        <f t="shared" si="2"/>
        <v>0</v>
      </c>
      <c r="K47" s="349"/>
      <c r="L47" s="349">
        <f t="shared" si="3"/>
        <v>-2.2737367544323206E-13</v>
      </c>
      <c r="M47" s="349">
        <f t="shared" si="4"/>
        <v>-2.2737367544323206E-13</v>
      </c>
    </row>
    <row r="48" spans="1:13" s="35" customFormat="1" ht="17.649999999999999" customHeight="1">
      <c r="A48" s="340">
        <v>35</v>
      </c>
      <c r="B48" s="141" t="s">
        <v>517</v>
      </c>
      <c r="C48" s="349">
        <v>822.34148631777987</v>
      </c>
      <c r="D48" s="349">
        <v>822.34148631777987</v>
      </c>
      <c r="E48" s="349">
        <v>0</v>
      </c>
      <c r="F48" s="349">
        <f t="shared" si="1"/>
        <v>822.34148631777987</v>
      </c>
      <c r="G48" s="349"/>
      <c r="H48" s="349">
        <v>0</v>
      </c>
      <c r="I48" s="349">
        <v>0</v>
      </c>
      <c r="J48" s="349">
        <f t="shared" si="2"/>
        <v>0</v>
      </c>
      <c r="K48" s="349"/>
      <c r="L48" s="349">
        <f t="shared" si="3"/>
        <v>0</v>
      </c>
      <c r="M48" s="349">
        <f t="shared" si="4"/>
        <v>0</v>
      </c>
    </row>
    <row r="49" spans="1:13" s="35" customFormat="1" ht="17.649999999999999" customHeight="1">
      <c r="A49" s="340">
        <v>36</v>
      </c>
      <c r="B49" s="141" t="s">
        <v>518</v>
      </c>
      <c r="C49" s="349">
        <v>174.39440744154007</v>
      </c>
      <c r="D49" s="349">
        <v>174.39440744154001</v>
      </c>
      <c r="E49" s="349">
        <v>0</v>
      </c>
      <c r="F49" s="349">
        <f t="shared" si="1"/>
        <v>174.39440744154001</v>
      </c>
      <c r="G49" s="349"/>
      <c r="H49" s="349">
        <v>0</v>
      </c>
      <c r="I49" s="349">
        <v>0</v>
      </c>
      <c r="J49" s="349">
        <f t="shared" si="2"/>
        <v>0</v>
      </c>
      <c r="K49" s="349"/>
      <c r="L49" s="349">
        <f t="shared" si="3"/>
        <v>5.6843418860808015E-14</v>
      </c>
      <c r="M49" s="349">
        <f t="shared" si="4"/>
        <v>5.6843418860808015E-14</v>
      </c>
    </row>
    <row r="50" spans="1:13" s="35" customFormat="1" ht="17.649999999999999" customHeight="1">
      <c r="A50" s="340">
        <v>37</v>
      </c>
      <c r="B50" s="141" t="s">
        <v>519</v>
      </c>
      <c r="C50" s="349">
        <v>3516.4866091440804</v>
      </c>
      <c r="D50" s="349">
        <v>3516.4866091440804</v>
      </c>
      <c r="E50" s="349">
        <v>0</v>
      </c>
      <c r="F50" s="349">
        <f t="shared" si="1"/>
        <v>3516.4866091440804</v>
      </c>
      <c r="G50" s="349"/>
      <c r="H50" s="349">
        <v>0</v>
      </c>
      <c r="I50" s="349">
        <v>0</v>
      </c>
      <c r="J50" s="349">
        <f t="shared" si="2"/>
        <v>0</v>
      </c>
      <c r="K50" s="349"/>
      <c r="L50" s="349">
        <f t="shared" si="3"/>
        <v>0</v>
      </c>
      <c r="M50" s="349">
        <f t="shared" si="4"/>
        <v>0</v>
      </c>
    </row>
    <row r="51" spans="1:13" s="35" customFormat="1" ht="17.649999999999999" customHeight="1">
      <c r="A51" s="340">
        <v>38</v>
      </c>
      <c r="B51" s="141" t="s">
        <v>520</v>
      </c>
      <c r="C51" s="349">
        <v>2311.1975659133577</v>
      </c>
      <c r="D51" s="349">
        <v>2311.1975659133573</v>
      </c>
      <c r="E51" s="349">
        <v>0</v>
      </c>
      <c r="F51" s="349">
        <f t="shared" si="1"/>
        <v>2311.1975659133573</v>
      </c>
      <c r="G51" s="349"/>
      <c r="H51" s="349">
        <v>0</v>
      </c>
      <c r="I51" s="349">
        <v>0</v>
      </c>
      <c r="J51" s="349">
        <f t="shared" si="2"/>
        <v>0</v>
      </c>
      <c r="K51" s="349"/>
      <c r="L51" s="349">
        <f t="shared" si="3"/>
        <v>4.5474735088646412E-13</v>
      </c>
      <c r="M51" s="349">
        <f t="shared" si="4"/>
        <v>4.5474735088646412E-13</v>
      </c>
    </row>
    <row r="52" spans="1:13" s="35" customFormat="1" ht="17.649999999999999" customHeight="1">
      <c r="A52" s="340">
        <v>39</v>
      </c>
      <c r="B52" s="141" t="s">
        <v>521</v>
      </c>
      <c r="C52" s="349">
        <v>1333.5463588581119</v>
      </c>
      <c r="D52" s="349">
        <v>1333.5463588581119</v>
      </c>
      <c r="E52" s="349">
        <v>0</v>
      </c>
      <c r="F52" s="349">
        <f t="shared" si="1"/>
        <v>1333.5463588581119</v>
      </c>
      <c r="G52" s="349"/>
      <c r="H52" s="349">
        <v>0</v>
      </c>
      <c r="I52" s="349">
        <v>0</v>
      </c>
      <c r="J52" s="349">
        <f t="shared" si="2"/>
        <v>0</v>
      </c>
      <c r="K52" s="349"/>
      <c r="L52" s="349">
        <f t="shared" si="3"/>
        <v>0</v>
      </c>
      <c r="M52" s="349">
        <f t="shared" si="4"/>
        <v>0</v>
      </c>
    </row>
    <row r="53" spans="1:13" s="35" customFormat="1" ht="17.649999999999999" customHeight="1">
      <c r="A53" s="340">
        <v>40</v>
      </c>
      <c r="B53" s="141" t="s">
        <v>522</v>
      </c>
      <c r="C53" s="349">
        <v>300.58179304110359</v>
      </c>
      <c r="D53" s="349">
        <v>300.58179304110365</v>
      </c>
      <c r="E53" s="349">
        <v>0</v>
      </c>
      <c r="F53" s="349">
        <f t="shared" si="1"/>
        <v>300.58179304110365</v>
      </c>
      <c r="G53" s="349"/>
      <c r="H53" s="349">
        <v>0</v>
      </c>
      <c r="I53" s="349">
        <v>0</v>
      </c>
      <c r="J53" s="349">
        <f t="shared" si="2"/>
        <v>0</v>
      </c>
      <c r="K53" s="349"/>
      <c r="L53" s="349">
        <f t="shared" si="3"/>
        <v>-5.6843418860808015E-14</v>
      </c>
      <c r="M53" s="349">
        <f t="shared" si="4"/>
        <v>-5.6843418860808015E-14</v>
      </c>
    </row>
    <row r="54" spans="1:13" s="35" customFormat="1" ht="17.649999999999999" customHeight="1">
      <c r="A54" s="340">
        <v>41</v>
      </c>
      <c r="B54" s="141" t="s">
        <v>523</v>
      </c>
      <c r="C54" s="349">
        <v>5021.7637225985773</v>
      </c>
      <c r="D54" s="349">
        <v>5021.7637225985764</v>
      </c>
      <c r="E54" s="349">
        <v>0</v>
      </c>
      <c r="F54" s="349">
        <f t="shared" si="1"/>
        <v>5021.7637225985764</v>
      </c>
      <c r="G54" s="349"/>
      <c r="H54" s="349">
        <v>0</v>
      </c>
      <c r="I54" s="349">
        <v>0</v>
      </c>
      <c r="J54" s="349">
        <f t="shared" si="2"/>
        <v>0</v>
      </c>
      <c r="K54" s="349"/>
      <c r="L54" s="349">
        <f t="shared" si="3"/>
        <v>9.0949470177292824E-13</v>
      </c>
      <c r="M54" s="349">
        <f t="shared" si="4"/>
        <v>9.0949470177292824E-13</v>
      </c>
    </row>
    <row r="55" spans="1:13" s="35" customFormat="1" ht="17.649999999999999" customHeight="1">
      <c r="A55" s="340">
        <v>42</v>
      </c>
      <c r="B55" s="141" t="s">
        <v>524</v>
      </c>
      <c r="C55" s="349">
        <v>2180.8147366236408</v>
      </c>
      <c r="D55" s="349">
        <v>2180.8147366236403</v>
      </c>
      <c r="E55" s="349">
        <v>0</v>
      </c>
      <c r="F55" s="349">
        <f t="shared" si="1"/>
        <v>2180.8147366236403</v>
      </c>
      <c r="G55" s="349"/>
      <c r="H55" s="349">
        <v>0</v>
      </c>
      <c r="I55" s="349">
        <v>0</v>
      </c>
      <c r="J55" s="349">
        <f t="shared" si="2"/>
        <v>0</v>
      </c>
      <c r="K55" s="349"/>
      <c r="L55" s="349">
        <f t="shared" si="3"/>
        <v>4.5474735088646412E-13</v>
      </c>
      <c r="M55" s="349">
        <f t="shared" si="4"/>
        <v>4.5474735088646412E-13</v>
      </c>
    </row>
    <row r="56" spans="1:13" s="35" customFormat="1" ht="17.649999999999999" customHeight="1">
      <c r="A56" s="340">
        <v>43</v>
      </c>
      <c r="B56" s="141" t="s">
        <v>525</v>
      </c>
      <c r="C56" s="349">
        <v>888.38257762253977</v>
      </c>
      <c r="D56" s="349">
        <v>888.38257762254011</v>
      </c>
      <c r="E56" s="349">
        <v>0</v>
      </c>
      <c r="F56" s="349">
        <f t="shared" si="1"/>
        <v>888.38257762254011</v>
      </c>
      <c r="G56" s="349"/>
      <c r="H56" s="349">
        <v>0</v>
      </c>
      <c r="I56" s="349">
        <v>0</v>
      </c>
      <c r="J56" s="349">
        <f t="shared" si="2"/>
        <v>0</v>
      </c>
      <c r="K56" s="349"/>
      <c r="L56" s="349">
        <f t="shared" si="3"/>
        <v>-3.4106051316484809E-13</v>
      </c>
      <c r="M56" s="349">
        <f t="shared" si="4"/>
        <v>-3.4106051316484809E-13</v>
      </c>
    </row>
    <row r="57" spans="1:13" s="35" customFormat="1" ht="17.649999999999999" customHeight="1">
      <c r="A57" s="340">
        <v>44</v>
      </c>
      <c r="B57" s="141" t="s">
        <v>526</v>
      </c>
      <c r="C57" s="349">
        <v>446.67108200000001</v>
      </c>
      <c r="D57" s="349">
        <v>446.67108200000001</v>
      </c>
      <c r="E57" s="349">
        <v>0</v>
      </c>
      <c r="F57" s="349">
        <f t="shared" si="1"/>
        <v>446.67108200000001</v>
      </c>
      <c r="G57" s="349"/>
      <c r="H57" s="349">
        <v>0</v>
      </c>
      <c r="I57" s="349">
        <v>0</v>
      </c>
      <c r="J57" s="349">
        <f t="shared" si="2"/>
        <v>0</v>
      </c>
      <c r="K57" s="349"/>
      <c r="L57" s="349">
        <f t="shared" si="3"/>
        <v>0</v>
      </c>
      <c r="M57" s="349">
        <f t="shared" si="4"/>
        <v>0</v>
      </c>
    </row>
    <row r="58" spans="1:13" s="35" customFormat="1" ht="17.649999999999999" customHeight="1">
      <c r="A58" s="340">
        <v>45</v>
      </c>
      <c r="B58" s="141" t="s">
        <v>527</v>
      </c>
      <c r="C58" s="349">
        <v>1163.4030446173408</v>
      </c>
      <c r="D58" s="349">
        <v>1163.4030446173406</v>
      </c>
      <c r="E58" s="349">
        <v>0</v>
      </c>
      <c r="F58" s="349">
        <f t="shared" si="1"/>
        <v>1163.4030446173406</v>
      </c>
      <c r="G58" s="349"/>
      <c r="H58" s="349">
        <v>0</v>
      </c>
      <c r="I58" s="349">
        <v>0</v>
      </c>
      <c r="J58" s="349">
        <f t="shared" si="2"/>
        <v>0</v>
      </c>
      <c r="K58" s="349"/>
      <c r="L58" s="349">
        <f t="shared" si="3"/>
        <v>2.2737367544323206E-13</v>
      </c>
      <c r="M58" s="349">
        <f t="shared" si="4"/>
        <v>2.2737367544323206E-13</v>
      </c>
    </row>
    <row r="59" spans="1:13" s="35" customFormat="1" ht="17.649999999999999" customHeight="1">
      <c r="A59" s="340">
        <v>46</v>
      </c>
      <c r="B59" s="141" t="s">
        <v>528</v>
      </c>
      <c r="C59" s="349">
        <v>434.58140841830004</v>
      </c>
      <c r="D59" s="349">
        <v>434.58140841830004</v>
      </c>
      <c r="E59" s="349">
        <v>0</v>
      </c>
      <c r="F59" s="349">
        <f t="shared" si="1"/>
        <v>434.58140841830004</v>
      </c>
      <c r="G59" s="349"/>
      <c r="H59" s="349">
        <v>0</v>
      </c>
      <c r="I59" s="349">
        <v>0</v>
      </c>
      <c r="J59" s="349">
        <f t="shared" si="2"/>
        <v>0</v>
      </c>
      <c r="K59" s="349"/>
      <c r="L59" s="349">
        <f t="shared" si="3"/>
        <v>0</v>
      </c>
      <c r="M59" s="349">
        <f t="shared" si="4"/>
        <v>0</v>
      </c>
    </row>
    <row r="60" spans="1:13" s="35" customFormat="1" ht="17.649999999999999" customHeight="1">
      <c r="A60" s="340">
        <v>47</v>
      </c>
      <c r="B60" s="141" t="s">
        <v>529</v>
      </c>
      <c r="C60" s="349">
        <v>909.69091154719183</v>
      </c>
      <c r="D60" s="349">
        <v>909.69091154719149</v>
      </c>
      <c r="E60" s="349">
        <v>0</v>
      </c>
      <c r="F60" s="349">
        <f t="shared" si="1"/>
        <v>909.69091154719149</v>
      </c>
      <c r="G60" s="349"/>
      <c r="H60" s="349">
        <v>0</v>
      </c>
      <c r="I60" s="349">
        <v>0</v>
      </c>
      <c r="J60" s="349">
        <f t="shared" si="2"/>
        <v>0</v>
      </c>
      <c r="K60" s="349"/>
      <c r="L60" s="349">
        <f t="shared" si="3"/>
        <v>3.4106051316484809E-13</v>
      </c>
      <c r="M60" s="349">
        <f t="shared" si="4"/>
        <v>3.4106051316484809E-13</v>
      </c>
    </row>
    <row r="61" spans="1:13" s="35" customFormat="1" ht="17.649999999999999" customHeight="1">
      <c r="A61" s="340">
        <v>48</v>
      </c>
      <c r="B61" s="141" t="s">
        <v>530</v>
      </c>
      <c r="C61" s="349">
        <v>1137.1738504125324</v>
      </c>
      <c r="D61" s="349">
        <v>1137.1738504125326</v>
      </c>
      <c r="E61" s="349">
        <v>0</v>
      </c>
      <c r="F61" s="349">
        <f t="shared" si="1"/>
        <v>1137.1738504125326</v>
      </c>
      <c r="G61" s="349"/>
      <c r="H61" s="349">
        <v>0</v>
      </c>
      <c r="I61" s="349">
        <v>0</v>
      </c>
      <c r="J61" s="349">
        <f t="shared" si="2"/>
        <v>0</v>
      </c>
      <c r="K61" s="349"/>
      <c r="L61" s="349">
        <f t="shared" si="3"/>
        <v>-2.2737367544323206E-13</v>
      </c>
      <c r="M61" s="349">
        <f t="shared" si="4"/>
        <v>-2.2737367544323206E-13</v>
      </c>
    </row>
    <row r="62" spans="1:13" s="35" customFormat="1" ht="17.649999999999999" customHeight="1">
      <c r="A62" s="340">
        <v>49</v>
      </c>
      <c r="B62" s="141" t="s">
        <v>531</v>
      </c>
      <c r="C62" s="349">
        <v>2575.9375145768508</v>
      </c>
      <c r="D62" s="349">
        <v>2575.9375145768508</v>
      </c>
      <c r="E62" s="349">
        <v>0</v>
      </c>
      <c r="F62" s="349">
        <f t="shared" si="1"/>
        <v>2575.9375145768508</v>
      </c>
      <c r="G62" s="349"/>
      <c r="H62" s="349">
        <v>0</v>
      </c>
      <c r="I62" s="349">
        <v>0</v>
      </c>
      <c r="J62" s="349">
        <f t="shared" si="2"/>
        <v>0</v>
      </c>
      <c r="K62" s="349"/>
      <c r="L62" s="349">
        <f t="shared" si="3"/>
        <v>0</v>
      </c>
      <c r="M62" s="349">
        <f t="shared" si="4"/>
        <v>0</v>
      </c>
    </row>
    <row r="63" spans="1:13" s="35" customFormat="1" ht="17.649999999999999" customHeight="1">
      <c r="A63" s="340">
        <v>50</v>
      </c>
      <c r="B63" s="141" t="s">
        <v>532</v>
      </c>
      <c r="C63" s="349">
        <v>3096.1018460772048</v>
      </c>
      <c r="D63" s="349">
        <v>3096.1018460772048</v>
      </c>
      <c r="E63" s="349">
        <v>0</v>
      </c>
      <c r="F63" s="349">
        <f t="shared" si="1"/>
        <v>3096.1018460772048</v>
      </c>
      <c r="G63" s="349"/>
      <c r="H63" s="349">
        <v>0</v>
      </c>
      <c r="I63" s="349">
        <v>0</v>
      </c>
      <c r="J63" s="349">
        <f t="shared" si="2"/>
        <v>0</v>
      </c>
      <c r="K63" s="349"/>
      <c r="L63" s="349">
        <f t="shared" si="3"/>
        <v>0</v>
      </c>
      <c r="M63" s="349">
        <f t="shared" si="4"/>
        <v>0</v>
      </c>
    </row>
    <row r="64" spans="1:13" s="35" customFormat="1" ht="17.649999999999999" customHeight="1">
      <c r="A64" s="340">
        <v>51</v>
      </c>
      <c r="B64" s="141" t="s">
        <v>533</v>
      </c>
      <c r="C64" s="349">
        <v>581.24571219377356</v>
      </c>
      <c r="D64" s="349">
        <v>581.24571219377344</v>
      </c>
      <c r="E64" s="349">
        <v>0</v>
      </c>
      <c r="F64" s="349">
        <f t="shared" si="1"/>
        <v>581.24571219377344</v>
      </c>
      <c r="G64" s="349"/>
      <c r="H64" s="349">
        <v>0</v>
      </c>
      <c r="I64" s="349">
        <v>0</v>
      </c>
      <c r="J64" s="349">
        <f t="shared" si="2"/>
        <v>0</v>
      </c>
      <c r="K64" s="349"/>
      <c r="L64" s="349">
        <f t="shared" si="3"/>
        <v>1.1368683772161603E-13</v>
      </c>
      <c r="M64" s="349">
        <f t="shared" si="4"/>
        <v>1.1368683772161603E-13</v>
      </c>
    </row>
    <row r="65" spans="1:13" s="35" customFormat="1" ht="17.649999999999999" customHeight="1">
      <c r="A65" s="340">
        <v>52</v>
      </c>
      <c r="B65" s="141" t="s">
        <v>534</v>
      </c>
      <c r="C65" s="349">
        <v>558.7424015122217</v>
      </c>
      <c r="D65" s="349">
        <v>558.7424015122217</v>
      </c>
      <c r="E65" s="349">
        <v>0</v>
      </c>
      <c r="F65" s="349">
        <f t="shared" si="1"/>
        <v>558.7424015122217</v>
      </c>
      <c r="G65" s="349"/>
      <c r="H65" s="349">
        <v>0</v>
      </c>
      <c r="I65" s="349">
        <v>0</v>
      </c>
      <c r="J65" s="349">
        <f t="shared" si="2"/>
        <v>0</v>
      </c>
      <c r="K65" s="349"/>
      <c r="L65" s="349">
        <f t="shared" si="3"/>
        <v>0</v>
      </c>
      <c r="M65" s="349">
        <f t="shared" si="4"/>
        <v>0</v>
      </c>
    </row>
    <row r="66" spans="1:13" s="35" customFormat="1" ht="17.649999999999999" customHeight="1">
      <c r="A66" s="340">
        <v>53</v>
      </c>
      <c r="B66" s="141" t="s">
        <v>535</v>
      </c>
      <c r="C66" s="349">
        <v>338.48787448641707</v>
      </c>
      <c r="D66" s="349">
        <v>338.48787448641713</v>
      </c>
      <c r="E66" s="349">
        <v>0</v>
      </c>
      <c r="F66" s="349">
        <f t="shared" si="1"/>
        <v>338.48787448641713</v>
      </c>
      <c r="G66" s="349"/>
      <c r="H66" s="349">
        <v>0</v>
      </c>
      <c r="I66" s="349">
        <v>0</v>
      </c>
      <c r="J66" s="349">
        <f t="shared" si="2"/>
        <v>0</v>
      </c>
      <c r="K66" s="349"/>
      <c r="L66" s="349">
        <f t="shared" si="3"/>
        <v>-5.6843418860808015E-14</v>
      </c>
      <c r="M66" s="349">
        <f t="shared" si="4"/>
        <v>-5.6843418860808015E-14</v>
      </c>
    </row>
    <row r="67" spans="1:13" s="35" customFormat="1" ht="13.5">
      <c r="A67" s="340">
        <v>54</v>
      </c>
      <c r="B67" s="141" t="s">
        <v>536</v>
      </c>
      <c r="C67" s="349">
        <v>527.72490699282901</v>
      </c>
      <c r="D67" s="349">
        <v>527.72490699282912</v>
      </c>
      <c r="E67" s="349">
        <v>0</v>
      </c>
      <c r="F67" s="349">
        <f t="shared" si="1"/>
        <v>527.72490699282912</v>
      </c>
      <c r="G67" s="349"/>
      <c r="H67" s="349">
        <v>0</v>
      </c>
      <c r="I67" s="349">
        <v>0</v>
      </c>
      <c r="J67" s="349">
        <f t="shared" si="2"/>
        <v>0</v>
      </c>
      <c r="K67" s="349"/>
      <c r="L67" s="349">
        <f t="shared" si="3"/>
        <v>-1.1368683772161603E-13</v>
      </c>
      <c r="M67" s="349">
        <f t="shared" si="4"/>
        <v>-1.1368683772161603E-13</v>
      </c>
    </row>
    <row r="68" spans="1:13" s="35" customFormat="1" ht="27">
      <c r="A68" s="340">
        <v>55</v>
      </c>
      <c r="B68" s="141" t="s">
        <v>537</v>
      </c>
      <c r="C68" s="349">
        <v>430.05717252784001</v>
      </c>
      <c r="D68" s="349">
        <v>430.05717252784001</v>
      </c>
      <c r="E68" s="349">
        <v>0</v>
      </c>
      <c r="F68" s="349">
        <f t="shared" si="1"/>
        <v>430.05717252784001</v>
      </c>
      <c r="G68" s="349"/>
      <c r="H68" s="349">
        <v>0</v>
      </c>
      <c r="I68" s="349">
        <v>0</v>
      </c>
      <c r="J68" s="349">
        <f t="shared" si="2"/>
        <v>0</v>
      </c>
      <c r="K68" s="349"/>
      <c r="L68" s="349">
        <f t="shared" si="3"/>
        <v>0</v>
      </c>
      <c r="M68" s="349">
        <f t="shared" si="4"/>
        <v>0</v>
      </c>
    </row>
    <row r="69" spans="1:13" s="35" customFormat="1" ht="17.649999999999999" customHeight="1">
      <c r="A69" s="340">
        <v>57</v>
      </c>
      <c r="B69" s="141" t="s">
        <v>538</v>
      </c>
      <c r="C69" s="349">
        <v>279.38228087871079</v>
      </c>
      <c r="D69" s="349">
        <v>279.38228087871084</v>
      </c>
      <c r="E69" s="349">
        <v>0</v>
      </c>
      <c r="F69" s="349">
        <f t="shared" si="1"/>
        <v>279.38228087871084</v>
      </c>
      <c r="G69" s="349"/>
      <c r="H69" s="349">
        <v>0</v>
      </c>
      <c r="I69" s="349">
        <v>0</v>
      </c>
      <c r="J69" s="349">
        <f t="shared" si="2"/>
        <v>0</v>
      </c>
      <c r="K69" s="349"/>
      <c r="L69" s="349">
        <f t="shared" si="3"/>
        <v>-5.6843418860808015E-14</v>
      </c>
      <c r="M69" s="349">
        <f t="shared" si="4"/>
        <v>-5.6843418860808015E-14</v>
      </c>
    </row>
    <row r="70" spans="1:13" s="35" customFormat="1" ht="17.649999999999999" customHeight="1">
      <c r="A70" s="340">
        <v>58</v>
      </c>
      <c r="B70" s="141" t="s">
        <v>539</v>
      </c>
      <c r="C70" s="349">
        <v>1583.4691447035834</v>
      </c>
      <c r="D70" s="349">
        <v>1583.4691447035834</v>
      </c>
      <c r="E70" s="349">
        <v>0</v>
      </c>
      <c r="F70" s="349">
        <f t="shared" si="1"/>
        <v>1583.4691447035834</v>
      </c>
      <c r="G70" s="349"/>
      <c r="H70" s="349">
        <v>0</v>
      </c>
      <c r="I70" s="349">
        <v>0</v>
      </c>
      <c r="J70" s="349">
        <f t="shared" si="2"/>
        <v>0</v>
      </c>
      <c r="K70" s="349"/>
      <c r="L70" s="349">
        <f t="shared" si="3"/>
        <v>0</v>
      </c>
      <c r="M70" s="349">
        <f t="shared" si="4"/>
        <v>0</v>
      </c>
    </row>
    <row r="71" spans="1:13" s="35" customFormat="1" ht="17.649999999999999" customHeight="1">
      <c r="A71" s="340">
        <v>59</v>
      </c>
      <c r="B71" s="141" t="s">
        <v>540</v>
      </c>
      <c r="C71" s="349">
        <v>615.12201223347154</v>
      </c>
      <c r="D71" s="349">
        <v>615.12201223347142</v>
      </c>
      <c r="E71" s="349">
        <v>0</v>
      </c>
      <c r="F71" s="349">
        <f t="shared" si="1"/>
        <v>615.12201223347142</v>
      </c>
      <c r="G71" s="349"/>
      <c r="H71" s="349">
        <v>0</v>
      </c>
      <c r="I71" s="349">
        <v>0</v>
      </c>
      <c r="J71" s="349">
        <f t="shared" si="2"/>
        <v>0</v>
      </c>
      <c r="K71" s="349"/>
      <c r="L71" s="349">
        <f t="shared" si="3"/>
        <v>1.1368683772161603E-13</v>
      </c>
      <c r="M71" s="349">
        <f t="shared" si="4"/>
        <v>1.1368683772161603E-13</v>
      </c>
    </row>
    <row r="72" spans="1:13" s="35" customFormat="1" ht="17.649999999999999" customHeight="1">
      <c r="A72" s="340">
        <v>60</v>
      </c>
      <c r="B72" s="141" t="s">
        <v>541</v>
      </c>
      <c r="C72" s="349">
        <v>2301.8966014274488</v>
      </c>
      <c r="D72" s="349">
        <v>2301.8966014274492</v>
      </c>
      <c r="E72" s="349">
        <v>0</v>
      </c>
      <c r="F72" s="349">
        <f t="shared" si="1"/>
        <v>2301.8966014274492</v>
      </c>
      <c r="G72" s="349"/>
      <c r="H72" s="349">
        <v>0</v>
      </c>
      <c r="I72" s="349">
        <v>0</v>
      </c>
      <c r="J72" s="349">
        <f t="shared" si="2"/>
        <v>0</v>
      </c>
      <c r="K72" s="349"/>
      <c r="L72" s="349">
        <f t="shared" si="3"/>
        <v>-4.5474735088646412E-13</v>
      </c>
      <c r="M72" s="349">
        <f t="shared" si="4"/>
        <v>-4.5474735088646412E-13</v>
      </c>
    </row>
    <row r="73" spans="1:13" s="35" customFormat="1" ht="17.649999999999999" customHeight="1">
      <c r="A73" s="340">
        <v>61</v>
      </c>
      <c r="B73" s="141" t="s">
        <v>542</v>
      </c>
      <c r="C73" s="349">
        <v>1563.3118097828353</v>
      </c>
      <c r="D73" s="349">
        <v>1563.3118097828349</v>
      </c>
      <c r="E73" s="349">
        <v>0</v>
      </c>
      <c r="F73" s="349">
        <f t="shared" si="1"/>
        <v>1563.3118097828349</v>
      </c>
      <c r="G73" s="349"/>
      <c r="H73" s="349">
        <v>0</v>
      </c>
      <c r="I73" s="349">
        <v>0</v>
      </c>
      <c r="J73" s="349">
        <f t="shared" si="2"/>
        <v>0</v>
      </c>
      <c r="K73" s="349"/>
      <c r="L73" s="349">
        <f t="shared" si="3"/>
        <v>4.5474735088646412E-13</v>
      </c>
      <c r="M73" s="349">
        <f t="shared" si="4"/>
        <v>4.5474735088646412E-13</v>
      </c>
    </row>
    <row r="74" spans="1:13" s="35" customFormat="1" ht="17.649999999999999" customHeight="1">
      <c r="A74" s="340">
        <v>62</v>
      </c>
      <c r="B74" s="141" t="s">
        <v>543</v>
      </c>
      <c r="C74" s="349">
        <v>12874.532142625694</v>
      </c>
      <c r="D74" s="349">
        <v>12793.059659886576</v>
      </c>
      <c r="E74" s="349">
        <v>27.157494277049985</v>
      </c>
      <c r="F74" s="349">
        <f t="shared" si="1"/>
        <v>12820.217154163625</v>
      </c>
      <c r="G74" s="349"/>
      <c r="H74" s="349">
        <v>27.157494277049985</v>
      </c>
      <c r="I74" s="349">
        <v>27.15749418501424</v>
      </c>
      <c r="J74" s="349">
        <f t="shared" si="2"/>
        <v>54.314988462064221</v>
      </c>
      <c r="K74" s="349"/>
      <c r="L74" s="349">
        <f t="shared" si="3"/>
        <v>4.6469494918710552E-12</v>
      </c>
      <c r="M74" s="349">
        <f t="shared" si="4"/>
        <v>54.314988462068868</v>
      </c>
    </row>
    <row r="75" spans="1:13" s="35" customFormat="1" ht="17.649999999999999" customHeight="1">
      <c r="A75" s="340">
        <v>63</v>
      </c>
      <c r="B75" s="141" t="s">
        <v>544</v>
      </c>
      <c r="C75" s="349">
        <v>16924.732362896084</v>
      </c>
      <c r="D75" s="349">
        <v>7841.7556699126499</v>
      </c>
      <c r="E75" s="349">
        <v>283.84302177233064</v>
      </c>
      <c r="F75" s="349">
        <f t="shared" si="1"/>
        <v>8125.5986916849806</v>
      </c>
      <c r="G75" s="349"/>
      <c r="H75" s="349">
        <v>283.84302177233064</v>
      </c>
      <c r="I75" s="349">
        <v>567.68604354466129</v>
      </c>
      <c r="J75" s="349">
        <f t="shared" si="2"/>
        <v>851.52906531699193</v>
      </c>
      <c r="K75" s="349"/>
      <c r="L75" s="349">
        <f t="shared" si="3"/>
        <v>7947.604605894112</v>
      </c>
      <c r="M75" s="349">
        <f t="shared" si="4"/>
        <v>8799.1336712111042</v>
      </c>
    </row>
    <row r="76" spans="1:13" s="35" customFormat="1" ht="17.649999999999999" customHeight="1">
      <c r="A76" s="340">
        <v>64</v>
      </c>
      <c r="B76" s="141" t="s">
        <v>545</v>
      </c>
      <c r="C76" s="349">
        <v>135.91667164215195</v>
      </c>
      <c r="D76" s="349">
        <v>135.91667164215193</v>
      </c>
      <c r="E76" s="349">
        <v>0</v>
      </c>
      <c r="F76" s="349">
        <f t="shared" si="1"/>
        <v>135.91667164215193</v>
      </c>
      <c r="G76" s="349"/>
      <c r="H76" s="349">
        <v>0</v>
      </c>
      <c r="I76" s="349">
        <v>0</v>
      </c>
      <c r="J76" s="349">
        <f t="shared" si="2"/>
        <v>0</v>
      </c>
      <c r="K76" s="349"/>
      <c r="L76" s="349">
        <f t="shared" si="3"/>
        <v>2.8421709430404007E-14</v>
      </c>
      <c r="M76" s="349">
        <f t="shared" si="4"/>
        <v>2.8421709430404007E-14</v>
      </c>
    </row>
    <row r="77" spans="1:13" s="35" customFormat="1" ht="17.649999999999999" customHeight="1">
      <c r="A77" s="340">
        <v>65</v>
      </c>
      <c r="B77" s="141" t="s">
        <v>546</v>
      </c>
      <c r="C77" s="349">
        <v>1387.2149370552866</v>
      </c>
      <c r="D77" s="349">
        <v>1387.2149370552868</v>
      </c>
      <c r="E77" s="349">
        <v>0</v>
      </c>
      <c r="F77" s="349">
        <f t="shared" si="1"/>
        <v>1387.2149370552868</v>
      </c>
      <c r="G77" s="349"/>
      <c r="H77" s="349">
        <v>0</v>
      </c>
      <c r="I77" s="349">
        <v>0</v>
      </c>
      <c r="J77" s="349">
        <f t="shared" si="2"/>
        <v>0</v>
      </c>
      <c r="K77" s="349"/>
      <c r="L77" s="349">
        <f t="shared" si="3"/>
        <v>-2.2737367544323206E-13</v>
      </c>
      <c r="M77" s="349">
        <f t="shared" si="4"/>
        <v>-2.2737367544323206E-13</v>
      </c>
    </row>
    <row r="78" spans="1:13" s="35" customFormat="1" ht="17.649999999999999" customHeight="1">
      <c r="A78" s="340">
        <v>66</v>
      </c>
      <c r="B78" s="141" t="s">
        <v>547</v>
      </c>
      <c r="C78" s="349">
        <v>1522.3933846286484</v>
      </c>
      <c r="D78" s="349">
        <v>1522.3933846286484</v>
      </c>
      <c r="E78" s="349">
        <v>0</v>
      </c>
      <c r="F78" s="349">
        <f t="shared" si="1"/>
        <v>1522.3933846286484</v>
      </c>
      <c r="G78" s="349"/>
      <c r="H78" s="349">
        <v>0</v>
      </c>
      <c r="I78" s="349">
        <v>0</v>
      </c>
      <c r="J78" s="349">
        <f t="shared" si="2"/>
        <v>0</v>
      </c>
      <c r="K78" s="349"/>
      <c r="L78" s="349">
        <f t="shared" si="3"/>
        <v>0</v>
      </c>
      <c r="M78" s="349">
        <f t="shared" si="4"/>
        <v>0</v>
      </c>
    </row>
    <row r="79" spans="1:13" s="26" customFormat="1" ht="17.649999999999999" customHeight="1">
      <c r="A79" s="340">
        <v>67</v>
      </c>
      <c r="B79" s="141" t="s">
        <v>548</v>
      </c>
      <c r="C79" s="349">
        <v>415.30819698518872</v>
      </c>
      <c r="D79" s="349">
        <v>415.30819698518877</v>
      </c>
      <c r="E79" s="349">
        <v>0</v>
      </c>
      <c r="F79" s="349">
        <f t="shared" si="1"/>
        <v>415.30819698518877</v>
      </c>
      <c r="G79" s="349"/>
      <c r="H79" s="349">
        <v>0</v>
      </c>
      <c r="I79" s="349">
        <v>0</v>
      </c>
      <c r="J79" s="349">
        <f t="shared" si="2"/>
        <v>0</v>
      </c>
      <c r="K79" s="349"/>
      <c r="L79" s="349">
        <f t="shared" si="3"/>
        <v>-5.6843418860808015E-14</v>
      </c>
      <c r="M79" s="349">
        <f t="shared" si="4"/>
        <v>-5.6843418860808015E-14</v>
      </c>
    </row>
    <row r="80" spans="1:13" s="35" customFormat="1" ht="17.649999999999999" customHeight="1">
      <c r="A80" s="340">
        <v>68</v>
      </c>
      <c r="B80" s="141" t="s">
        <v>549</v>
      </c>
      <c r="C80" s="349">
        <v>1885.1057357943034</v>
      </c>
      <c r="D80" s="349">
        <v>1664.869903183466</v>
      </c>
      <c r="E80" s="349">
        <v>23.909044252308007</v>
      </c>
      <c r="F80" s="349">
        <f t="shared" ref="F80:F143" si="5">+D80+E80</f>
        <v>1688.7789474357739</v>
      </c>
      <c r="G80" s="349"/>
      <c r="H80" s="349">
        <v>20.044616932362938</v>
      </c>
      <c r="I80" s="349">
        <v>31.702207312124798</v>
      </c>
      <c r="J80" s="349">
        <f t="shared" ref="J80:J143" si="6">+H80+I80</f>
        <v>51.74682424448774</v>
      </c>
      <c r="K80" s="349"/>
      <c r="L80" s="349">
        <f>SUM(C80-F80-J80)</f>
        <v>144.57996411404173</v>
      </c>
      <c r="M80" s="349">
        <f t="shared" ref="M80:M143" si="7">J80+L80</f>
        <v>196.32678835852948</v>
      </c>
    </row>
    <row r="81" spans="1:13" s="35" customFormat="1" ht="17.649999999999999" customHeight="1">
      <c r="A81" s="340">
        <v>69</v>
      </c>
      <c r="B81" s="141" t="s">
        <v>550</v>
      </c>
      <c r="C81" s="349">
        <v>674.37328677444202</v>
      </c>
      <c r="D81" s="349">
        <v>674.37328677444202</v>
      </c>
      <c r="E81" s="349">
        <v>0</v>
      </c>
      <c r="F81" s="349">
        <f t="shared" si="5"/>
        <v>674.37328677444202</v>
      </c>
      <c r="G81" s="349"/>
      <c r="H81" s="349">
        <v>0</v>
      </c>
      <c r="I81" s="349">
        <v>0</v>
      </c>
      <c r="J81" s="349">
        <f t="shared" si="6"/>
        <v>0</v>
      </c>
      <c r="K81" s="349"/>
      <c r="L81" s="349">
        <f>SUM(C81-F81-J81)</f>
        <v>0</v>
      </c>
      <c r="M81" s="349">
        <f t="shared" si="7"/>
        <v>0</v>
      </c>
    </row>
    <row r="82" spans="1:13" s="35" customFormat="1" ht="17.649999999999999" customHeight="1">
      <c r="A82" s="340">
        <v>70</v>
      </c>
      <c r="B82" s="141" t="s">
        <v>551</v>
      </c>
      <c r="C82" s="349">
        <v>753.59693620059966</v>
      </c>
      <c r="D82" s="349">
        <v>753.59693620059943</v>
      </c>
      <c r="E82" s="349">
        <v>0</v>
      </c>
      <c r="F82" s="349">
        <f t="shared" si="5"/>
        <v>753.59693620059943</v>
      </c>
      <c r="G82" s="349"/>
      <c r="H82" s="349">
        <v>0</v>
      </c>
      <c r="I82" s="349">
        <v>0</v>
      </c>
      <c r="J82" s="349">
        <f t="shared" si="6"/>
        <v>0</v>
      </c>
      <c r="K82" s="349"/>
      <c r="L82" s="349">
        <f t="shared" ref="L82:L145" si="8">SUM(C82-F82-J82)</f>
        <v>2.2737367544323206E-13</v>
      </c>
      <c r="M82" s="349">
        <f t="shared" si="7"/>
        <v>2.2737367544323206E-13</v>
      </c>
    </row>
    <row r="83" spans="1:13" s="35" customFormat="1" ht="17.649999999999999" customHeight="1">
      <c r="A83" s="340">
        <v>71</v>
      </c>
      <c r="B83" s="141" t="s">
        <v>552</v>
      </c>
      <c r="C83" s="349">
        <v>275.66010068535775</v>
      </c>
      <c r="D83" s="349">
        <v>275.6601006853578</v>
      </c>
      <c r="E83" s="349">
        <v>0</v>
      </c>
      <c r="F83" s="349">
        <f t="shared" si="5"/>
        <v>275.6601006853578</v>
      </c>
      <c r="G83" s="349"/>
      <c r="H83" s="349">
        <v>0</v>
      </c>
      <c r="I83" s="349">
        <v>0</v>
      </c>
      <c r="J83" s="349">
        <f t="shared" si="6"/>
        <v>0</v>
      </c>
      <c r="K83" s="349"/>
      <c r="L83" s="349">
        <f t="shared" si="8"/>
        <v>-5.6843418860808015E-14</v>
      </c>
      <c r="M83" s="349">
        <f t="shared" si="7"/>
        <v>-5.6843418860808015E-14</v>
      </c>
    </row>
    <row r="84" spans="1:13" s="35" customFormat="1" ht="17.649999999999999" customHeight="1">
      <c r="A84" s="340">
        <v>72</v>
      </c>
      <c r="B84" s="141" t="s">
        <v>553</v>
      </c>
      <c r="C84" s="349">
        <v>627.62279048051846</v>
      </c>
      <c r="D84" s="349">
        <v>627.62279048051846</v>
      </c>
      <c r="E84" s="349">
        <v>0</v>
      </c>
      <c r="F84" s="349">
        <f t="shared" si="5"/>
        <v>627.62279048051846</v>
      </c>
      <c r="G84" s="349"/>
      <c r="H84" s="349">
        <v>0</v>
      </c>
      <c r="I84" s="349">
        <v>0</v>
      </c>
      <c r="J84" s="349">
        <f t="shared" si="6"/>
        <v>0</v>
      </c>
      <c r="K84" s="349"/>
      <c r="L84" s="349">
        <f t="shared" si="8"/>
        <v>0</v>
      </c>
      <c r="M84" s="349">
        <f t="shared" si="7"/>
        <v>0</v>
      </c>
    </row>
    <row r="85" spans="1:13" s="35" customFormat="1" ht="17.649999999999999" customHeight="1">
      <c r="A85" s="340">
        <v>73</v>
      </c>
      <c r="B85" s="141" t="s">
        <v>554</v>
      </c>
      <c r="C85" s="349">
        <v>859.79963698199992</v>
      </c>
      <c r="D85" s="349">
        <v>859.79963698199981</v>
      </c>
      <c r="E85" s="349">
        <v>0</v>
      </c>
      <c r="F85" s="349">
        <f t="shared" si="5"/>
        <v>859.79963698199981</v>
      </c>
      <c r="G85" s="349"/>
      <c r="H85" s="349">
        <v>0</v>
      </c>
      <c r="I85" s="349">
        <v>0</v>
      </c>
      <c r="J85" s="349">
        <f t="shared" si="6"/>
        <v>0</v>
      </c>
      <c r="K85" s="349"/>
      <c r="L85" s="349">
        <f t="shared" si="8"/>
        <v>1.1368683772161603E-13</v>
      </c>
      <c r="M85" s="349">
        <f t="shared" si="7"/>
        <v>1.1368683772161603E-13</v>
      </c>
    </row>
    <row r="86" spans="1:13" s="35" customFormat="1" ht="17.649999999999999" customHeight="1">
      <c r="A86" s="340">
        <v>74</v>
      </c>
      <c r="B86" s="141" t="s">
        <v>555</v>
      </c>
      <c r="C86" s="349">
        <v>128.90317860248717</v>
      </c>
      <c r="D86" s="349">
        <v>128.90317860248717</v>
      </c>
      <c r="E86" s="349">
        <v>0</v>
      </c>
      <c r="F86" s="349">
        <f t="shared" si="5"/>
        <v>128.90317860248717</v>
      </c>
      <c r="G86" s="349"/>
      <c r="H86" s="349">
        <v>0</v>
      </c>
      <c r="I86" s="349">
        <v>0</v>
      </c>
      <c r="J86" s="349">
        <f t="shared" si="6"/>
        <v>0</v>
      </c>
      <c r="K86" s="349"/>
      <c r="L86" s="349">
        <f t="shared" si="8"/>
        <v>0</v>
      </c>
      <c r="M86" s="349">
        <f t="shared" si="7"/>
        <v>0</v>
      </c>
    </row>
    <row r="87" spans="1:13" s="35" customFormat="1" ht="17.649999999999999" customHeight="1">
      <c r="A87" s="340">
        <v>75</v>
      </c>
      <c r="B87" s="141" t="s">
        <v>556</v>
      </c>
      <c r="C87" s="349">
        <v>234.63733955887167</v>
      </c>
      <c r="D87" s="349">
        <v>234.63733955887167</v>
      </c>
      <c r="E87" s="349">
        <v>0</v>
      </c>
      <c r="F87" s="349">
        <f t="shared" si="5"/>
        <v>234.63733955887167</v>
      </c>
      <c r="G87" s="349"/>
      <c r="H87" s="349">
        <v>0</v>
      </c>
      <c r="I87" s="349">
        <v>0</v>
      </c>
      <c r="J87" s="349">
        <f t="shared" si="6"/>
        <v>0</v>
      </c>
      <c r="K87" s="349"/>
      <c r="L87" s="349">
        <f t="shared" si="8"/>
        <v>0</v>
      </c>
      <c r="M87" s="349">
        <f t="shared" si="7"/>
        <v>0</v>
      </c>
    </row>
    <row r="88" spans="1:13" s="35" customFormat="1" ht="17.649999999999999" customHeight="1">
      <c r="A88" s="340">
        <v>76</v>
      </c>
      <c r="B88" s="141" t="s">
        <v>557</v>
      </c>
      <c r="C88" s="349">
        <v>381.06239599660938</v>
      </c>
      <c r="D88" s="349">
        <v>381.06239599660938</v>
      </c>
      <c r="E88" s="349">
        <v>0</v>
      </c>
      <c r="F88" s="349">
        <f t="shared" si="5"/>
        <v>381.06239599660938</v>
      </c>
      <c r="G88" s="349"/>
      <c r="H88" s="349">
        <v>0</v>
      </c>
      <c r="I88" s="349">
        <v>0</v>
      </c>
      <c r="J88" s="349">
        <f t="shared" si="6"/>
        <v>0</v>
      </c>
      <c r="K88" s="349"/>
      <c r="L88" s="349">
        <f t="shared" si="8"/>
        <v>0</v>
      </c>
      <c r="M88" s="349">
        <f t="shared" si="7"/>
        <v>0</v>
      </c>
    </row>
    <row r="89" spans="1:13" s="35" customFormat="1" ht="17.649999999999999" customHeight="1">
      <c r="A89" s="340">
        <v>77</v>
      </c>
      <c r="B89" s="141" t="s">
        <v>558</v>
      </c>
      <c r="C89" s="349">
        <v>292.47998894425558</v>
      </c>
      <c r="D89" s="349">
        <v>292.47998894425558</v>
      </c>
      <c r="E89" s="349">
        <v>0</v>
      </c>
      <c r="F89" s="349">
        <f t="shared" si="5"/>
        <v>292.47998894425558</v>
      </c>
      <c r="G89" s="349"/>
      <c r="H89" s="349">
        <v>0</v>
      </c>
      <c r="I89" s="349">
        <v>0</v>
      </c>
      <c r="J89" s="349">
        <f t="shared" si="6"/>
        <v>0</v>
      </c>
      <c r="K89" s="349"/>
      <c r="L89" s="349">
        <f t="shared" si="8"/>
        <v>0</v>
      </c>
      <c r="M89" s="349">
        <f t="shared" si="7"/>
        <v>0</v>
      </c>
    </row>
    <row r="90" spans="1:13" s="35" customFormat="1" ht="17.649999999999999" customHeight="1">
      <c r="A90" s="340">
        <v>78</v>
      </c>
      <c r="B90" s="141" t="s">
        <v>559</v>
      </c>
      <c r="C90" s="349">
        <v>5.0083530697302399</v>
      </c>
      <c r="D90" s="349">
        <v>5.0083530697302399</v>
      </c>
      <c r="E90" s="349">
        <v>0</v>
      </c>
      <c r="F90" s="349">
        <f t="shared" si="5"/>
        <v>5.0083530697302399</v>
      </c>
      <c r="G90" s="349"/>
      <c r="H90" s="349">
        <v>0</v>
      </c>
      <c r="I90" s="349">
        <v>0</v>
      </c>
      <c r="J90" s="349">
        <f t="shared" si="6"/>
        <v>0</v>
      </c>
      <c r="K90" s="349"/>
      <c r="L90" s="349">
        <f t="shared" si="8"/>
        <v>0</v>
      </c>
      <c r="M90" s="349">
        <f t="shared" si="7"/>
        <v>0</v>
      </c>
    </row>
    <row r="91" spans="1:13" s="35" customFormat="1" ht="17.649999999999999" customHeight="1">
      <c r="A91" s="340">
        <v>79</v>
      </c>
      <c r="B91" s="141" t="s">
        <v>560</v>
      </c>
      <c r="C91" s="349">
        <v>2586.7325445331962</v>
      </c>
      <c r="D91" s="349">
        <v>2586.7325445331958</v>
      </c>
      <c r="E91" s="349">
        <v>0</v>
      </c>
      <c r="F91" s="349">
        <f t="shared" si="5"/>
        <v>2586.7325445331958</v>
      </c>
      <c r="G91" s="349"/>
      <c r="H91" s="349">
        <v>0</v>
      </c>
      <c r="I91" s="349">
        <v>0</v>
      </c>
      <c r="J91" s="349">
        <f t="shared" si="6"/>
        <v>0</v>
      </c>
      <c r="K91" s="349"/>
      <c r="L91" s="349">
        <f t="shared" si="8"/>
        <v>4.5474735088646412E-13</v>
      </c>
      <c r="M91" s="349">
        <f t="shared" si="7"/>
        <v>4.5474735088646412E-13</v>
      </c>
    </row>
    <row r="92" spans="1:13" s="35" customFormat="1" ht="17.649999999999999" customHeight="1">
      <c r="A92" s="340">
        <v>80</v>
      </c>
      <c r="B92" s="141" t="s">
        <v>561</v>
      </c>
      <c r="C92" s="349">
        <v>598.82393999539556</v>
      </c>
      <c r="D92" s="349">
        <v>598.82393999539568</v>
      </c>
      <c r="E92" s="349">
        <v>0</v>
      </c>
      <c r="F92" s="349">
        <f t="shared" si="5"/>
        <v>598.82393999539568</v>
      </c>
      <c r="G92" s="349"/>
      <c r="H92" s="349">
        <v>0</v>
      </c>
      <c r="I92" s="349">
        <v>0</v>
      </c>
      <c r="J92" s="349">
        <f t="shared" si="6"/>
        <v>0</v>
      </c>
      <c r="K92" s="349"/>
      <c r="L92" s="349">
        <f t="shared" si="8"/>
        <v>-1.1368683772161603E-13</v>
      </c>
      <c r="M92" s="349">
        <f t="shared" si="7"/>
        <v>-1.1368683772161603E-13</v>
      </c>
    </row>
    <row r="93" spans="1:13" s="35" customFormat="1" ht="17.649999999999999" customHeight="1">
      <c r="A93" s="340">
        <v>82</v>
      </c>
      <c r="B93" s="141" t="s">
        <v>562</v>
      </c>
      <c r="C93" s="349">
        <v>12.183559368938996</v>
      </c>
      <c r="D93" s="349">
        <v>12.183559368938994</v>
      </c>
      <c r="E93" s="349">
        <v>0</v>
      </c>
      <c r="F93" s="349">
        <f t="shared" si="5"/>
        <v>12.183559368938994</v>
      </c>
      <c r="G93" s="349"/>
      <c r="H93" s="349">
        <v>0</v>
      </c>
      <c r="I93" s="349">
        <v>0</v>
      </c>
      <c r="J93" s="349">
        <f t="shared" si="6"/>
        <v>0</v>
      </c>
      <c r="K93" s="349"/>
      <c r="L93" s="349">
        <f t="shared" si="8"/>
        <v>1.7763568394002505E-15</v>
      </c>
      <c r="M93" s="349">
        <f t="shared" si="7"/>
        <v>1.7763568394002505E-15</v>
      </c>
    </row>
    <row r="94" spans="1:13" s="35" customFormat="1" ht="17.649999999999999" customHeight="1">
      <c r="A94" s="340">
        <v>83</v>
      </c>
      <c r="B94" s="141" t="s">
        <v>563</v>
      </c>
      <c r="C94" s="349">
        <v>18.585959152473837</v>
      </c>
      <c r="D94" s="349">
        <v>18.585959152473833</v>
      </c>
      <c r="E94" s="349">
        <v>0</v>
      </c>
      <c r="F94" s="349">
        <f t="shared" si="5"/>
        <v>18.585959152473833</v>
      </c>
      <c r="G94" s="349"/>
      <c r="H94" s="349">
        <v>0</v>
      </c>
      <c r="I94" s="349">
        <v>0</v>
      </c>
      <c r="J94" s="349">
        <f t="shared" si="6"/>
        <v>0</v>
      </c>
      <c r="K94" s="349"/>
      <c r="L94" s="349">
        <f t="shared" si="8"/>
        <v>3.5527136788005009E-15</v>
      </c>
      <c r="M94" s="349">
        <f t="shared" si="7"/>
        <v>3.5527136788005009E-15</v>
      </c>
    </row>
    <row r="95" spans="1:13" s="35" customFormat="1" ht="17.649999999999999" customHeight="1">
      <c r="A95" s="340">
        <v>84</v>
      </c>
      <c r="B95" s="141" t="s">
        <v>564</v>
      </c>
      <c r="C95" s="349">
        <v>274.31375400000002</v>
      </c>
      <c r="D95" s="349">
        <v>274.31375400000002</v>
      </c>
      <c r="E95" s="349">
        <v>0</v>
      </c>
      <c r="F95" s="349">
        <f t="shared" si="5"/>
        <v>274.31375400000002</v>
      </c>
      <c r="G95" s="349"/>
      <c r="H95" s="349">
        <v>0</v>
      </c>
      <c r="I95" s="349">
        <v>0</v>
      </c>
      <c r="J95" s="349">
        <f t="shared" si="6"/>
        <v>0</v>
      </c>
      <c r="K95" s="349"/>
      <c r="L95" s="349">
        <f t="shared" si="8"/>
        <v>0</v>
      </c>
      <c r="M95" s="349">
        <f t="shared" si="7"/>
        <v>0</v>
      </c>
    </row>
    <row r="96" spans="1:13" s="35" customFormat="1" ht="17.649999999999999" customHeight="1">
      <c r="A96" s="340">
        <v>87</v>
      </c>
      <c r="B96" s="141" t="s">
        <v>565</v>
      </c>
      <c r="C96" s="349">
        <v>999.05581794855766</v>
      </c>
      <c r="D96" s="349">
        <v>999.055817948558</v>
      </c>
      <c r="E96" s="349">
        <v>0</v>
      </c>
      <c r="F96" s="349">
        <f t="shared" si="5"/>
        <v>999.055817948558</v>
      </c>
      <c r="G96" s="349"/>
      <c r="H96" s="349">
        <v>0</v>
      </c>
      <c r="I96" s="349">
        <v>0</v>
      </c>
      <c r="J96" s="349">
        <f t="shared" si="6"/>
        <v>0</v>
      </c>
      <c r="K96" s="349"/>
      <c r="L96" s="349">
        <f t="shared" si="8"/>
        <v>-3.4106051316484809E-13</v>
      </c>
      <c r="M96" s="349">
        <f t="shared" si="7"/>
        <v>-3.4106051316484809E-13</v>
      </c>
    </row>
    <row r="97" spans="1:19" s="35" customFormat="1" ht="17.649999999999999" customHeight="1">
      <c r="A97" s="340">
        <v>90</v>
      </c>
      <c r="B97" s="141" t="s">
        <v>566</v>
      </c>
      <c r="C97" s="349">
        <v>272.91263999999995</v>
      </c>
      <c r="D97" s="349">
        <v>272.91263999999995</v>
      </c>
      <c r="E97" s="349">
        <v>0</v>
      </c>
      <c r="F97" s="349">
        <f t="shared" si="5"/>
        <v>272.91263999999995</v>
      </c>
      <c r="G97" s="349"/>
      <c r="H97" s="349">
        <v>0</v>
      </c>
      <c r="I97" s="349">
        <v>0</v>
      </c>
      <c r="J97" s="349">
        <f t="shared" si="6"/>
        <v>0</v>
      </c>
      <c r="K97" s="349"/>
      <c r="L97" s="349">
        <f t="shared" si="8"/>
        <v>0</v>
      </c>
      <c r="M97" s="349">
        <f t="shared" si="7"/>
        <v>0</v>
      </c>
    </row>
    <row r="98" spans="1:19" s="35" customFormat="1" ht="17.649999999999999" customHeight="1">
      <c r="A98" s="340">
        <v>91</v>
      </c>
      <c r="B98" s="141" t="s">
        <v>567</v>
      </c>
      <c r="C98" s="349">
        <v>233.83453493577639</v>
      </c>
      <c r="D98" s="349">
        <v>233.83453493577642</v>
      </c>
      <c r="E98" s="349">
        <v>0</v>
      </c>
      <c r="F98" s="349">
        <f t="shared" si="5"/>
        <v>233.83453493577642</v>
      </c>
      <c r="G98" s="349"/>
      <c r="H98" s="349">
        <v>0</v>
      </c>
      <c r="I98" s="349">
        <v>0</v>
      </c>
      <c r="J98" s="349">
        <f t="shared" si="6"/>
        <v>0</v>
      </c>
      <c r="K98" s="349"/>
      <c r="L98" s="349">
        <f t="shared" si="8"/>
        <v>-2.8421709430404007E-14</v>
      </c>
      <c r="M98" s="349">
        <f t="shared" si="7"/>
        <v>-2.8421709430404007E-14</v>
      </c>
    </row>
    <row r="99" spans="1:19" s="35" customFormat="1" ht="17.649999999999999" customHeight="1">
      <c r="A99" s="340">
        <v>92</v>
      </c>
      <c r="B99" s="141" t="s">
        <v>568</v>
      </c>
      <c r="C99" s="349">
        <v>656.90908223566646</v>
      </c>
      <c r="D99" s="349">
        <v>656.90908223566635</v>
      </c>
      <c r="E99" s="349">
        <v>0</v>
      </c>
      <c r="F99" s="349">
        <f t="shared" si="5"/>
        <v>656.90908223566635</v>
      </c>
      <c r="G99" s="349"/>
      <c r="H99" s="349">
        <v>0</v>
      </c>
      <c r="I99" s="349">
        <v>0</v>
      </c>
      <c r="J99" s="349">
        <f t="shared" si="6"/>
        <v>0</v>
      </c>
      <c r="K99" s="349"/>
      <c r="L99" s="349">
        <f t="shared" si="8"/>
        <v>1.1368683772161603E-13</v>
      </c>
      <c r="M99" s="349">
        <f t="shared" si="7"/>
        <v>1.1368683772161603E-13</v>
      </c>
    </row>
    <row r="100" spans="1:19" s="35" customFormat="1" ht="17.649999999999999" customHeight="1">
      <c r="A100" s="340">
        <v>93</v>
      </c>
      <c r="B100" s="141" t="s">
        <v>569</v>
      </c>
      <c r="C100" s="349">
        <v>352.69240944452827</v>
      </c>
      <c r="D100" s="349">
        <v>352.69240944452827</v>
      </c>
      <c r="E100" s="349">
        <v>0</v>
      </c>
      <c r="F100" s="349">
        <f t="shared" si="5"/>
        <v>352.69240944452827</v>
      </c>
      <c r="G100" s="349"/>
      <c r="H100" s="349">
        <v>0</v>
      </c>
      <c r="I100" s="349">
        <v>0</v>
      </c>
      <c r="J100" s="349">
        <f t="shared" si="6"/>
        <v>0</v>
      </c>
      <c r="K100" s="349"/>
      <c r="L100" s="349">
        <f t="shared" si="8"/>
        <v>0</v>
      </c>
      <c r="M100" s="349">
        <f t="shared" si="7"/>
        <v>0</v>
      </c>
    </row>
    <row r="101" spans="1:19" s="35" customFormat="1" ht="17.649999999999999" customHeight="1">
      <c r="A101" s="340">
        <v>94</v>
      </c>
      <c r="B101" s="141" t="s">
        <v>570</v>
      </c>
      <c r="C101" s="349">
        <v>117.57174000000001</v>
      </c>
      <c r="D101" s="349">
        <v>117.57174000000001</v>
      </c>
      <c r="E101" s="349">
        <v>0</v>
      </c>
      <c r="F101" s="349">
        <f t="shared" si="5"/>
        <v>117.57174000000001</v>
      </c>
      <c r="G101" s="349"/>
      <c r="H101" s="349">
        <v>0</v>
      </c>
      <c r="I101" s="349">
        <v>0</v>
      </c>
      <c r="J101" s="349">
        <f t="shared" si="6"/>
        <v>0</v>
      </c>
      <c r="K101" s="349"/>
      <c r="L101" s="349">
        <f t="shared" si="8"/>
        <v>0</v>
      </c>
      <c r="M101" s="349">
        <f t="shared" si="7"/>
        <v>0</v>
      </c>
    </row>
    <row r="102" spans="1:19" s="35" customFormat="1" ht="17.649999999999999" customHeight="1">
      <c r="A102" s="340">
        <v>95</v>
      </c>
      <c r="B102" s="141" t="s">
        <v>571</v>
      </c>
      <c r="C102" s="349">
        <v>156.43518831125795</v>
      </c>
      <c r="D102" s="349">
        <v>156.43518831125792</v>
      </c>
      <c r="E102" s="349">
        <v>0</v>
      </c>
      <c r="F102" s="349">
        <f t="shared" si="5"/>
        <v>156.43518831125792</v>
      </c>
      <c r="G102" s="349"/>
      <c r="H102" s="349">
        <v>0</v>
      </c>
      <c r="I102" s="349">
        <v>0</v>
      </c>
      <c r="J102" s="349">
        <f t="shared" si="6"/>
        <v>0</v>
      </c>
      <c r="K102" s="349"/>
      <c r="L102" s="349">
        <f t="shared" si="8"/>
        <v>2.8421709430404007E-14</v>
      </c>
      <c r="M102" s="349">
        <f t="shared" si="7"/>
        <v>2.8421709430404007E-14</v>
      </c>
    </row>
    <row r="103" spans="1:19" s="35" customFormat="1" ht="17.649999999999999" customHeight="1">
      <c r="A103" s="340">
        <v>98</v>
      </c>
      <c r="B103" s="141" t="s">
        <v>572</v>
      </c>
      <c r="C103" s="349">
        <v>70.652374335571821</v>
      </c>
      <c r="D103" s="349">
        <v>70.652374335571821</v>
      </c>
      <c r="E103" s="349">
        <v>0</v>
      </c>
      <c r="F103" s="349">
        <f t="shared" si="5"/>
        <v>70.652374335571821</v>
      </c>
      <c r="G103" s="349"/>
      <c r="H103" s="349">
        <v>0</v>
      </c>
      <c r="I103" s="349">
        <v>0</v>
      </c>
      <c r="J103" s="349">
        <f t="shared" si="6"/>
        <v>0</v>
      </c>
      <c r="K103" s="349"/>
      <c r="L103" s="349">
        <f t="shared" si="8"/>
        <v>0</v>
      </c>
      <c r="M103" s="349">
        <f t="shared" si="7"/>
        <v>0</v>
      </c>
    </row>
    <row r="104" spans="1:19" s="35" customFormat="1" ht="17.649999999999999" customHeight="1">
      <c r="A104" s="340">
        <v>99</v>
      </c>
      <c r="B104" s="141" t="s">
        <v>573</v>
      </c>
      <c r="C104" s="349">
        <v>910.01304623008809</v>
      </c>
      <c r="D104" s="349">
        <v>910.01304623008821</v>
      </c>
      <c r="E104" s="349">
        <v>0</v>
      </c>
      <c r="F104" s="349">
        <f t="shared" si="5"/>
        <v>910.01304623008821</v>
      </c>
      <c r="G104" s="349"/>
      <c r="H104" s="349">
        <v>0</v>
      </c>
      <c r="I104" s="349">
        <v>0</v>
      </c>
      <c r="J104" s="349">
        <f t="shared" si="6"/>
        <v>0</v>
      </c>
      <c r="K104" s="349"/>
      <c r="L104" s="349">
        <f t="shared" si="8"/>
        <v>-1.1368683772161603E-13</v>
      </c>
      <c r="M104" s="349">
        <f t="shared" si="7"/>
        <v>-1.1368683772161603E-13</v>
      </c>
    </row>
    <row r="105" spans="1:19" s="35" customFormat="1" ht="17.649999999999999" customHeight="1">
      <c r="A105" s="340">
        <v>100</v>
      </c>
      <c r="B105" s="141" t="s">
        <v>574</v>
      </c>
      <c r="C105" s="349">
        <v>1616.7453367850947</v>
      </c>
      <c r="D105" s="349">
        <v>1616.7453367850947</v>
      </c>
      <c r="E105" s="349">
        <v>0</v>
      </c>
      <c r="F105" s="349">
        <f t="shared" si="5"/>
        <v>1616.7453367850947</v>
      </c>
      <c r="G105" s="349"/>
      <c r="H105" s="349">
        <v>0</v>
      </c>
      <c r="I105" s="349">
        <v>0</v>
      </c>
      <c r="J105" s="349">
        <f t="shared" si="6"/>
        <v>0</v>
      </c>
      <c r="K105" s="349"/>
      <c r="L105" s="349">
        <f t="shared" si="8"/>
        <v>0</v>
      </c>
      <c r="M105" s="349">
        <f t="shared" si="7"/>
        <v>0</v>
      </c>
    </row>
    <row r="106" spans="1:19" s="36" customFormat="1" ht="17.649999999999999" customHeight="1">
      <c r="A106" s="340">
        <v>101</v>
      </c>
      <c r="B106" s="141" t="s">
        <v>575</v>
      </c>
      <c r="C106" s="349">
        <v>566.20570498339737</v>
      </c>
      <c r="D106" s="349">
        <v>566.2057049833976</v>
      </c>
      <c r="E106" s="349">
        <v>0</v>
      </c>
      <c r="F106" s="349">
        <f t="shared" si="5"/>
        <v>566.2057049833976</v>
      </c>
      <c r="G106" s="349"/>
      <c r="H106" s="349">
        <v>0</v>
      </c>
      <c r="I106" s="349">
        <v>0</v>
      </c>
      <c r="J106" s="349">
        <f t="shared" si="6"/>
        <v>0</v>
      </c>
      <c r="K106" s="349"/>
      <c r="L106" s="349">
        <f t="shared" si="8"/>
        <v>-2.2737367544323206E-13</v>
      </c>
      <c r="M106" s="349">
        <f t="shared" si="7"/>
        <v>-2.2737367544323206E-13</v>
      </c>
      <c r="N106" s="35"/>
      <c r="O106" s="35"/>
      <c r="P106" s="35"/>
      <c r="Q106" s="35"/>
      <c r="R106" s="35"/>
      <c r="S106" s="35"/>
    </row>
    <row r="107" spans="1:19" s="35" customFormat="1" ht="17.649999999999999" customHeight="1">
      <c r="A107" s="340">
        <v>102</v>
      </c>
      <c r="B107" s="141" t="s">
        <v>576</v>
      </c>
      <c r="C107" s="349">
        <v>391.69201898016541</v>
      </c>
      <c r="D107" s="349">
        <v>391.69201898016541</v>
      </c>
      <c r="E107" s="349">
        <v>0</v>
      </c>
      <c r="F107" s="349">
        <f t="shared" si="5"/>
        <v>391.69201898016541</v>
      </c>
      <c r="G107" s="349"/>
      <c r="H107" s="349">
        <v>0</v>
      </c>
      <c r="I107" s="349">
        <v>0</v>
      </c>
      <c r="J107" s="349">
        <f t="shared" si="6"/>
        <v>0</v>
      </c>
      <c r="K107" s="349"/>
      <c r="L107" s="349">
        <f t="shared" si="8"/>
        <v>0</v>
      </c>
      <c r="M107" s="349">
        <f t="shared" si="7"/>
        <v>0</v>
      </c>
    </row>
    <row r="108" spans="1:19" s="35" customFormat="1" ht="17.649999999999999" customHeight="1">
      <c r="A108" s="340">
        <v>103</v>
      </c>
      <c r="B108" s="141" t="s">
        <v>577</v>
      </c>
      <c r="C108" s="349">
        <v>135.87053189975882</v>
      </c>
      <c r="D108" s="349">
        <v>135.87053189975879</v>
      </c>
      <c r="E108" s="349">
        <v>0</v>
      </c>
      <c r="F108" s="349">
        <f t="shared" si="5"/>
        <v>135.87053189975879</v>
      </c>
      <c r="G108" s="349"/>
      <c r="H108" s="349">
        <v>0</v>
      </c>
      <c r="I108" s="349">
        <v>0</v>
      </c>
      <c r="J108" s="349">
        <f t="shared" si="6"/>
        <v>0</v>
      </c>
      <c r="K108" s="349"/>
      <c r="L108" s="349">
        <f t="shared" si="8"/>
        <v>2.8421709430404007E-14</v>
      </c>
      <c r="M108" s="349">
        <f t="shared" si="7"/>
        <v>2.8421709430404007E-14</v>
      </c>
    </row>
    <row r="109" spans="1:19" s="35" customFormat="1" ht="17.649999999999999" customHeight="1">
      <c r="A109" s="340">
        <v>104</v>
      </c>
      <c r="B109" s="139" t="s">
        <v>578</v>
      </c>
      <c r="C109" s="349">
        <v>3782.6769344329168</v>
      </c>
      <c r="D109" s="349">
        <v>3580.6806226292483</v>
      </c>
      <c r="E109" s="349">
        <v>10.55201620407704</v>
      </c>
      <c r="F109" s="349">
        <f t="shared" si="5"/>
        <v>3591.2326388333254</v>
      </c>
      <c r="G109" s="349"/>
      <c r="H109" s="349">
        <v>0.79848537989703905</v>
      </c>
      <c r="I109" s="349">
        <v>11.35032729626853</v>
      </c>
      <c r="J109" s="349">
        <f t="shared" si="6"/>
        <v>12.148812676165569</v>
      </c>
      <c r="K109" s="349"/>
      <c r="L109" s="349">
        <f t="shared" si="8"/>
        <v>179.29548292342588</v>
      </c>
      <c r="M109" s="349">
        <f t="shared" si="7"/>
        <v>191.44429559959144</v>
      </c>
    </row>
    <row r="110" spans="1:19" s="35" customFormat="1" ht="17.649999999999999" customHeight="1">
      <c r="A110" s="340">
        <v>105</v>
      </c>
      <c r="B110" s="141" t="s">
        <v>579</v>
      </c>
      <c r="C110" s="349">
        <v>2060.2385051423666</v>
      </c>
      <c r="D110" s="349">
        <v>2060.2385051423666</v>
      </c>
      <c r="E110" s="349">
        <v>0</v>
      </c>
      <c r="F110" s="349">
        <f t="shared" si="5"/>
        <v>2060.2385051423666</v>
      </c>
      <c r="G110" s="349"/>
      <c r="H110" s="349">
        <v>0</v>
      </c>
      <c r="I110" s="349">
        <v>0</v>
      </c>
      <c r="J110" s="349">
        <f t="shared" si="6"/>
        <v>0</v>
      </c>
      <c r="K110" s="349"/>
      <c r="L110" s="349">
        <f t="shared" si="8"/>
        <v>0</v>
      </c>
      <c r="M110" s="349">
        <f t="shared" si="7"/>
        <v>0</v>
      </c>
    </row>
    <row r="111" spans="1:19" s="35" customFormat="1" ht="17.649999999999999" customHeight="1">
      <c r="A111" s="340">
        <v>106</v>
      </c>
      <c r="B111" s="141" t="s">
        <v>580</v>
      </c>
      <c r="C111" s="349">
        <v>1512.7210506287297</v>
      </c>
      <c r="D111" s="349">
        <v>1512.7210506287297</v>
      </c>
      <c r="E111" s="349">
        <v>0</v>
      </c>
      <c r="F111" s="349">
        <f t="shared" si="5"/>
        <v>1512.7210506287297</v>
      </c>
      <c r="G111" s="349"/>
      <c r="H111" s="349">
        <v>0</v>
      </c>
      <c r="I111" s="349">
        <v>0</v>
      </c>
      <c r="J111" s="349">
        <f t="shared" si="6"/>
        <v>0</v>
      </c>
      <c r="K111" s="349"/>
      <c r="L111" s="349">
        <f t="shared" si="8"/>
        <v>0</v>
      </c>
      <c r="M111" s="349">
        <f t="shared" si="7"/>
        <v>0</v>
      </c>
    </row>
    <row r="112" spans="1:19" s="35" customFormat="1" ht="17.649999999999999" customHeight="1">
      <c r="A112" s="340">
        <v>107</v>
      </c>
      <c r="B112" s="141" t="s">
        <v>581</v>
      </c>
      <c r="C112" s="349">
        <v>1228.324702462</v>
      </c>
      <c r="D112" s="349">
        <v>1228.324702462</v>
      </c>
      <c r="E112" s="349">
        <v>0</v>
      </c>
      <c r="F112" s="349">
        <f t="shared" si="5"/>
        <v>1228.324702462</v>
      </c>
      <c r="G112" s="349"/>
      <c r="H112" s="349">
        <v>0</v>
      </c>
      <c r="I112" s="349">
        <v>0</v>
      </c>
      <c r="J112" s="349">
        <f t="shared" si="6"/>
        <v>0</v>
      </c>
      <c r="K112" s="349"/>
      <c r="L112" s="349">
        <f t="shared" si="8"/>
        <v>0</v>
      </c>
      <c r="M112" s="349">
        <f t="shared" si="7"/>
        <v>0</v>
      </c>
    </row>
    <row r="113" spans="1:13" s="35" customFormat="1" ht="17.649999999999999" customHeight="1">
      <c r="A113" s="340">
        <v>108</v>
      </c>
      <c r="B113" s="141" t="s">
        <v>582</v>
      </c>
      <c r="C113" s="349">
        <v>695.71518238740134</v>
      </c>
      <c r="D113" s="349">
        <v>695.71518238740134</v>
      </c>
      <c r="E113" s="349">
        <v>0</v>
      </c>
      <c r="F113" s="349">
        <f t="shared" si="5"/>
        <v>695.71518238740134</v>
      </c>
      <c r="G113" s="349"/>
      <c r="H113" s="349">
        <v>0</v>
      </c>
      <c r="I113" s="349">
        <v>0</v>
      </c>
      <c r="J113" s="349">
        <f t="shared" si="6"/>
        <v>0</v>
      </c>
      <c r="K113" s="349"/>
      <c r="L113" s="349">
        <f t="shared" si="8"/>
        <v>0</v>
      </c>
      <c r="M113" s="349">
        <f t="shared" si="7"/>
        <v>0</v>
      </c>
    </row>
    <row r="114" spans="1:13" s="26" customFormat="1" ht="17.649999999999999" customHeight="1">
      <c r="A114" s="340">
        <v>110</v>
      </c>
      <c r="B114" s="141" t="s">
        <v>583</v>
      </c>
      <c r="C114" s="349">
        <v>106.6292908282758</v>
      </c>
      <c r="D114" s="349">
        <v>106.62929082827577</v>
      </c>
      <c r="E114" s="349">
        <v>0</v>
      </c>
      <c r="F114" s="349">
        <f t="shared" si="5"/>
        <v>106.62929082827577</v>
      </c>
      <c r="G114" s="349"/>
      <c r="H114" s="349">
        <v>0</v>
      </c>
      <c r="I114" s="349">
        <v>0</v>
      </c>
      <c r="J114" s="349">
        <f t="shared" si="6"/>
        <v>0</v>
      </c>
      <c r="K114" s="349"/>
      <c r="L114" s="349">
        <f t="shared" si="8"/>
        <v>2.8421709430404007E-14</v>
      </c>
      <c r="M114" s="349">
        <f t="shared" si="7"/>
        <v>2.8421709430404007E-14</v>
      </c>
    </row>
    <row r="115" spans="1:13" s="35" customFormat="1" ht="17.649999999999999" customHeight="1">
      <c r="A115" s="340">
        <v>111</v>
      </c>
      <c r="B115" s="141" t="s">
        <v>584</v>
      </c>
      <c r="C115" s="349">
        <v>639.10265762199992</v>
      </c>
      <c r="D115" s="349">
        <v>639.10265762200004</v>
      </c>
      <c r="E115" s="349">
        <v>0</v>
      </c>
      <c r="F115" s="349">
        <f t="shared" si="5"/>
        <v>639.10265762200004</v>
      </c>
      <c r="G115" s="349"/>
      <c r="H115" s="349">
        <v>0</v>
      </c>
      <c r="I115" s="349">
        <v>0</v>
      </c>
      <c r="J115" s="349">
        <f t="shared" si="6"/>
        <v>0</v>
      </c>
      <c r="K115" s="349"/>
      <c r="L115" s="349">
        <f t="shared" si="8"/>
        <v>-1.1368683772161603E-13</v>
      </c>
      <c r="M115" s="349">
        <f t="shared" si="7"/>
        <v>-1.1368683772161603E-13</v>
      </c>
    </row>
    <row r="116" spans="1:13" s="35" customFormat="1" ht="17.649999999999999" customHeight="1">
      <c r="A116" s="340">
        <v>112</v>
      </c>
      <c r="B116" s="141" t="s">
        <v>585</v>
      </c>
      <c r="C116" s="349">
        <v>277.98436685428226</v>
      </c>
      <c r="D116" s="349">
        <v>277.98436685428226</v>
      </c>
      <c r="E116" s="349">
        <v>0</v>
      </c>
      <c r="F116" s="349">
        <f t="shared" si="5"/>
        <v>277.98436685428226</v>
      </c>
      <c r="G116" s="349"/>
      <c r="H116" s="349">
        <v>0</v>
      </c>
      <c r="I116" s="349">
        <v>0</v>
      </c>
      <c r="J116" s="349">
        <f t="shared" si="6"/>
        <v>0</v>
      </c>
      <c r="K116" s="349"/>
      <c r="L116" s="349">
        <f t="shared" si="8"/>
        <v>0</v>
      </c>
      <c r="M116" s="349">
        <f t="shared" si="7"/>
        <v>0</v>
      </c>
    </row>
    <row r="117" spans="1:13" s="35" customFormat="1" ht="17.649999999999999" customHeight="1">
      <c r="A117" s="340">
        <v>113</v>
      </c>
      <c r="B117" s="141" t="s">
        <v>586</v>
      </c>
      <c r="C117" s="349">
        <v>727.94610338506379</v>
      </c>
      <c r="D117" s="349">
        <v>727.94610338506379</v>
      </c>
      <c r="E117" s="349">
        <v>0</v>
      </c>
      <c r="F117" s="349">
        <f t="shared" si="5"/>
        <v>727.94610338506379</v>
      </c>
      <c r="G117" s="349"/>
      <c r="H117" s="349">
        <v>0</v>
      </c>
      <c r="I117" s="349">
        <v>0</v>
      </c>
      <c r="J117" s="349">
        <f t="shared" si="6"/>
        <v>0</v>
      </c>
      <c r="K117" s="349"/>
      <c r="L117" s="349">
        <f t="shared" si="8"/>
        <v>0</v>
      </c>
      <c r="M117" s="349">
        <f t="shared" si="7"/>
        <v>0</v>
      </c>
    </row>
    <row r="118" spans="1:13" s="35" customFormat="1" ht="17.649999999999999" customHeight="1">
      <c r="A118" s="340">
        <v>114</v>
      </c>
      <c r="B118" s="141" t="s">
        <v>587</v>
      </c>
      <c r="C118" s="349">
        <v>620.34830594216021</v>
      </c>
      <c r="D118" s="349">
        <v>620.34830594216021</v>
      </c>
      <c r="E118" s="349">
        <v>0</v>
      </c>
      <c r="F118" s="349">
        <f t="shared" si="5"/>
        <v>620.34830594216021</v>
      </c>
      <c r="G118" s="349"/>
      <c r="H118" s="349">
        <v>0</v>
      </c>
      <c r="I118" s="349">
        <v>0</v>
      </c>
      <c r="J118" s="349">
        <f t="shared" si="6"/>
        <v>0</v>
      </c>
      <c r="K118" s="349"/>
      <c r="L118" s="349">
        <f t="shared" si="8"/>
        <v>0</v>
      </c>
      <c r="M118" s="349">
        <f t="shared" si="7"/>
        <v>0</v>
      </c>
    </row>
    <row r="119" spans="1:13" s="35" customFormat="1" ht="17.649999999999999" customHeight="1">
      <c r="A119" s="340">
        <v>117</v>
      </c>
      <c r="B119" s="141" t="s">
        <v>588</v>
      </c>
      <c r="C119" s="349">
        <v>897.52520000000015</v>
      </c>
      <c r="D119" s="349">
        <v>897.52519999999993</v>
      </c>
      <c r="E119" s="349">
        <v>0</v>
      </c>
      <c r="F119" s="349">
        <f t="shared" si="5"/>
        <v>897.52519999999993</v>
      </c>
      <c r="G119" s="349"/>
      <c r="H119" s="349">
        <v>0</v>
      </c>
      <c r="I119" s="349">
        <v>0</v>
      </c>
      <c r="J119" s="349">
        <f t="shared" si="6"/>
        <v>0</v>
      </c>
      <c r="K119" s="349"/>
      <c r="L119" s="349">
        <f t="shared" si="8"/>
        <v>2.2737367544323206E-13</v>
      </c>
      <c r="M119" s="349">
        <f t="shared" si="7"/>
        <v>2.2737367544323206E-13</v>
      </c>
    </row>
    <row r="120" spans="1:13" s="35" customFormat="1" ht="17.649999999999999" customHeight="1">
      <c r="A120" s="340">
        <v>118</v>
      </c>
      <c r="B120" s="141" t="s">
        <v>589</v>
      </c>
      <c r="C120" s="349">
        <v>418.7896139645207</v>
      </c>
      <c r="D120" s="349">
        <v>418.78961396452075</v>
      </c>
      <c r="E120" s="349">
        <v>0</v>
      </c>
      <c r="F120" s="349">
        <f t="shared" si="5"/>
        <v>418.78961396452075</v>
      </c>
      <c r="G120" s="349"/>
      <c r="H120" s="349">
        <v>0</v>
      </c>
      <c r="I120" s="349">
        <v>0</v>
      </c>
      <c r="J120" s="349">
        <f t="shared" si="6"/>
        <v>0</v>
      </c>
      <c r="K120" s="349"/>
      <c r="L120" s="349">
        <f t="shared" si="8"/>
        <v>-5.6843418860808015E-14</v>
      </c>
      <c r="M120" s="349">
        <f t="shared" si="7"/>
        <v>-5.6843418860808015E-14</v>
      </c>
    </row>
    <row r="121" spans="1:13" s="35" customFormat="1" ht="17.649999999999999" customHeight="1">
      <c r="A121" s="340">
        <v>122</v>
      </c>
      <c r="B121" s="141" t="s">
        <v>590</v>
      </c>
      <c r="C121" s="349">
        <v>219.39963975209224</v>
      </c>
      <c r="D121" s="349">
        <v>219.3996397520923</v>
      </c>
      <c r="E121" s="349">
        <v>0</v>
      </c>
      <c r="F121" s="349">
        <f t="shared" si="5"/>
        <v>219.3996397520923</v>
      </c>
      <c r="G121" s="349"/>
      <c r="H121" s="349">
        <v>0</v>
      </c>
      <c r="I121" s="349">
        <v>0</v>
      </c>
      <c r="J121" s="349">
        <f t="shared" si="6"/>
        <v>0</v>
      </c>
      <c r="K121" s="349"/>
      <c r="L121" s="349">
        <f t="shared" si="8"/>
        <v>-5.6843418860808015E-14</v>
      </c>
      <c r="M121" s="349">
        <f t="shared" si="7"/>
        <v>-5.6843418860808015E-14</v>
      </c>
    </row>
    <row r="122" spans="1:13" s="35" customFormat="1" ht="17.649999999999999" customHeight="1">
      <c r="A122" s="340">
        <v>123</v>
      </c>
      <c r="B122" s="141" t="s">
        <v>591</v>
      </c>
      <c r="C122" s="349">
        <v>107.5848092772694</v>
      </c>
      <c r="D122" s="349">
        <v>107.58480927726943</v>
      </c>
      <c r="E122" s="349">
        <v>0</v>
      </c>
      <c r="F122" s="349">
        <f t="shared" si="5"/>
        <v>107.58480927726943</v>
      </c>
      <c r="G122" s="349"/>
      <c r="H122" s="349">
        <v>0</v>
      </c>
      <c r="I122" s="349">
        <v>0</v>
      </c>
      <c r="J122" s="349">
        <f t="shared" si="6"/>
        <v>0</v>
      </c>
      <c r="K122" s="349"/>
      <c r="L122" s="349">
        <f t="shared" si="8"/>
        <v>-2.8421709430404007E-14</v>
      </c>
      <c r="M122" s="349">
        <f t="shared" si="7"/>
        <v>-2.8421709430404007E-14</v>
      </c>
    </row>
    <row r="123" spans="1:13" s="35" customFormat="1" ht="17.649999999999999" customHeight="1">
      <c r="A123" s="340">
        <v>124</v>
      </c>
      <c r="B123" s="141" t="s">
        <v>592</v>
      </c>
      <c r="C123" s="349">
        <v>1092.516723137169</v>
      </c>
      <c r="D123" s="349">
        <v>1092.5167231371693</v>
      </c>
      <c r="E123" s="349">
        <v>0</v>
      </c>
      <c r="F123" s="349">
        <f t="shared" si="5"/>
        <v>1092.5167231371693</v>
      </c>
      <c r="G123" s="349"/>
      <c r="H123" s="349">
        <v>0</v>
      </c>
      <c r="I123" s="349">
        <v>0</v>
      </c>
      <c r="J123" s="349">
        <f t="shared" si="6"/>
        <v>0</v>
      </c>
      <c r="K123" s="349"/>
      <c r="L123" s="349">
        <f t="shared" si="8"/>
        <v>-2.2737367544323206E-13</v>
      </c>
      <c r="M123" s="349">
        <f t="shared" si="7"/>
        <v>-2.2737367544323206E-13</v>
      </c>
    </row>
    <row r="124" spans="1:13" s="35" customFormat="1" ht="17.649999999999999" customHeight="1">
      <c r="A124" s="340">
        <v>126</v>
      </c>
      <c r="B124" s="141" t="s">
        <v>593</v>
      </c>
      <c r="C124" s="349">
        <v>1715.5453363154456</v>
      </c>
      <c r="D124" s="349">
        <v>1715.5453363154459</v>
      </c>
      <c r="E124" s="349">
        <v>0</v>
      </c>
      <c r="F124" s="349">
        <f t="shared" si="5"/>
        <v>1715.5453363154459</v>
      </c>
      <c r="G124" s="349"/>
      <c r="H124" s="349">
        <v>0</v>
      </c>
      <c r="I124" s="349">
        <v>0</v>
      </c>
      <c r="J124" s="349">
        <f t="shared" si="6"/>
        <v>0</v>
      </c>
      <c r="K124" s="349"/>
      <c r="L124" s="349">
        <f t="shared" si="8"/>
        <v>-2.2737367544323206E-13</v>
      </c>
      <c r="M124" s="349">
        <f t="shared" si="7"/>
        <v>-2.2737367544323206E-13</v>
      </c>
    </row>
    <row r="125" spans="1:13" s="35" customFormat="1" ht="17.649999999999999" customHeight="1">
      <c r="A125" s="340">
        <v>127</v>
      </c>
      <c r="B125" s="141" t="s">
        <v>594</v>
      </c>
      <c r="C125" s="349">
        <v>1446.9258156173078</v>
      </c>
      <c r="D125" s="349">
        <v>1446.9258156173082</v>
      </c>
      <c r="E125" s="349">
        <v>0</v>
      </c>
      <c r="F125" s="349">
        <f t="shared" si="5"/>
        <v>1446.9258156173082</v>
      </c>
      <c r="G125" s="349"/>
      <c r="H125" s="349">
        <v>0</v>
      </c>
      <c r="I125" s="349">
        <v>0</v>
      </c>
      <c r="J125" s="349">
        <f t="shared" si="6"/>
        <v>0</v>
      </c>
      <c r="K125" s="349"/>
      <c r="L125" s="349">
        <f t="shared" si="8"/>
        <v>-4.5474735088646412E-13</v>
      </c>
      <c r="M125" s="349">
        <f t="shared" si="7"/>
        <v>-4.5474735088646412E-13</v>
      </c>
    </row>
    <row r="126" spans="1:13" s="35" customFormat="1" ht="17.649999999999999" customHeight="1">
      <c r="A126" s="340">
        <v>128</v>
      </c>
      <c r="B126" s="141" t="s">
        <v>595</v>
      </c>
      <c r="C126" s="349">
        <v>1349.3579890177441</v>
      </c>
      <c r="D126" s="349">
        <v>1349.3579890177446</v>
      </c>
      <c r="E126" s="349">
        <v>0</v>
      </c>
      <c r="F126" s="349">
        <f t="shared" si="5"/>
        <v>1349.3579890177446</v>
      </c>
      <c r="G126" s="349"/>
      <c r="H126" s="349">
        <v>0</v>
      </c>
      <c r="I126" s="349">
        <v>0</v>
      </c>
      <c r="J126" s="349">
        <f t="shared" si="6"/>
        <v>0</v>
      </c>
      <c r="K126" s="349"/>
      <c r="L126" s="349">
        <f t="shared" si="8"/>
        <v>-4.5474735088646412E-13</v>
      </c>
      <c r="M126" s="349">
        <f t="shared" si="7"/>
        <v>-4.5474735088646412E-13</v>
      </c>
    </row>
    <row r="127" spans="1:13" s="35" customFormat="1" ht="17.649999999999999" customHeight="1">
      <c r="A127" s="340">
        <v>130</v>
      </c>
      <c r="B127" s="141" t="s">
        <v>596</v>
      </c>
      <c r="C127" s="349">
        <v>1862.9560928480137</v>
      </c>
      <c r="D127" s="349">
        <v>1809.4582095933213</v>
      </c>
      <c r="E127" s="349">
        <v>2.0836076869468099</v>
      </c>
      <c r="F127" s="349">
        <f t="shared" si="5"/>
        <v>1811.5418172802681</v>
      </c>
      <c r="G127" s="349"/>
      <c r="H127" s="349">
        <v>0.8434979866277853</v>
      </c>
      <c r="I127" s="349">
        <v>4.3794863254279264</v>
      </c>
      <c r="J127" s="349">
        <f t="shared" si="6"/>
        <v>5.2229843120557113</v>
      </c>
      <c r="K127" s="349"/>
      <c r="L127" s="349">
        <f t="shared" si="8"/>
        <v>46.191291255689848</v>
      </c>
      <c r="M127" s="349">
        <f t="shared" si="7"/>
        <v>51.414275567745563</v>
      </c>
    </row>
    <row r="128" spans="1:13" s="35" customFormat="1" ht="17.649999999999999" customHeight="1">
      <c r="A128" s="340">
        <v>132</v>
      </c>
      <c r="B128" s="141" t="s">
        <v>597</v>
      </c>
      <c r="C128" s="349">
        <v>2216.7654080000002</v>
      </c>
      <c r="D128" s="349">
        <v>1995.0888673693319</v>
      </c>
      <c r="E128" s="349">
        <v>147.78436054587647</v>
      </c>
      <c r="F128" s="349">
        <f t="shared" si="5"/>
        <v>2142.8732279152082</v>
      </c>
      <c r="G128" s="349"/>
      <c r="H128" s="349">
        <v>0</v>
      </c>
      <c r="I128" s="349">
        <v>73.892180084790411</v>
      </c>
      <c r="J128" s="349">
        <f t="shared" si="6"/>
        <v>73.892180084790411</v>
      </c>
      <c r="K128" s="349"/>
      <c r="L128" s="349">
        <f t="shared" si="8"/>
        <v>1.6058265828178264E-12</v>
      </c>
      <c r="M128" s="349">
        <f t="shared" si="7"/>
        <v>73.892180084792017</v>
      </c>
    </row>
    <row r="129" spans="1:13" s="35" customFormat="1" ht="17.649999999999999" customHeight="1">
      <c r="A129" s="340">
        <v>136</v>
      </c>
      <c r="B129" s="141" t="s">
        <v>598</v>
      </c>
      <c r="C129" s="349">
        <v>138.11557167195923</v>
      </c>
      <c r="D129" s="349">
        <v>138.11557167195926</v>
      </c>
      <c r="E129" s="349">
        <v>0</v>
      </c>
      <c r="F129" s="349">
        <f t="shared" si="5"/>
        <v>138.11557167195926</v>
      </c>
      <c r="G129" s="349"/>
      <c r="H129" s="349">
        <v>0</v>
      </c>
      <c r="I129" s="349">
        <v>0</v>
      </c>
      <c r="J129" s="349">
        <f t="shared" si="6"/>
        <v>0</v>
      </c>
      <c r="K129" s="349"/>
      <c r="L129" s="349">
        <f t="shared" si="8"/>
        <v>-2.8421709430404007E-14</v>
      </c>
      <c r="M129" s="349">
        <f t="shared" si="7"/>
        <v>-2.8421709430404007E-14</v>
      </c>
    </row>
    <row r="130" spans="1:13" s="35" customFormat="1" ht="17.649999999999999" customHeight="1">
      <c r="A130" s="340">
        <v>138</v>
      </c>
      <c r="B130" s="141" t="s">
        <v>599</v>
      </c>
      <c r="C130" s="349">
        <v>181.89403789492283</v>
      </c>
      <c r="D130" s="349">
        <v>181.89403789492289</v>
      </c>
      <c r="E130" s="349">
        <v>0</v>
      </c>
      <c r="F130" s="349">
        <f t="shared" si="5"/>
        <v>181.89403789492289</v>
      </c>
      <c r="G130" s="349"/>
      <c r="H130" s="349">
        <v>0</v>
      </c>
      <c r="I130" s="349">
        <v>0</v>
      </c>
      <c r="J130" s="349">
        <f t="shared" si="6"/>
        <v>0</v>
      </c>
      <c r="K130" s="349"/>
      <c r="L130" s="349">
        <f t="shared" si="8"/>
        <v>-5.6843418860808015E-14</v>
      </c>
      <c r="M130" s="349">
        <f t="shared" si="7"/>
        <v>-5.6843418860808015E-14</v>
      </c>
    </row>
    <row r="131" spans="1:13" s="26" customFormat="1" ht="17.649999999999999" customHeight="1">
      <c r="A131" s="340">
        <v>139</v>
      </c>
      <c r="B131" s="141" t="s">
        <v>600</v>
      </c>
      <c r="C131" s="349">
        <v>243.08778447089568</v>
      </c>
      <c r="D131" s="349">
        <v>243.08778447089566</v>
      </c>
      <c r="E131" s="349">
        <v>0</v>
      </c>
      <c r="F131" s="349">
        <f t="shared" si="5"/>
        <v>243.08778447089566</v>
      </c>
      <c r="G131" s="349"/>
      <c r="H131" s="349">
        <v>0</v>
      </c>
      <c r="I131" s="349">
        <v>0</v>
      </c>
      <c r="J131" s="349">
        <f t="shared" si="6"/>
        <v>0</v>
      </c>
      <c r="K131" s="349"/>
      <c r="L131" s="349">
        <f t="shared" si="8"/>
        <v>2.8421709430404007E-14</v>
      </c>
      <c r="M131" s="349">
        <f t="shared" si="7"/>
        <v>2.8421709430404007E-14</v>
      </c>
    </row>
    <row r="132" spans="1:13" s="35" customFormat="1" ht="17.649999999999999" customHeight="1">
      <c r="A132" s="340">
        <v>140</v>
      </c>
      <c r="B132" s="341" t="s">
        <v>601</v>
      </c>
      <c r="C132" s="349">
        <v>265.54336923400001</v>
      </c>
      <c r="D132" s="349">
        <v>202.93742093325926</v>
      </c>
      <c r="E132" s="349">
        <v>15.179486635245015</v>
      </c>
      <c r="F132" s="349">
        <f t="shared" si="5"/>
        <v>218.11690756850427</v>
      </c>
      <c r="G132" s="349"/>
      <c r="H132" s="349">
        <v>3.5261373162771628E-2</v>
      </c>
      <c r="I132" s="349">
        <v>15.275462981709959</v>
      </c>
      <c r="J132" s="349">
        <f t="shared" si="6"/>
        <v>15.310724354872731</v>
      </c>
      <c r="K132" s="349"/>
      <c r="L132" s="349">
        <f t="shared" si="8"/>
        <v>32.115737310623004</v>
      </c>
      <c r="M132" s="349">
        <f t="shared" si="7"/>
        <v>47.426461665495736</v>
      </c>
    </row>
    <row r="133" spans="1:13" s="35" customFormat="1" ht="17.649999999999999" customHeight="1">
      <c r="A133" s="340">
        <v>141</v>
      </c>
      <c r="B133" s="141" t="s">
        <v>602</v>
      </c>
      <c r="C133" s="349">
        <v>236.04873082283621</v>
      </c>
      <c r="D133" s="349">
        <v>236.04873082283621</v>
      </c>
      <c r="E133" s="349">
        <v>0</v>
      </c>
      <c r="F133" s="349">
        <f t="shared" si="5"/>
        <v>236.04873082283621</v>
      </c>
      <c r="G133" s="349"/>
      <c r="H133" s="349">
        <v>0</v>
      </c>
      <c r="I133" s="349">
        <v>0</v>
      </c>
      <c r="J133" s="349">
        <f t="shared" si="6"/>
        <v>0</v>
      </c>
      <c r="K133" s="349"/>
      <c r="L133" s="349">
        <f t="shared" si="8"/>
        <v>0</v>
      </c>
      <c r="M133" s="349">
        <f t="shared" si="7"/>
        <v>0</v>
      </c>
    </row>
    <row r="134" spans="1:13" s="35" customFormat="1" ht="17.649999999999999" customHeight="1">
      <c r="A134" s="340">
        <v>142</v>
      </c>
      <c r="B134" s="141" t="s">
        <v>603</v>
      </c>
      <c r="C134" s="349">
        <v>846.42995776925363</v>
      </c>
      <c r="D134" s="349">
        <v>846.42995776925386</v>
      </c>
      <c r="E134" s="349">
        <v>0</v>
      </c>
      <c r="F134" s="349">
        <f t="shared" si="5"/>
        <v>846.42995776925386</v>
      </c>
      <c r="G134" s="349"/>
      <c r="H134" s="349">
        <v>0</v>
      </c>
      <c r="I134" s="349">
        <v>0</v>
      </c>
      <c r="J134" s="349">
        <f t="shared" si="6"/>
        <v>0</v>
      </c>
      <c r="K134" s="349"/>
      <c r="L134" s="349">
        <f t="shared" si="8"/>
        <v>-2.2737367544323206E-13</v>
      </c>
      <c r="M134" s="349">
        <f t="shared" si="7"/>
        <v>-2.2737367544323206E-13</v>
      </c>
    </row>
    <row r="135" spans="1:13" s="35" customFormat="1" ht="17.649999999999999" customHeight="1">
      <c r="A135" s="340">
        <v>143</v>
      </c>
      <c r="B135" s="141" t="s">
        <v>604</v>
      </c>
      <c r="C135" s="349">
        <v>1635.4152090170944</v>
      </c>
      <c r="D135" s="349">
        <v>1635.4152090170949</v>
      </c>
      <c r="E135" s="349">
        <v>0</v>
      </c>
      <c r="F135" s="349">
        <f t="shared" si="5"/>
        <v>1635.4152090170949</v>
      </c>
      <c r="G135" s="349"/>
      <c r="H135" s="349">
        <v>0</v>
      </c>
      <c r="I135" s="349">
        <v>0</v>
      </c>
      <c r="J135" s="349">
        <f t="shared" si="6"/>
        <v>0</v>
      </c>
      <c r="K135" s="349"/>
      <c r="L135" s="349">
        <f t="shared" si="8"/>
        <v>-4.5474735088646412E-13</v>
      </c>
      <c r="M135" s="349">
        <f t="shared" si="7"/>
        <v>-4.5474735088646412E-13</v>
      </c>
    </row>
    <row r="136" spans="1:13" s="26" customFormat="1" ht="17.649999999999999" customHeight="1">
      <c r="A136" s="340">
        <v>144</v>
      </c>
      <c r="B136" s="141" t="s">
        <v>605</v>
      </c>
      <c r="C136" s="349">
        <v>1123.0819020224378</v>
      </c>
      <c r="D136" s="349">
        <v>1123.0819020224378</v>
      </c>
      <c r="E136" s="349">
        <v>0</v>
      </c>
      <c r="F136" s="349">
        <f t="shared" si="5"/>
        <v>1123.0819020224378</v>
      </c>
      <c r="G136" s="349"/>
      <c r="H136" s="349">
        <v>0</v>
      </c>
      <c r="I136" s="349">
        <v>0</v>
      </c>
      <c r="J136" s="349">
        <f t="shared" si="6"/>
        <v>0</v>
      </c>
      <c r="K136" s="349"/>
      <c r="L136" s="349">
        <f t="shared" si="8"/>
        <v>0</v>
      </c>
      <c r="M136" s="349">
        <f t="shared" si="7"/>
        <v>0</v>
      </c>
    </row>
    <row r="137" spans="1:13" s="26" customFormat="1" ht="17.649999999999999" customHeight="1">
      <c r="A137" s="340">
        <v>146</v>
      </c>
      <c r="B137" s="141" t="s">
        <v>606</v>
      </c>
      <c r="C137" s="349">
        <v>25382.499952489616</v>
      </c>
      <c r="D137" s="349">
        <v>8559.372904495669</v>
      </c>
      <c r="E137" s="349">
        <v>903.08381484468589</v>
      </c>
      <c r="F137" s="349">
        <f t="shared" si="5"/>
        <v>9462.4567193403545</v>
      </c>
      <c r="G137" s="349"/>
      <c r="H137" s="349">
        <v>180.47564393735942</v>
      </c>
      <c r="I137" s="349">
        <v>1053.4369432268797</v>
      </c>
      <c r="J137" s="349">
        <f t="shared" si="6"/>
        <v>1233.9125871642391</v>
      </c>
      <c r="K137" s="349"/>
      <c r="L137" s="349">
        <f t="shared" si="8"/>
        <v>14686.130645985022</v>
      </c>
      <c r="M137" s="349">
        <f t="shared" si="7"/>
        <v>15920.043233149261</v>
      </c>
    </row>
    <row r="138" spans="1:13" s="35" customFormat="1" ht="17.649999999999999" customHeight="1">
      <c r="A138" s="340">
        <v>147</v>
      </c>
      <c r="B138" s="141" t="s">
        <v>607</v>
      </c>
      <c r="C138" s="349">
        <v>3539.3357998275342</v>
      </c>
      <c r="D138" s="349">
        <v>3539.3357998275328</v>
      </c>
      <c r="E138" s="349">
        <v>0</v>
      </c>
      <c r="F138" s="349">
        <f t="shared" si="5"/>
        <v>3539.3357998275328</v>
      </c>
      <c r="G138" s="349"/>
      <c r="H138" s="349">
        <v>0</v>
      </c>
      <c r="I138" s="349">
        <v>0</v>
      </c>
      <c r="J138" s="349">
        <f t="shared" si="6"/>
        <v>0</v>
      </c>
      <c r="K138" s="349"/>
      <c r="L138" s="349">
        <f t="shared" si="8"/>
        <v>1.3642420526593924E-12</v>
      </c>
      <c r="M138" s="349">
        <f t="shared" si="7"/>
        <v>1.3642420526593924E-12</v>
      </c>
    </row>
    <row r="139" spans="1:13" s="26" customFormat="1" ht="17.649999999999999" customHeight="1">
      <c r="A139" s="340">
        <v>148</v>
      </c>
      <c r="B139" s="141" t="s">
        <v>608</v>
      </c>
      <c r="C139" s="349">
        <v>560.9175451812514</v>
      </c>
      <c r="D139" s="349">
        <v>560.9175451812514</v>
      </c>
      <c r="E139" s="349">
        <v>0</v>
      </c>
      <c r="F139" s="349">
        <f t="shared" si="5"/>
        <v>560.9175451812514</v>
      </c>
      <c r="G139" s="349"/>
      <c r="H139" s="349">
        <v>0</v>
      </c>
      <c r="I139" s="349">
        <v>0</v>
      </c>
      <c r="J139" s="349">
        <f t="shared" si="6"/>
        <v>0</v>
      </c>
      <c r="K139" s="349"/>
      <c r="L139" s="349">
        <f t="shared" si="8"/>
        <v>0</v>
      </c>
      <c r="M139" s="349">
        <f t="shared" si="7"/>
        <v>0</v>
      </c>
    </row>
    <row r="140" spans="1:13" s="35" customFormat="1" ht="17.649999999999999" customHeight="1">
      <c r="A140" s="340">
        <v>149</v>
      </c>
      <c r="B140" s="141" t="s">
        <v>609</v>
      </c>
      <c r="C140" s="349">
        <v>909.14567584156566</v>
      </c>
      <c r="D140" s="349">
        <v>909.14567584156566</v>
      </c>
      <c r="E140" s="349">
        <v>0</v>
      </c>
      <c r="F140" s="349">
        <f t="shared" si="5"/>
        <v>909.14567584156566</v>
      </c>
      <c r="G140" s="349"/>
      <c r="H140" s="349">
        <v>0</v>
      </c>
      <c r="I140" s="349">
        <v>0</v>
      </c>
      <c r="J140" s="349">
        <f t="shared" si="6"/>
        <v>0</v>
      </c>
      <c r="K140" s="349"/>
      <c r="L140" s="349">
        <f t="shared" si="8"/>
        <v>0</v>
      </c>
      <c r="M140" s="349">
        <f t="shared" si="7"/>
        <v>0</v>
      </c>
    </row>
    <row r="141" spans="1:13" s="35" customFormat="1" ht="17.649999999999999" customHeight="1">
      <c r="A141" s="340">
        <v>150</v>
      </c>
      <c r="B141" s="141" t="s">
        <v>610</v>
      </c>
      <c r="C141" s="349">
        <v>962.65340075762003</v>
      </c>
      <c r="D141" s="349">
        <v>957.91026107440427</v>
      </c>
      <c r="E141" s="349">
        <v>0.18473336214365757</v>
      </c>
      <c r="F141" s="349">
        <f t="shared" si="5"/>
        <v>958.09499443654795</v>
      </c>
      <c r="G141" s="349"/>
      <c r="H141" s="349">
        <v>7.4784800308371785E-2</v>
      </c>
      <c r="I141" s="349">
        <v>0.38828669540965055</v>
      </c>
      <c r="J141" s="349">
        <f t="shared" si="6"/>
        <v>0.46307149571802231</v>
      </c>
      <c r="K141" s="349"/>
      <c r="L141" s="349">
        <f t="shared" si="8"/>
        <v>4.0953348253540618</v>
      </c>
      <c r="M141" s="349">
        <f t="shared" si="7"/>
        <v>4.5584063210720842</v>
      </c>
    </row>
    <row r="142" spans="1:13" s="35" customFormat="1" ht="17.649999999999999" customHeight="1">
      <c r="A142" s="340">
        <v>151</v>
      </c>
      <c r="B142" s="141" t="s">
        <v>611</v>
      </c>
      <c r="C142" s="349">
        <v>314.85063828096111</v>
      </c>
      <c r="D142" s="349">
        <v>274.57815616594803</v>
      </c>
      <c r="E142" s="349">
        <v>15.742531903359414</v>
      </c>
      <c r="F142" s="349">
        <f t="shared" si="5"/>
        <v>290.32068806930744</v>
      </c>
      <c r="G142" s="349"/>
      <c r="H142" s="349">
        <v>12.264975251565435</v>
      </c>
      <c r="I142" s="349">
        <v>12.264974960088264</v>
      </c>
      <c r="J142" s="349">
        <f t="shared" si="6"/>
        <v>24.529950211653698</v>
      </c>
      <c r="K142" s="349"/>
      <c r="L142" s="349">
        <f t="shared" si="8"/>
        <v>-2.8421709430404007E-14</v>
      </c>
      <c r="M142" s="349">
        <f t="shared" si="7"/>
        <v>24.52995021165367</v>
      </c>
    </row>
    <row r="143" spans="1:13" s="35" customFormat="1" ht="17.649999999999999" customHeight="1">
      <c r="A143" s="340">
        <v>152</v>
      </c>
      <c r="B143" s="141" t="s">
        <v>612</v>
      </c>
      <c r="C143" s="349">
        <v>1232.3904276863693</v>
      </c>
      <c r="D143" s="349">
        <v>1122.8751840618224</v>
      </c>
      <c r="E143" s="349">
        <v>23.24072795247411</v>
      </c>
      <c r="F143" s="349">
        <f t="shared" si="5"/>
        <v>1146.1159120142966</v>
      </c>
      <c r="G143" s="349"/>
      <c r="H143" s="349">
        <v>0.30914068838362069</v>
      </c>
      <c r="I143" s="349">
        <v>24.082163853293068</v>
      </c>
      <c r="J143" s="349">
        <f t="shared" si="6"/>
        <v>24.391304541676689</v>
      </c>
      <c r="K143" s="349"/>
      <c r="L143" s="349">
        <f t="shared" si="8"/>
        <v>61.883211130396077</v>
      </c>
      <c r="M143" s="349">
        <f t="shared" si="7"/>
        <v>86.274515672072766</v>
      </c>
    </row>
    <row r="144" spans="1:13" s="35" customFormat="1" ht="17.649999999999999" customHeight="1">
      <c r="A144" s="340">
        <v>156</v>
      </c>
      <c r="B144" s="141" t="s">
        <v>613</v>
      </c>
      <c r="C144" s="349">
        <v>343.1516390178133</v>
      </c>
      <c r="D144" s="349">
        <v>339.21149726221341</v>
      </c>
      <c r="E144" s="349">
        <v>0.15345857792537926</v>
      </c>
      <c r="F144" s="349">
        <f t="shared" ref="F144:F208" si="9">+D144+E144</f>
        <v>339.3649558401388</v>
      </c>
      <c r="G144" s="349"/>
      <c r="H144" s="349">
        <v>6.2123971591635921E-2</v>
      </c>
      <c r="I144" s="349">
        <v>0.32255101083558835</v>
      </c>
      <c r="J144" s="349">
        <f t="shared" ref="J144:J208" si="10">+H144+I144</f>
        <v>0.38467498242722425</v>
      </c>
      <c r="K144" s="349"/>
      <c r="L144" s="349">
        <f t="shared" si="8"/>
        <v>3.4020081952472658</v>
      </c>
      <c r="M144" s="349">
        <f t="shared" ref="M144:M208" si="11">J144+L144</f>
        <v>3.7866831776744903</v>
      </c>
    </row>
    <row r="145" spans="1:14" s="35" customFormat="1" ht="17.649999999999999" customHeight="1">
      <c r="A145" s="340">
        <v>157</v>
      </c>
      <c r="B145" s="141" t="s">
        <v>614</v>
      </c>
      <c r="C145" s="349">
        <v>3089.8488699582299</v>
      </c>
      <c r="D145" s="349">
        <v>3017.3283430922752</v>
      </c>
      <c r="E145" s="349">
        <v>2.8244916483381037</v>
      </c>
      <c r="F145" s="349">
        <f t="shared" si="9"/>
        <v>3020.1528347406133</v>
      </c>
      <c r="G145" s="349"/>
      <c r="H145" s="349">
        <v>1.1434269191014297</v>
      </c>
      <c r="I145" s="349">
        <v>5.9367331070222136</v>
      </c>
      <c r="J145" s="349">
        <f t="shared" si="10"/>
        <v>7.080160026123643</v>
      </c>
      <c r="K145" s="349"/>
      <c r="L145" s="349">
        <f t="shared" si="8"/>
        <v>62.615875191492911</v>
      </c>
      <c r="M145" s="349">
        <f t="shared" si="11"/>
        <v>69.696035217616554</v>
      </c>
    </row>
    <row r="146" spans="1:14" s="26" customFormat="1" ht="17.649999999999999" customHeight="1">
      <c r="A146" s="340">
        <v>158</v>
      </c>
      <c r="B146" s="141" t="s">
        <v>615</v>
      </c>
      <c r="C146" s="349">
        <v>267.73461187584297</v>
      </c>
      <c r="D146" s="349">
        <v>267.73461187584286</v>
      </c>
      <c r="E146" s="349">
        <v>0</v>
      </c>
      <c r="F146" s="349">
        <f t="shared" si="9"/>
        <v>267.73461187584286</v>
      </c>
      <c r="G146" s="349"/>
      <c r="H146" s="349">
        <v>0</v>
      </c>
      <c r="I146" s="349">
        <v>0</v>
      </c>
      <c r="J146" s="349">
        <f t="shared" si="10"/>
        <v>0</v>
      </c>
      <c r="K146" s="349"/>
      <c r="L146" s="349">
        <f t="shared" ref="L146:L210" si="12">SUM(C146-F146-J146)</f>
        <v>1.1368683772161603E-13</v>
      </c>
      <c r="M146" s="349">
        <f t="shared" si="11"/>
        <v>1.1368683772161603E-13</v>
      </c>
      <c r="N146" s="35"/>
    </row>
    <row r="147" spans="1:14" s="35" customFormat="1" ht="17.649999999999999" customHeight="1">
      <c r="A147" s="340">
        <v>159</v>
      </c>
      <c r="B147" s="141" t="s">
        <v>616</v>
      </c>
      <c r="C147" s="349">
        <v>91.300866105790135</v>
      </c>
      <c r="D147" s="349">
        <v>91.300866105790135</v>
      </c>
      <c r="E147" s="349">
        <v>0</v>
      </c>
      <c r="F147" s="349">
        <f t="shared" si="9"/>
        <v>91.300866105790135</v>
      </c>
      <c r="G147" s="349"/>
      <c r="H147" s="349">
        <v>0</v>
      </c>
      <c r="I147" s="349">
        <v>0</v>
      </c>
      <c r="J147" s="349">
        <f t="shared" si="10"/>
        <v>0</v>
      </c>
      <c r="K147" s="349"/>
      <c r="L147" s="349">
        <f t="shared" si="12"/>
        <v>0</v>
      </c>
      <c r="M147" s="349">
        <f t="shared" si="11"/>
        <v>0</v>
      </c>
      <c r="N147" s="26"/>
    </row>
    <row r="148" spans="1:14" s="35" customFormat="1" ht="17.649999999999999" customHeight="1">
      <c r="A148" s="340">
        <v>160</v>
      </c>
      <c r="B148" s="141" t="s">
        <v>617</v>
      </c>
      <c r="C148" s="349">
        <v>22.032010225622223</v>
      </c>
      <c r="D148" s="349">
        <v>22.032010225622223</v>
      </c>
      <c r="E148" s="349">
        <v>0</v>
      </c>
      <c r="F148" s="349">
        <f t="shared" si="9"/>
        <v>22.032010225622223</v>
      </c>
      <c r="G148" s="349"/>
      <c r="H148" s="349">
        <v>0</v>
      </c>
      <c r="I148" s="349">
        <v>0</v>
      </c>
      <c r="J148" s="349">
        <f t="shared" si="10"/>
        <v>0</v>
      </c>
      <c r="K148" s="349"/>
      <c r="L148" s="349">
        <f t="shared" si="12"/>
        <v>0</v>
      </c>
      <c r="M148" s="349">
        <f t="shared" si="11"/>
        <v>0</v>
      </c>
    </row>
    <row r="149" spans="1:14" s="35" customFormat="1" ht="17.649999999999999" customHeight="1">
      <c r="A149" s="340">
        <v>161</v>
      </c>
      <c r="B149" s="141" t="s">
        <v>618</v>
      </c>
      <c r="C149" s="349">
        <v>85.792849999999973</v>
      </c>
      <c r="D149" s="349">
        <v>85.792850000000001</v>
      </c>
      <c r="E149" s="349">
        <v>0</v>
      </c>
      <c r="F149" s="349">
        <f t="shared" si="9"/>
        <v>85.792850000000001</v>
      </c>
      <c r="G149" s="349"/>
      <c r="H149" s="349">
        <v>0</v>
      </c>
      <c r="I149" s="349">
        <v>0</v>
      </c>
      <c r="J149" s="349">
        <f t="shared" si="10"/>
        <v>0</v>
      </c>
      <c r="K149" s="349"/>
      <c r="L149" s="349">
        <f t="shared" si="12"/>
        <v>-2.8421709430404007E-14</v>
      </c>
      <c r="M149" s="349">
        <f t="shared" si="11"/>
        <v>-2.8421709430404007E-14</v>
      </c>
    </row>
    <row r="150" spans="1:14" s="35" customFormat="1" ht="17.649999999999999" customHeight="1">
      <c r="A150" s="340">
        <v>162</v>
      </c>
      <c r="B150" s="141" t="s">
        <v>619</v>
      </c>
      <c r="C150" s="349">
        <v>38.479869999999998</v>
      </c>
      <c r="D150" s="349">
        <v>38.479869999999998</v>
      </c>
      <c r="E150" s="349">
        <v>0</v>
      </c>
      <c r="F150" s="349">
        <f t="shared" si="9"/>
        <v>38.479869999999998</v>
      </c>
      <c r="G150" s="349"/>
      <c r="H150" s="349">
        <v>0</v>
      </c>
      <c r="I150" s="349">
        <v>0</v>
      </c>
      <c r="J150" s="349">
        <f t="shared" si="10"/>
        <v>0</v>
      </c>
      <c r="K150" s="349"/>
      <c r="L150" s="349">
        <f t="shared" si="12"/>
        <v>0</v>
      </c>
      <c r="M150" s="349">
        <f t="shared" si="11"/>
        <v>0</v>
      </c>
    </row>
    <row r="151" spans="1:14" s="35" customFormat="1" ht="17.649999999999999" customHeight="1">
      <c r="A151" s="340">
        <v>163</v>
      </c>
      <c r="B151" s="141" t="s">
        <v>620</v>
      </c>
      <c r="C151" s="349">
        <v>317.64845942297882</v>
      </c>
      <c r="D151" s="349">
        <v>317.64845942297882</v>
      </c>
      <c r="E151" s="349">
        <v>0</v>
      </c>
      <c r="F151" s="349">
        <f t="shared" si="9"/>
        <v>317.64845942297882</v>
      </c>
      <c r="G151" s="349"/>
      <c r="H151" s="349">
        <v>0</v>
      </c>
      <c r="I151" s="349">
        <v>0</v>
      </c>
      <c r="J151" s="349">
        <f t="shared" si="10"/>
        <v>0</v>
      </c>
      <c r="K151" s="349"/>
      <c r="L151" s="349">
        <f t="shared" si="12"/>
        <v>0</v>
      </c>
      <c r="M151" s="349">
        <f t="shared" si="11"/>
        <v>0</v>
      </c>
    </row>
    <row r="152" spans="1:14" s="35" customFormat="1" ht="17.649999999999999" customHeight="1">
      <c r="A152" s="340">
        <v>164</v>
      </c>
      <c r="B152" s="141" t="s">
        <v>621</v>
      </c>
      <c r="C152" s="349">
        <v>792.75646440896708</v>
      </c>
      <c r="D152" s="349">
        <v>754.91856709934245</v>
      </c>
      <c r="E152" s="349">
        <v>12.612632399776567</v>
      </c>
      <c r="F152" s="349">
        <f t="shared" si="9"/>
        <v>767.531199499119</v>
      </c>
      <c r="G152" s="349"/>
      <c r="H152" s="349">
        <v>12.612632399776567</v>
      </c>
      <c r="I152" s="349">
        <v>12.612632510071336</v>
      </c>
      <c r="J152" s="349">
        <f t="shared" si="10"/>
        <v>25.225264909847901</v>
      </c>
      <c r="K152" s="349"/>
      <c r="L152" s="349">
        <f t="shared" si="12"/>
        <v>1.7763568394002505E-13</v>
      </c>
      <c r="M152" s="349">
        <f t="shared" si="11"/>
        <v>25.225264909848079</v>
      </c>
    </row>
    <row r="153" spans="1:14" s="35" customFormat="1" ht="17.649999999999999" customHeight="1">
      <c r="A153" s="340">
        <v>165</v>
      </c>
      <c r="B153" s="141" t="s">
        <v>622</v>
      </c>
      <c r="C153" s="349">
        <v>118.37070102754923</v>
      </c>
      <c r="D153" s="349">
        <v>118.37070102754927</v>
      </c>
      <c r="E153" s="349">
        <v>0</v>
      </c>
      <c r="F153" s="349">
        <f t="shared" si="9"/>
        <v>118.37070102754927</v>
      </c>
      <c r="G153" s="349"/>
      <c r="H153" s="349">
        <v>0</v>
      </c>
      <c r="I153" s="349">
        <v>0</v>
      </c>
      <c r="J153" s="349">
        <f t="shared" si="10"/>
        <v>0</v>
      </c>
      <c r="K153" s="349"/>
      <c r="L153" s="349">
        <f t="shared" si="12"/>
        <v>-4.2632564145606011E-14</v>
      </c>
      <c r="M153" s="349">
        <f t="shared" si="11"/>
        <v>-4.2632564145606011E-14</v>
      </c>
    </row>
    <row r="154" spans="1:14" s="35" customFormat="1" ht="17.649999999999999" customHeight="1">
      <c r="A154" s="340">
        <v>166</v>
      </c>
      <c r="B154" s="141" t="s">
        <v>623</v>
      </c>
      <c r="C154" s="349">
        <v>1231.8500226634362</v>
      </c>
      <c r="D154" s="349">
        <v>1210.8764686196396</v>
      </c>
      <c r="E154" s="349">
        <v>0.8168670315099541</v>
      </c>
      <c r="F154" s="349">
        <f t="shared" si="9"/>
        <v>1211.6933356511495</v>
      </c>
      <c r="G154" s="349"/>
      <c r="H154" s="349">
        <v>0.33068879181776412</v>
      </c>
      <c r="I154" s="349">
        <v>1.7169537416753444</v>
      </c>
      <c r="J154" s="349">
        <f t="shared" si="10"/>
        <v>2.0476425334931085</v>
      </c>
      <c r="K154" s="349"/>
      <c r="L154" s="349">
        <f t="shared" si="12"/>
        <v>18.109044478793631</v>
      </c>
      <c r="M154" s="349">
        <f t="shared" si="11"/>
        <v>20.156687012286739</v>
      </c>
    </row>
    <row r="155" spans="1:14" s="35" customFormat="1" ht="17.649999999999999" customHeight="1">
      <c r="A155" s="340">
        <v>167</v>
      </c>
      <c r="B155" s="342" t="s">
        <v>624</v>
      </c>
      <c r="C155" s="349">
        <v>2927.1097984699973</v>
      </c>
      <c r="D155" s="349">
        <v>2146.5471858499041</v>
      </c>
      <c r="E155" s="349">
        <v>195.14065325908246</v>
      </c>
      <c r="F155" s="349">
        <f t="shared" si="9"/>
        <v>2341.6878391089867</v>
      </c>
      <c r="G155" s="349"/>
      <c r="H155" s="349">
        <v>0</v>
      </c>
      <c r="I155" s="349">
        <v>195.14065325908246</v>
      </c>
      <c r="J155" s="349">
        <f t="shared" si="10"/>
        <v>195.14065325908246</v>
      </c>
      <c r="K155" s="349"/>
      <c r="L155" s="349">
        <f t="shared" si="12"/>
        <v>390.28130610192807</v>
      </c>
      <c r="M155" s="349">
        <f t="shared" si="11"/>
        <v>585.42195936101052</v>
      </c>
    </row>
    <row r="156" spans="1:14" s="35" customFormat="1" ht="17.649999999999999" customHeight="1">
      <c r="A156" s="340">
        <v>168</v>
      </c>
      <c r="B156" s="141" t="s">
        <v>625</v>
      </c>
      <c r="C156" s="349">
        <v>665.2701971699023</v>
      </c>
      <c r="D156" s="349">
        <v>665.27019716990253</v>
      </c>
      <c r="E156" s="349">
        <v>0</v>
      </c>
      <c r="F156" s="349">
        <f t="shared" si="9"/>
        <v>665.27019716990253</v>
      </c>
      <c r="G156" s="349"/>
      <c r="H156" s="349">
        <v>0</v>
      </c>
      <c r="I156" s="349">
        <v>0</v>
      </c>
      <c r="J156" s="349">
        <f t="shared" si="10"/>
        <v>0</v>
      </c>
      <c r="K156" s="349"/>
      <c r="L156" s="349">
        <f t="shared" si="12"/>
        <v>-2.2737367544323206E-13</v>
      </c>
      <c r="M156" s="349">
        <f t="shared" si="11"/>
        <v>-2.2737367544323206E-13</v>
      </c>
    </row>
    <row r="157" spans="1:14" s="26" customFormat="1" ht="17.649999999999999" customHeight="1">
      <c r="A157" s="340">
        <v>170</v>
      </c>
      <c r="B157" s="141" t="s">
        <v>626</v>
      </c>
      <c r="C157" s="349">
        <v>1621.8463396121249</v>
      </c>
      <c r="D157" s="349">
        <v>1261.4783617653916</v>
      </c>
      <c r="E157" s="349">
        <v>27.833412712983868</v>
      </c>
      <c r="F157" s="349">
        <f t="shared" si="9"/>
        <v>1289.3117744783754</v>
      </c>
      <c r="G157" s="349"/>
      <c r="H157" s="349">
        <v>20.566370980353991</v>
      </c>
      <c r="I157" s="349">
        <v>41.287260105032921</v>
      </c>
      <c r="J157" s="349">
        <f t="shared" si="10"/>
        <v>61.853631085386908</v>
      </c>
      <c r="K157" s="349"/>
      <c r="L157" s="349">
        <f t="shared" si="12"/>
        <v>270.68093404836264</v>
      </c>
      <c r="M157" s="349">
        <f t="shared" si="11"/>
        <v>332.53456513374954</v>
      </c>
    </row>
    <row r="158" spans="1:14" s="35" customFormat="1" ht="17.649999999999999" customHeight="1">
      <c r="A158" s="340">
        <v>176</v>
      </c>
      <c r="B158" s="141" t="s">
        <v>627</v>
      </c>
      <c r="C158" s="349">
        <v>730.73356733454193</v>
      </c>
      <c r="D158" s="349">
        <v>616.18990701888652</v>
      </c>
      <c r="E158" s="349">
        <v>38.181220136230245</v>
      </c>
      <c r="F158" s="349">
        <f t="shared" si="9"/>
        <v>654.37112715511671</v>
      </c>
      <c r="G158" s="349"/>
      <c r="H158" s="349">
        <v>38.181220136230245</v>
      </c>
      <c r="I158" s="349">
        <v>38.181220043194962</v>
      </c>
      <c r="J158" s="349">
        <f t="shared" si="10"/>
        <v>76.362440179425207</v>
      </c>
      <c r="K158" s="349"/>
      <c r="L158" s="349">
        <f t="shared" si="12"/>
        <v>1.4210854715202004E-14</v>
      </c>
      <c r="M158" s="349">
        <f t="shared" si="11"/>
        <v>76.362440179425221</v>
      </c>
    </row>
    <row r="159" spans="1:14" s="35" customFormat="1" ht="17.649999999999999" customHeight="1">
      <c r="A159" s="340">
        <v>177</v>
      </c>
      <c r="B159" s="141" t="s">
        <v>628</v>
      </c>
      <c r="C159" s="349">
        <v>25.084188461010307</v>
      </c>
      <c r="D159" s="349">
        <v>23.883032307902202</v>
      </c>
      <c r="E159" s="349">
        <v>4.678198920688547E-2</v>
      </c>
      <c r="F159" s="349">
        <f t="shared" si="9"/>
        <v>23.929814297109086</v>
      </c>
      <c r="G159" s="349"/>
      <c r="H159" s="349">
        <v>1.8938562730051484E-2</v>
      </c>
      <c r="I159" s="349">
        <v>9.833004096525097E-2</v>
      </c>
      <c r="J159" s="349">
        <f t="shared" si="10"/>
        <v>0.11726860369530245</v>
      </c>
      <c r="K159" s="349"/>
      <c r="L159" s="349">
        <f t="shared" si="12"/>
        <v>1.037105560205918</v>
      </c>
      <c r="M159" s="349">
        <f t="shared" si="11"/>
        <v>1.1543741639012204</v>
      </c>
    </row>
    <row r="160" spans="1:14" s="35" customFormat="1" ht="17.649999999999999" customHeight="1">
      <c r="A160" s="340">
        <v>181</v>
      </c>
      <c r="B160" s="141" t="s">
        <v>629</v>
      </c>
      <c r="C160" s="349">
        <v>13088.3847219125</v>
      </c>
      <c r="D160" s="349">
        <v>8245.2040932203818</v>
      </c>
      <c r="E160" s="349">
        <v>554.62144526360009</v>
      </c>
      <c r="F160" s="349">
        <f t="shared" si="9"/>
        <v>8799.8255384839813</v>
      </c>
      <c r="G160" s="349"/>
      <c r="H160" s="349">
        <v>0</v>
      </c>
      <c r="I160" s="349">
        <v>554.62144526360009</v>
      </c>
      <c r="J160" s="349">
        <f t="shared" si="10"/>
        <v>554.62144526360009</v>
      </c>
      <c r="K160" s="349"/>
      <c r="L160" s="349">
        <f t="shared" si="12"/>
        <v>3733.9377381649188</v>
      </c>
      <c r="M160" s="349">
        <f t="shared" si="11"/>
        <v>4288.5591834285187</v>
      </c>
    </row>
    <row r="161" spans="1:14" s="35" customFormat="1" ht="17.649999999999999" customHeight="1">
      <c r="A161" s="340">
        <v>182</v>
      </c>
      <c r="B161" s="141" t="s">
        <v>630</v>
      </c>
      <c r="C161" s="349">
        <v>648.77669999999989</v>
      </c>
      <c r="D161" s="349">
        <v>648.77670000000012</v>
      </c>
      <c r="E161" s="349">
        <v>0</v>
      </c>
      <c r="F161" s="349">
        <f t="shared" si="9"/>
        <v>648.77670000000012</v>
      </c>
      <c r="G161" s="349"/>
      <c r="H161" s="349">
        <v>0</v>
      </c>
      <c r="I161" s="349">
        <v>0</v>
      </c>
      <c r="J161" s="349">
        <f t="shared" si="10"/>
        <v>0</v>
      </c>
      <c r="K161" s="349"/>
      <c r="L161" s="349">
        <f t="shared" si="12"/>
        <v>-2.2737367544323206E-13</v>
      </c>
      <c r="M161" s="349">
        <f t="shared" si="11"/>
        <v>-2.2737367544323206E-13</v>
      </c>
    </row>
    <row r="162" spans="1:14" s="35" customFormat="1" ht="17.649999999999999" customHeight="1">
      <c r="A162" s="340">
        <v>183</v>
      </c>
      <c r="B162" s="141" t="s">
        <v>631</v>
      </c>
      <c r="C162" s="349">
        <v>116.86103</v>
      </c>
      <c r="D162" s="349">
        <v>116.86103</v>
      </c>
      <c r="E162" s="349">
        <v>0</v>
      </c>
      <c r="F162" s="349">
        <f t="shared" si="9"/>
        <v>116.86103</v>
      </c>
      <c r="G162" s="349"/>
      <c r="H162" s="349">
        <v>0</v>
      </c>
      <c r="I162" s="349">
        <v>0</v>
      </c>
      <c r="J162" s="349">
        <f t="shared" si="10"/>
        <v>0</v>
      </c>
      <c r="K162" s="349"/>
      <c r="L162" s="349">
        <f t="shared" si="12"/>
        <v>0</v>
      </c>
      <c r="M162" s="349">
        <f t="shared" si="11"/>
        <v>0</v>
      </c>
    </row>
    <row r="163" spans="1:14" s="35" customFormat="1" ht="17.649999999999999" customHeight="1">
      <c r="A163" s="340">
        <v>185</v>
      </c>
      <c r="B163" s="141" t="s">
        <v>632</v>
      </c>
      <c r="C163" s="349">
        <v>471.11110580330057</v>
      </c>
      <c r="D163" s="349">
        <v>416.32959513170761</v>
      </c>
      <c r="E163" s="349">
        <v>18.902979346999231</v>
      </c>
      <c r="F163" s="349">
        <f t="shared" si="9"/>
        <v>435.23257447870685</v>
      </c>
      <c r="G163" s="349"/>
      <c r="H163" s="349">
        <v>17.939265576149708</v>
      </c>
      <c r="I163" s="349">
        <v>17.939265748444175</v>
      </c>
      <c r="J163" s="349">
        <f t="shared" si="10"/>
        <v>35.87853132459388</v>
      </c>
      <c r="K163" s="349"/>
      <c r="L163" s="349">
        <f t="shared" si="12"/>
        <v>-1.5631940186722204E-13</v>
      </c>
      <c r="M163" s="349">
        <f t="shared" si="11"/>
        <v>35.878531324593723</v>
      </c>
    </row>
    <row r="164" spans="1:14" s="35" customFormat="1" ht="17.649999999999999" customHeight="1">
      <c r="A164" s="340">
        <v>189</v>
      </c>
      <c r="B164" s="141" t="s">
        <v>633</v>
      </c>
      <c r="C164" s="349">
        <v>325.80963512364258</v>
      </c>
      <c r="D164" s="349">
        <v>262.70861825784181</v>
      </c>
      <c r="E164" s="349">
        <v>2.4576254535620055</v>
      </c>
      <c r="F164" s="349">
        <f t="shared" si="9"/>
        <v>265.16624371140381</v>
      </c>
      <c r="G164" s="349"/>
      <c r="H164" s="349">
        <v>0.99491006667343196</v>
      </c>
      <c r="I164" s="349">
        <v>5.1656257322305663</v>
      </c>
      <c r="J164" s="349">
        <f t="shared" si="10"/>
        <v>6.1605357989039984</v>
      </c>
      <c r="K164" s="349"/>
      <c r="L164" s="349">
        <f t="shared" si="12"/>
        <v>54.48285561333477</v>
      </c>
      <c r="M164" s="349">
        <f t="shared" si="11"/>
        <v>60.64339141223877</v>
      </c>
    </row>
    <row r="165" spans="1:14" s="35" customFormat="1" ht="17.649999999999999" customHeight="1">
      <c r="A165" s="340">
        <v>190</v>
      </c>
      <c r="B165" s="141" t="s">
        <v>634</v>
      </c>
      <c r="C165" s="349">
        <v>1000.7150976547829</v>
      </c>
      <c r="D165" s="349">
        <v>804.76077292743844</v>
      </c>
      <c r="E165" s="349">
        <v>15.458766413972464</v>
      </c>
      <c r="F165" s="349">
        <f t="shared" si="9"/>
        <v>820.21953934141095</v>
      </c>
      <c r="G165" s="349"/>
      <c r="H165" s="349">
        <v>8.5888162368520877</v>
      </c>
      <c r="I165" s="349">
        <v>20.354950648438983</v>
      </c>
      <c r="J165" s="349">
        <f t="shared" si="10"/>
        <v>28.943766885291069</v>
      </c>
      <c r="K165" s="349"/>
      <c r="L165" s="349">
        <f t="shared" si="12"/>
        <v>151.55179142808086</v>
      </c>
      <c r="M165" s="349">
        <f t="shared" si="11"/>
        <v>180.49555831337193</v>
      </c>
    </row>
    <row r="166" spans="1:14" s="35" customFormat="1" ht="17.649999999999999" customHeight="1">
      <c r="A166" s="340">
        <v>191</v>
      </c>
      <c r="B166" s="141" t="s">
        <v>635</v>
      </c>
      <c r="C166" s="349">
        <v>111.15500907368001</v>
      </c>
      <c r="D166" s="349">
        <v>95.023926751243735</v>
      </c>
      <c r="E166" s="349">
        <v>4.0327687955676117</v>
      </c>
      <c r="F166" s="349">
        <f t="shared" si="9"/>
        <v>99.056695546811341</v>
      </c>
      <c r="G166" s="349"/>
      <c r="H166" s="349">
        <v>0</v>
      </c>
      <c r="I166" s="349">
        <v>4.0327687955676117</v>
      </c>
      <c r="J166" s="349">
        <f t="shared" si="10"/>
        <v>4.0327687955676117</v>
      </c>
      <c r="K166" s="349"/>
      <c r="L166" s="349">
        <f t="shared" si="12"/>
        <v>8.0655447313010526</v>
      </c>
      <c r="M166" s="349">
        <f t="shared" si="11"/>
        <v>12.098313526868665</v>
      </c>
    </row>
    <row r="167" spans="1:14" s="35" customFormat="1" ht="17.649999999999999" customHeight="1">
      <c r="A167" s="340">
        <v>192</v>
      </c>
      <c r="B167" s="141" t="s">
        <v>636</v>
      </c>
      <c r="C167" s="349">
        <v>784.97465824896381</v>
      </c>
      <c r="D167" s="349">
        <v>697.41246765688663</v>
      </c>
      <c r="E167" s="349">
        <v>21.731088148544437</v>
      </c>
      <c r="F167" s="349">
        <f t="shared" si="9"/>
        <v>719.14355580543111</v>
      </c>
      <c r="G167" s="349"/>
      <c r="H167" s="349">
        <v>1.191260587896702E-2</v>
      </c>
      <c r="I167" s="349">
        <v>21.763512594336287</v>
      </c>
      <c r="J167" s="349">
        <f t="shared" si="10"/>
        <v>21.775425200215253</v>
      </c>
      <c r="K167" s="349"/>
      <c r="L167" s="349">
        <f t="shared" si="12"/>
        <v>44.055677243317447</v>
      </c>
      <c r="M167" s="349">
        <f t="shared" si="11"/>
        <v>65.8311024435327</v>
      </c>
    </row>
    <row r="168" spans="1:14" s="35" customFormat="1" ht="17.649999999999999" customHeight="1">
      <c r="A168" s="340">
        <v>193</v>
      </c>
      <c r="B168" s="141" t="s">
        <v>637</v>
      </c>
      <c r="C168" s="349">
        <v>77.297060318059366</v>
      </c>
      <c r="D168" s="349">
        <v>77.297060318059366</v>
      </c>
      <c r="E168" s="349">
        <v>0</v>
      </c>
      <c r="F168" s="349">
        <f t="shared" si="9"/>
        <v>77.297060318059366</v>
      </c>
      <c r="G168" s="349"/>
      <c r="H168" s="349">
        <v>0</v>
      </c>
      <c r="I168" s="349">
        <v>0</v>
      </c>
      <c r="J168" s="349">
        <f t="shared" si="10"/>
        <v>0</v>
      </c>
      <c r="K168" s="349"/>
      <c r="L168" s="349">
        <f t="shared" si="12"/>
        <v>0</v>
      </c>
      <c r="M168" s="349">
        <f t="shared" si="11"/>
        <v>0</v>
      </c>
    </row>
    <row r="169" spans="1:14" s="35" customFormat="1" ht="17.649999999999999" customHeight="1">
      <c r="A169" s="340">
        <v>194</v>
      </c>
      <c r="B169" s="141" t="s">
        <v>638</v>
      </c>
      <c r="C169" s="349">
        <v>796.2771424619109</v>
      </c>
      <c r="D169" s="349">
        <v>745.34917384795165</v>
      </c>
      <c r="E169" s="349">
        <v>10.594923438565219</v>
      </c>
      <c r="F169" s="349">
        <f t="shared" si="9"/>
        <v>755.94409728651692</v>
      </c>
      <c r="G169" s="349"/>
      <c r="H169" s="349">
        <v>10.092465357453294</v>
      </c>
      <c r="I169" s="349">
        <v>11.525150417073123</v>
      </c>
      <c r="J169" s="349">
        <f t="shared" si="10"/>
        <v>21.617615774526417</v>
      </c>
      <c r="K169" s="349"/>
      <c r="L169" s="349">
        <f t="shared" si="12"/>
        <v>18.71542940086756</v>
      </c>
      <c r="M169" s="349">
        <f t="shared" si="11"/>
        <v>40.333045175393977</v>
      </c>
    </row>
    <row r="170" spans="1:14" s="26" customFormat="1" ht="17.649999999999999" customHeight="1">
      <c r="A170" s="340">
        <v>195</v>
      </c>
      <c r="B170" s="141" t="s">
        <v>639</v>
      </c>
      <c r="C170" s="349">
        <v>1964.63622568699</v>
      </c>
      <c r="D170" s="349">
        <v>1773.666272071938</v>
      </c>
      <c r="E170" s="349">
        <v>23.074348162568832</v>
      </c>
      <c r="F170" s="349">
        <f t="shared" si="9"/>
        <v>1796.7406202345069</v>
      </c>
      <c r="G170" s="349"/>
      <c r="H170" s="349">
        <v>19.878815707841593</v>
      </c>
      <c r="I170" s="349">
        <v>28.99040120824289</v>
      </c>
      <c r="J170" s="349">
        <f t="shared" si="10"/>
        <v>48.869216916084483</v>
      </c>
      <c r="K170" s="349"/>
      <c r="L170" s="349">
        <f t="shared" si="12"/>
        <v>119.02638853639861</v>
      </c>
      <c r="M170" s="349">
        <f t="shared" si="11"/>
        <v>167.8956054524831</v>
      </c>
    </row>
    <row r="171" spans="1:14" s="35" customFormat="1" ht="17.649999999999999" customHeight="1">
      <c r="A171" s="340">
        <v>197</v>
      </c>
      <c r="B171" s="141" t="s">
        <v>640</v>
      </c>
      <c r="C171" s="349">
        <v>323.18002980705205</v>
      </c>
      <c r="D171" s="349">
        <v>288.5812181755818</v>
      </c>
      <c r="E171" s="349">
        <v>1.3475365106843278</v>
      </c>
      <c r="F171" s="349">
        <f t="shared" si="9"/>
        <v>289.92875468626613</v>
      </c>
      <c r="G171" s="349"/>
      <c r="H171" s="349">
        <v>0.54551741539946486</v>
      </c>
      <c r="I171" s="349">
        <v>2.8323555103011686</v>
      </c>
      <c r="J171" s="349">
        <f t="shared" si="10"/>
        <v>3.3778729257006335</v>
      </c>
      <c r="K171" s="349"/>
      <c r="L171" s="349">
        <f t="shared" si="12"/>
        <v>29.873402195085287</v>
      </c>
      <c r="M171" s="349">
        <f t="shared" si="11"/>
        <v>33.25127512078592</v>
      </c>
    </row>
    <row r="172" spans="1:14" s="26" customFormat="1" ht="17.649999999999999" customHeight="1">
      <c r="A172" s="340">
        <v>198</v>
      </c>
      <c r="B172" s="141" t="s">
        <v>641</v>
      </c>
      <c r="C172" s="349">
        <v>407.70151814999326</v>
      </c>
      <c r="D172" s="349">
        <v>320.83093691511829</v>
      </c>
      <c r="E172" s="349">
        <v>15.040306934136314</v>
      </c>
      <c r="F172" s="349">
        <f t="shared" si="9"/>
        <v>335.8712438492546</v>
      </c>
      <c r="G172" s="349"/>
      <c r="H172" s="349">
        <v>14.704398128056017</v>
      </c>
      <c r="I172" s="349">
        <v>30.138111674049068</v>
      </c>
      <c r="J172" s="349">
        <f t="shared" si="10"/>
        <v>44.842509802105084</v>
      </c>
      <c r="K172" s="349"/>
      <c r="L172" s="349">
        <f t="shared" si="12"/>
        <v>26.987764498633581</v>
      </c>
      <c r="M172" s="349">
        <f t="shared" si="11"/>
        <v>71.830274300738665</v>
      </c>
      <c r="N172" s="35"/>
    </row>
    <row r="173" spans="1:14" s="26" customFormat="1" ht="17.649999999999999" customHeight="1">
      <c r="A173" s="340">
        <v>199</v>
      </c>
      <c r="B173" s="141" t="s">
        <v>642</v>
      </c>
      <c r="C173" s="349">
        <v>314.70444587739138</v>
      </c>
      <c r="D173" s="349">
        <v>275.68113687883414</v>
      </c>
      <c r="E173" s="349">
        <v>7.0274344560649133</v>
      </c>
      <c r="F173" s="349">
        <f t="shared" si="9"/>
        <v>282.70857133489903</v>
      </c>
      <c r="G173" s="349"/>
      <c r="H173" s="349">
        <v>0.20382798650413492</v>
      </c>
      <c r="I173" s="349">
        <v>7.5822244229144031</v>
      </c>
      <c r="J173" s="349">
        <f t="shared" si="10"/>
        <v>7.7860524094185379</v>
      </c>
      <c r="K173" s="349"/>
      <c r="L173" s="349">
        <f t="shared" si="12"/>
        <v>24.209822133073807</v>
      </c>
      <c r="M173" s="349">
        <f t="shared" si="11"/>
        <v>31.995874542492345</v>
      </c>
    </row>
    <row r="174" spans="1:14" s="35" customFormat="1" ht="17.649999999999999" customHeight="1">
      <c r="A174" s="340">
        <v>200</v>
      </c>
      <c r="B174" s="141" t="s">
        <v>643</v>
      </c>
      <c r="C174" s="349">
        <v>1417.2166301148798</v>
      </c>
      <c r="D174" s="349">
        <v>1121.4131454056617</v>
      </c>
      <c r="E174" s="349">
        <v>66.61851535737577</v>
      </c>
      <c r="F174" s="349">
        <f t="shared" si="9"/>
        <v>1188.0316607630375</v>
      </c>
      <c r="G174" s="349"/>
      <c r="H174" s="349">
        <v>65.267177801629458</v>
      </c>
      <c r="I174" s="349">
        <v>91.351912463926737</v>
      </c>
      <c r="J174" s="349">
        <f t="shared" si="10"/>
        <v>156.6190902655562</v>
      </c>
      <c r="K174" s="349"/>
      <c r="L174" s="349">
        <f t="shared" si="12"/>
        <v>72.56587908628606</v>
      </c>
      <c r="M174" s="349">
        <f t="shared" si="11"/>
        <v>229.18496935184226</v>
      </c>
      <c r="N174" s="26"/>
    </row>
    <row r="175" spans="1:14" s="35" customFormat="1" ht="17.649999999999999" customHeight="1">
      <c r="A175" s="340">
        <v>201</v>
      </c>
      <c r="B175" s="141" t="s">
        <v>644</v>
      </c>
      <c r="C175" s="349">
        <v>1795.7389991857876</v>
      </c>
      <c r="D175" s="349">
        <v>1275.1821144692342</v>
      </c>
      <c r="E175" s="349">
        <v>20.274378076356857</v>
      </c>
      <c r="F175" s="349">
        <f t="shared" si="9"/>
        <v>1295.4564925455911</v>
      </c>
      <c r="G175" s="349"/>
      <c r="H175" s="349">
        <v>8.2075900195386691</v>
      </c>
      <c r="I175" s="349">
        <v>42.614242155647887</v>
      </c>
      <c r="J175" s="349">
        <f t="shared" si="10"/>
        <v>50.821832175186557</v>
      </c>
      <c r="K175" s="349"/>
      <c r="L175" s="349">
        <f t="shared" si="12"/>
        <v>449.46067446500996</v>
      </c>
      <c r="M175" s="349">
        <f t="shared" si="11"/>
        <v>500.28250664019652</v>
      </c>
    </row>
    <row r="176" spans="1:14" s="35" customFormat="1" ht="17.649999999999999" customHeight="1">
      <c r="A176" s="340">
        <v>202</v>
      </c>
      <c r="B176" s="141" t="s">
        <v>645</v>
      </c>
      <c r="C176" s="349">
        <v>2661.449763965446</v>
      </c>
      <c r="D176" s="349">
        <v>2033.2451283902678</v>
      </c>
      <c r="E176" s="349">
        <v>168.80225651181007</v>
      </c>
      <c r="F176" s="349">
        <f t="shared" si="9"/>
        <v>2202.0473849020777</v>
      </c>
      <c r="G176" s="349"/>
      <c r="H176" s="349">
        <v>120.50678066997048</v>
      </c>
      <c r="I176" s="349">
        <v>203.08667291705123</v>
      </c>
      <c r="J176" s="349">
        <f t="shared" si="10"/>
        <v>323.59345358702171</v>
      </c>
      <c r="K176" s="349"/>
      <c r="L176" s="349">
        <f t="shared" si="12"/>
        <v>135.80892547634653</v>
      </c>
      <c r="M176" s="349">
        <f t="shared" si="11"/>
        <v>459.40237906336824</v>
      </c>
    </row>
    <row r="177" spans="1:14" s="26" customFormat="1" ht="17.649999999999999" customHeight="1">
      <c r="A177" s="340">
        <v>203</v>
      </c>
      <c r="B177" s="141" t="s">
        <v>646</v>
      </c>
      <c r="C177" s="349">
        <v>748.68056021575171</v>
      </c>
      <c r="D177" s="349">
        <v>675.07154725023997</v>
      </c>
      <c r="E177" s="349">
        <v>18.402253138409876</v>
      </c>
      <c r="F177" s="349">
        <f t="shared" si="9"/>
        <v>693.47380038864981</v>
      </c>
      <c r="G177" s="349"/>
      <c r="H177" s="349">
        <v>0</v>
      </c>
      <c r="I177" s="349">
        <v>18.402253138409876</v>
      </c>
      <c r="J177" s="349">
        <f t="shared" si="10"/>
        <v>18.402253138409876</v>
      </c>
      <c r="K177" s="349"/>
      <c r="L177" s="349">
        <f t="shared" si="12"/>
        <v>36.80450668869203</v>
      </c>
      <c r="M177" s="349">
        <f t="shared" si="11"/>
        <v>55.206759827101905</v>
      </c>
    </row>
    <row r="178" spans="1:14" s="26" customFormat="1" ht="17.649999999999999" customHeight="1">
      <c r="A178" s="340">
        <v>204</v>
      </c>
      <c r="B178" s="141" t="s">
        <v>647</v>
      </c>
      <c r="C178" s="349">
        <v>2162.1517107469695</v>
      </c>
      <c r="D178" s="349">
        <v>2119.9959214639189</v>
      </c>
      <c r="E178" s="349">
        <v>1.6418617381747067</v>
      </c>
      <c r="F178" s="349">
        <f t="shared" si="9"/>
        <v>2121.6377832020935</v>
      </c>
      <c r="G178" s="349"/>
      <c r="H178" s="349">
        <v>0.66466783118718031</v>
      </c>
      <c r="I178" s="349">
        <v>3.45099082171226</v>
      </c>
      <c r="J178" s="349">
        <f t="shared" si="10"/>
        <v>4.1156586528994401</v>
      </c>
      <c r="K178" s="349"/>
      <c r="L178" s="349">
        <f t="shared" si="12"/>
        <v>36.398268891976528</v>
      </c>
      <c r="M178" s="349">
        <f t="shared" si="11"/>
        <v>40.513927544875969</v>
      </c>
      <c r="N178" s="35"/>
    </row>
    <row r="179" spans="1:14" s="35" customFormat="1" ht="17.649999999999999" customHeight="1">
      <c r="A179" s="340">
        <v>205</v>
      </c>
      <c r="B179" s="141" t="s">
        <v>648</v>
      </c>
      <c r="C179" s="349">
        <v>2365.7309525786595</v>
      </c>
      <c r="D179" s="349">
        <v>2295.0108081309563</v>
      </c>
      <c r="E179" s="349">
        <v>2.7543712768911397</v>
      </c>
      <c r="F179" s="349">
        <f t="shared" si="9"/>
        <v>2297.7651794078474</v>
      </c>
      <c r="G179" s="349"/>
      <c r="H179" s="349">
        <v>1.115040411241033</v>
      </c>
      <c r="I179" s="349">
        <v>5.78934889328126</v>
      </c>
      <c r="J179" s="349">
        <f t="shared" si="10"/>
        <v>6.9043893045222928</v>
      </c>
      <c r="K179" s="349"/>
      <c r="L179" s="349">
        <f t="shared" si="12"/>
        <v>61.061383866289809</v>
      </c>
      <c r="M179" s="349">
        <f t="shared" si="11"/>
        <v>67.965773170812099</v>
      </c>
      <c r="N179" s="26"/>
    </row>
    <row r="180" spans="1:14" s="35" customFormat="1" ht="17.649999999999999" customHeight="1">
      <c r="A180" s="340">
        <v>206</v>
      </c>
      <c r="B180" s="141" t="s">
        <v>649</v>
      </c>
      <c r="C180" s="349">
        <v>855.65359471383283</v>
      </c>
      <c r="D180" s="349">
        <v>855.65359471383294</v>
      </c>
      <c r="E180" s="349">
        <v>0</v>
      </c>
      <c r="F180" s="349">
        <f t="shared" si="9"/>
        <v>855.65359471383294</v>
      </c>
      <c r="G180" s="349"/>
      <c r="H180" s="349">
        <v>0</v>
      </c>
      <c r="I180" s="349">
        <v>0</v>
      </c>
      <c r="J180" s="349">
        <f t="shared" si="10"/>
        <v>0</v>
      </c>
      <c r="K180" s="349"/>
      <c r="L180" s="349">
        <f t="shared" si="12"/>
        <v>-1.1368683772161603E-13</v>
      </c>
      <c r="M180" s="349">
        <f t="shared" si="11"/>
        <v>-1.1368683772161603E-13</v>
      </c>
    </row>
    <row r="181" spans="1:14" s="26" customFormat="1" ht="17.649999999999999" customHeight="1">
      <c r="A181" s="340">
        <v>207</v>
      </c>
      <c r="B181" s="141" t="s">
        <v>650</v>
      </c>
      <c r="C181" s="349">
        <v>973.413875292527</v>
      </c>
      <c r="D181" s="349">
        <v>931.22929893720618</v>
      </c>
      <c r="E181" s="349">
        <v>4.219892268887377</v>
      </c>
      <c r="F181" s="349">
        <f t="shared" si="9"/>
        <v>935.44919120609359</v>
      </c>
      <c r="G181" s="349"/>
      <c r="H181" s="349">
        <v>0.4726106742854842</v>
      </c>
      <c r="I181" s="349">
        <v>5.5062692374657951</v>
      </c>
      <c r="J181" s="349">
        <f t="shared" si="10"/>
        <v>5.978879911751279</v>
      </c>
      <c r="K181" s="349"/>
      <c r="L181" s="349">
        <f t="shared" si="12"/>
        <v>31.98580417468213</v>
      </c>
      <c r="M181" s="349">
        <f t="shared" si="11"/>
        <v>37.964684086433408</v>
      </c>
    </row>
    <row r="182" spans="1:14" s="35" customFormat="1" ht="17.649999999999999" customHeight="1">
      <c r="A182" s="340">
        <v>208</v>
      </c>
      <c r="B182" s="141" t="s">
        <v>651</v>
      </c>
      <c r="C182" s="349">
        <v>190.68928975382002</v>
      </c>
      <c r="D182" s="349">
        <v>139.83881502574539</v>
      </c>
      <c r="E182" s="349">
        <v>12.712619461525522</v>
      </c>
      <c r="F182" s="349">
        <f t="shared" si="9"/>
        <v>152.55143448727091</v>
      </c>
      <c r="G182" s="349"/>
      <c r="H182" s="349">
        <v>0</v>
      </c>
      <c r="I182" s="349">
        <v>12.712619461525517</v>
      </c>
      <c r="J182" s="349">
        <f t="shared" si="10"/>
        <v>12.712619461525517</v>
      </c>
      <c r="K182" s="349"/>
      <c r="L182" s="349">
        <f t="shared" si="12"/>
        <v>25.425235805023593</v>
      </c>
      <c r="M182" s="349">
        <f t="shared" si="11"/>
        <v>38.13785526654911</v>
      </c>
    </row>
    <row r="183" spans="1:14" s="35" customFormat="1" ht="17.649999999999999" customHeight="1">
      <c r="A183" s="340">
        <v>210</v>
      </c>
      <c r="B183" s="141" t="s">
        <v>652</v>
      </c>
      <c r="C183" s="349">
        <v>2806.5223802433916</v>
      </c>
      <c r="D183" s="349">
        <v>2697.9359432718666</v>
      </c>
      <c r="E183" s="349">
        <v>4.229167915960284</v>
      </c>
      <c r="F183" s="349">
        <f t="shared" si="9"/>
        <v>2702.1651111878268</v>
      </c>
      <c r="G183" s="349"/>
      <c r="H183" s="349">
        <v>1.7120760035892675</v>
      </c>
      <c r="I183" s="349">
        <v>8.8891893842565377</v>
      </c>
      <c r="J183" s="349">
        <f t="shared" si="10"/>
        <v>10.601265387845805</v>
      </c>
      <c r="K183" s="349"/>
      <c r="L183" s="349">
        <f t="shared" si="12"/>
        <v>93.756003667718957</v>
      </c>
      <c r="M183" s="349">
        <f t="shared" si="11"/>
        <v>104.35726905556476</v>
      </c>
    </row>
    <row r="184" spans="1:14" s="35" customFormat="1" ht="17.649999999999999" customHeight="1">
      <c r="A184" s="340">
        <v>211</v>
      </c>
      <c r="B184" s="141" t="s">
        <v>653</v>
      </c>
      <c r="C184" s="349">
        <v>3703.4426845189878</v>
      </c>
      <c r="D184" s="349">
        <v>3412.5144592429879</v>
      </c>
      <c r="E184" s="349">
        <v>45.855204561781861</v>
      </c>
      <c r="F184" s="349">
        <f t="shared" si="9"/>
        <v>3458.3696638047695</v>
      </c>
      <c r="G184" s="349"/>
      <c r="H184" s="349">
        <v>23.640791571930276</v>
      </c>
      <c r="I184" s="349">
        <v>52.399875635545101</v>
      </c>
      <c r="J184" s="349">
        <f t="shared" si="10"/>
        <v>76.04066720747538</v>
      </c>
      <c r="K184" s="349"/>
      <c r="L184" s="349">
        <f t="shared" si="12"/>
        <v>169.03235350674288</v>
      </c>
      <c r="M184" s="349">
        <f t="shared" si="11"/>
        <v>245.07302071421827</v>
      </c>
    </row>
    <row r="185" spans="1:14" s="26" customFormat="1" ht="17.649999999999999" customHeight="1">
      <c r="A185" s="340">
        <v>212</v>
      </c>
      <c r="B185" s="343" t="s">
        <v>654</v>
      </c>
      <c r="C185" s="349">
        <v>745.13948175798271</v>
      </c>
      <c r="D185" s="349">
        <v>745.13948175798294</v>
      </c>
      <c r="E185" s="349">
        <v>0</v>
      </c>
      <c r="F185" s="136">
        <f>+D185+E185</f>
        <v>745.13948175798294</v>
      </c>
      <c r="G185" s="349"/>
      <c r="H185" s="349">
        <v>0</v>
      </c>
      <c r="I185" s="349">
        <v>0</v>
      </c>
      <c r="J185" s="349">
        <f>+H185+I185</f>
        <v>0</v>
      </c>
      <c r="K185" s="349"/>
      <c r="L185" s="317">
        <f>SUM(C185-F185-J185)</f>
        <v>-2.2737367544323206E-13</v>
      </c>
      <c r="M185" s="317">
        <f>J185+L185</f>
        <v>-2.2737367544323206E-13</v>
      </c>
    </row>
    <row r="186" spans="1:14" s="35" customFormat="1" ht="17.649999999999999" customHeight="1">
      <c r="A186" s="340">
        <v>213</v>
      </c>
      <c r="B186" s="344" t="s">
        <v>655</v>
      </c>
      <c r="C186" s="349">
        <v>1233.49539448271</v>
      </c>
      <c r="D186" s="349">
        <v>628.90224630696503</v>
      </c>
      <c r="E186" s="349">
        <v>50.9511852644439</v>
      </c>
      <c r="F186" s="349">
        <f t="shared" si="9"/>
        <v>679.85343157140892</v>
      </c>
      <c r="G186" s="349"/>
      <c r="H186" s="349">
        <v>40.882738990171461</v>
      </c>
      <c r="I186" s="349">
        <v>92.48229696910316</v>
      </c>
      <c r="J186" s="349">
        <f t="shared" si="10"/>
        <v>133.36503595927462</v>
      </c>
      <c r="K186" s="349"/>
      <c r="L186" s="349">
        <f t="shared" si="12"/>
        <v>420.27692695202649</v>
      </c>
      <c r="M186" s="349">
        <f t="shared" si="11"/>
        <v>553.64196291130111</v>
      </c>
    </row>
    <row r="187" spans="1:14" s="35" customFormat="1" ht="17.649999999999999" customHeight="1">
      <c r="A187" s="340">
        <v>215</v>
      </c>
      <c r="B187" s="141" t="s">
        <v>656</v>
      </c>
      <c r="C187" s="349">
        <v>1261.2088036408325</v>
      </c>
      <c r="D187" s="349">
        <v>894.87977089139576</v>
      </c>
      <c r="E187" s="349">
        <v>39.79687650411239</v>
      </c>
      <c r="F187" s="349">
        <f t="shared" si="9"/>
        <v>934.6766473955081</v>
      </c>
      <c r="G187" s="349"/>
      <c r="H187" s="349">
        <v>25.097972430246809</v>
      </c>
      <c r="I187" s="349">
        <v>38.769331310485974</v>
      </c>
      <c r="J187" s="349">
        <f t="shared" si="10"/>
        <v>63.86730374073278</v>
      </c>
      <c r="K187" s="349"/>
      <c r="L187" s="349">
        <f t="shared" si="12"/>
        <v>262.66485250459158</v>
      </c>
      <c r="M187" s="349">
        <f t="shared" si="11"/>
        <v>326.53215624532436</v>
      </c>
    </row>
    <row r="188" spans="1:14" s="35" customFormat="1" ht="17.649999999999999" customHeight="1">
      <c r="A188" s="340">
        <v>216</v>
      </c>
      <c r="B188" s="343" t="s">
        <v>657</v>
      </c>
      <c r="C188" s="349">
        <v>3057.268801445432</v>
      </c>
      <c r="D188" s="349">
        <v>1485.141812672271</v>
      </c>
      <c r="E188" s="349">
        <v>153.59747264355684</v>
      </c>
      <c r="F188" s="349">
        <f t="shared" si="9"/>
        <v>1638.7392853158278</v>
      </c>
      <c r="G188" s="349"/>
      <c r="H188" s="349">
        <v>153.59747264355684</v>
      </c>
      <c r="I188" s="349">
        <v>292.51429392469566</v>
      </c>
      <c r="J188" s="349">
        <f t="shared" si="10"/>
        <v>446.11176656825251</v>
      </c>
      <c r="K188" s="349"/>
      <c r="L188" s="349">
        <f t="shared" si="12"/>
        <v>972.41774956135168</v>
      </c>
      <c r="M188" s="349">
        <f t="shared" si="11"/>
        <v>1418.5295161296042</v>
      </c>
    </row>
    <row r="189" spans="1:14" s="35" customFormat="1" ht="17.649999999999999" customHeight="1">
      <c r="A189" s="340">
        <v>217</v>
      </c>
      <c r="B189" s="141" t="s">
        <v>658</v>
      </c>
      <c r="C189" s="349">
        <v>3221.4396579121708</v>
      </c>
      <c r="D189" s="349">
        <v>1688.0358555803498</v>
      </c>
      <c r="E189" s="349">
        <v>103.89543185154679</v>
      </c>
      <c r="F189" s="349">
        <f t="shared" si="9"/>
        <v>1791.9312874318966</v>
      </c>
      <c r="G189" s="349"/>
      <c r="H189" s="349">
        <v>95.56035626595289</v>
      </c>
      <c r="I189" s="349">
        <v>164.53451714034264</v>
      </c>
      <c r="J189" s="349">
        <f t="shared" si="10"/>
        <v>260.09487340629551</v>
      </c>
      <c r="K189" s="349"/>
      <c r="L189" s="349">
        <f t="shared" si="12"/>
        <v>1169.4134970739788</v>
      </c>
      <c r="M189" s="349">
        <f t="shared" si="11"/>
        <v>1429.5083704802742</v>
      </c>
    </row>
    <row r="190" spans="1:14" s="35" customFormat="1" ht="17.649999999999999" customHeight="1">
      <c r="A190" s="345">
        <v>218</v>
      </c>
      <c r="B190" s="141" t="s">
        <v>659</v>
      </c>
      <c r="C190" s="349">
        <v>795.3277205591038</v>
      </c>
      <c r="D190" s="349">
        <v>785.97377344809354</v>
      </c>
      <c r="E190" s="349">
        <v>0.36431265894736836</v>
      </c>
      <c r="F190" s="349">
        <f t="shared" si="9"/>
        <v>786.33808610704091</v>
      </c>
      <c r="G190" s="349"/>
      <c r="H190" s="349">
        <v>0.14748313568421054</v>
      </c>
      <c r="I190" s="349">
        <v>0.76574029585263181</v>
      </c>
      <c r="J190" s="349">
        <f t="shared" si="10"/>
        <v>0.91322343153684238</v>
      </c>
      <c r="K190" s="349"/>
      <c r="L190" s="349">
        <f t="shared" si="12"/>
        <v>8.0764110205260451</v>
      </c>
      <c r="M190" s="349">
        <f t="shared" si="11"/>
        <v>8.9896344520628872</v>
      </c>
    </row>
    <row r="191" spans="1:14" s="26" customFormat="1" ht="17.649999999999999" customHeight="1">
      <c r="A191" s="340">
        <v>219</v>
      </c>
      <c r="B191" s="141" t="s">
        <v>660</v>
      </c>
      <c r="C191" s="349">
        <v>863.85478203843729</v>
      </c>
      <c r="D191" s="349">
        <v>657.02635082952372</v>
      </c>
      <c r="E191" s="349">
        <v>8.0554457927376593</v>
      </c>
      <c r="F191" s="349">
        <f t="shared" si="9"/>
        <v>665.08179662226144</v>
      </c>
      <c r="G191" s="349"/>
      <c r="H191" s="349">
        <v>3.2610518114205296</v>
      </c>
      <c r="I191" s="349">
        <v>16.931553751171492</v>
      </c>
      <c r="J191" s="349">
        <f t="shared" si="10"/>
        <v>20.192605562592021</v>
      </c>
      <c r="K191" s="349"/>
      <c r="L191" s="317">
        <f t="shared" si="12"/>
        <v>178.58037985358385</v>
      </c>
      <c r="M191" s="317">
        <f t="shared" si="11"/>
        <v>198.77298541617586</v>
      </c>
    </row>
    <row r="192" spans="1:14" s="35" customFormat="1" ht="17.649999999999999" customHeight="1">
      <c r="A192" s="340">
        <v>222</v>
      </c>
      <c r="B192" s="343" t="s">
        <v>661</v>
      </c>
      <c r="C192" s="349">
        <v>21306.435351433149</v>
      </c>
      <c r="D192" s="349">
        <v>14137.822600722029</v>
      </c>
      <c r="E192" s="349">
        <v>650.92809811535562</v>
      </c>
      <c r="F192" s="349">
        <f t="shared" si="9"/>
        <v>14788.750698837384</v>
      </c>
      <c r="G192" s="349"/>
      <c r="H192" s="349">
        <v>602.61125396806597</v>
      </c>
      <c r="I192" s="349">
        <v>1301.241989546083</v>
      </c>
      <c r="J192" s="349">
        <f t="shared" si="10"/>
        <v>1903.853243514149</v>
      </c>
      <c r="K192" s="349"/>
      <c r="L192" s="349">
        <f t="shared" si="12"/>
        <v>4613.8314090816157</v>
      </c>
      <c r="M192" s="349">
        <f t="shared" si="11"/>
        <v>6517.6846525957644</v>
      </c>
    </row>
    <row r="193" spans="1:15" s="35" customFormat="1" ht="17.649999999999999" customHeight="1">
      <c r="A193" s="345">
        <v>223</v>
      </c>
      <c r="B193" s="141" t="s">
        <v>662</v>
      </c>
      <c r="C193" s="349">
        <v>87.944414568072091</v>
      </c>
      <c r="D193" s="349">
        <v>87.944414568072105</v>
      </c>
      <c r="E193" s="349">
        <v>0</v>
      </c>
      <c r="F193" s="349">
        <f t="shared" si="9"/>
        <v>87.944414568072105</v>
      </c>
      <c r="G193" s="349"/>
      <c r="H193" s="349">
        <v>0</v>
      </c>
      <c r="I193" s="349">
        <v>0</v>
      </c>
      <c r="J193" s="349">
        <f t="shared" si="10"/>
        <v>0</v>
      </c>
      <c r="K193" s="349"/>
      <c r="L193" s="349">
        <f t="shared" si="12"/>
        <v>-1.4210854715202004E-14</v>
      </c>
      <c r="M193" s="349">
        <f t="shared" si="11"/>
        <v>-1.4210854715202004E-14</v>
      </c>
    </row>
    <row r="194" spans="1:15" s="35" customFormat="1" ht="17.649999999999999" customHeight="1">
      <c r="A194" s="345">
        <v>225</v>
      </c>
      <c r="B194" s="141" t="s">
        <v>663</v>
      </c>
      <c r="C194" s="349">
        <v>25.158345121634017</v>
      </c>
      <c r="D194" s="349">
        <v>23.900427543906638</v>
      </c>
      <c r="E194" s="349">
        <v>1.2579175777273865</v>
      </c>
      <c r="F194" s="349">
        <f t="shared" si="9"/>
        <v>25.158345121634024</v>
      </c>
      <c r="G194" s="349"/>
      <c r="H194" s="349">
        <v>0</v>
      </c>
      <c r="I194" s="349">
        <v>0</v>
      </c>
      <c r="J194" s="349">
        <f t="shared" si="10"/>
        <v>0</v>
      </c>
      <c r="K194" s="349"/>
      <c r="L194" s="349">
        <f t="shared" si="12"/>
        <v>-7.1054273576010019E-15</v>
      </c>
      <c r="M194" s="349">
        <f t="shared" si="11"/>
        <v>-7.1054273576010019E-15</v>
      </c>
    </row>
    <row r="195" spans="1:15" s="35" customFormat="1" ht="17.649999999999999" customHeight="1">
      <c r="A195" s="345">
        <v>226</v>
      </c>
      <c r="B195" s="141" t="s">
        <v>664</v>
      </c>
      <c r="C195" s="349">
        <v>513.53873999999996</v>
      </c>
      <c r="D195" s="349">
        <v>231.092433</v>
      </c>
      <c r="E195" s="349">
        <v>25.676936999999999</v>
      </c>
      <c r="F195" s="349">
        <f t="shared" si="9"/>
        <v>256.76936999999998</v>
      </c>
      <c r="G195" s="349"/>
      <c r="H195" s="349">
        <v>25.676936999999999</v>
      </c>
      <c r="I195" s="349">
        <v>51.353873999999998</v>
      </c>
      <c r="J195" s="349">
        <f t="shared" si="10"/>
        <v>77.030811</v>
      </c>
      <c r="K195" s="349"/>
      <c r="L195" s="349">
        <f t="shared" si="12"/>
        <v>179.73855899999998</v>
      </c>
      <c r="M195" s="349">
        <f t="shared" si="11"/>
        <v>256.76936999999998</v>
      </c>
    </row>
    <row r="196" spans="1:15" s="35" customFormat="1" ht="17.649999999999999" customHeight="1">
      <c r="A196" s="345">
        <v>227</v>
      </c>
      <c r="B196" s="141" t="s">
        <v>665</v>
      </c>
      <c r="C196" s="349">
        <v>2153.6664122201778</v>
      </c>
      <c r="D196" s="349">
        <v>1813.6138205083066</v>
      </c>
      <c r="E196" s="349">
        <v>113.35086377866098</v>
      </c>
      <c r="F196" s="349">
        <f t="shared" si="9"/>
        <v>1926.9646842869677</v>
      </c>
      <c r="G196" s="349"/>
      <c r="H196" s="349">
        <v>113.35086377866098</v>
      </c>
      <c r="I196" s="349">
        <v>113.3508641545492</v>
      </c>
      <c r="J196" s="349">
        <f t="shared" si="10"/>
        <v>226.70172793321018</v>
      </c>
      <c r="K196" s="349"/>
      <c r="L196" s="349">
        <f t="shared" si="12"/>
        <v>-5.6843418860808015E-14</v>
      </c>
      <c r="M196" s="349">
        <f t="shared" si="11"/>
        <v>226.70172793321012</v>
      </c>
    </row>
    <row r="197" spans="1:15" ht="17.649999999999999" customHeight="1">
      <c r="A197" s="345">
        <v>228</v>
      </c>
      <c r="B197" s="141" t="s">
        <v>666</v>
      </c>
      <c r="C197" s="349">
        <v>396.0626652331029</v>
      </c>
      <c r="D197" s="349">
        <v>333.11294680624155</v>
      </c>
      <c r="E197" s="349">
        <v>20.8335889237208</v>
      </c>
      <c r="F197" s="349">
        <f t="shared" si="9"/>
        <v>353.94653572996236</v>
      </c>
      <c r="G197" s="349"/>
      <c r="H197" s="349">
        <v>20.8335889237208</v>
      </c>
      <c r="I197" s="349">
        <v>21.058064713372289</v>
      </c>
      <c r="J197" s="349">
        <f t="shared" si="10"/>
        <v>41.891653637093086</v>
      </c>
      <c r="K197" s="349"/>
      <c r="L197" s="349">
        <f t="shared" si="12"/>
        <v>0.22447586604745595</v>
      </c>
      <c r="M197" s="349">
        <f t="shared" si="11"/>
        <v>42.116129503140542</v>
      </c>
      <c r="N197" s="26"/>
    </row>
    <row r="198" spans="1:15" s="35" customFormat="1" ht="17.649999999999999" customHeight="1">
      <c r="A198" s="340">
        <v>229</v>
      </c>
      <c r="B198" s="343" t="s">
        <v>667</v>
      </c>
      <c r="C198" s="349">
        <v>2109.0995642866114</v>
      </c>
      <c r="D198" s="349">
        <v>1478.5173471926526</v>
      </c>
      <c r="E198" s="349">
        <v>81.382961334098226</v>
      </c>
      <c r="F198" s="349">
        <f t="shared" si="9"/>
        <v>1559.9003085267507</v>
      </c>
      <c r="G198" s="349"/>
      <c r="H198" s="349">
        <v>71.240114334098223</v>
      </c>
      <c r="I198" s="349">
        <v>100.16093494103946</v>
      </c>
      <c r="J198" s="349">
        <f t="shared" si="10"/>
        <v>171.40104927513767</v>
      </c>
      <c r="K198" s="349"/>
      <c r="L198" s="349">
        <f t="shared" si="12"/>
        <v>377.7982064847231</v>
      </c>
      <c r="M198" s="349">
        <f t="shared" si="11"/>
        <v>549.19925575986076</v>
      </c>
    </row>
    <row r="199" spans="1:15" s="35" customFormat="1" ht="17.649999999999999" customHeight="1">
      <c r="A199" s="340">
        <v>231</v>
      </c>
      <c r="B199" s="343" t="s">
        <v>668</v>
      </c>
      <c r="C199" s="349">
        <v>130.34384526882539</v>
      </c>
      <c r="D199" s="349">
        <v>117.86081470110793</v>
      </c>
      <c r="E199" s="349">
        <v>0.48618256126349207</v>
      </c>
      <c r="F199" s="349">
        <f t="shared" si="9"/>
        <v>118.34699726237142</v>
      </c>
      <c r="G199" s="349"/>
      <c r="H199" s="349">
        <v>0.19681922486984127</v>
      </c>
      <c r="I199" s="349">
        <v>1.0218958239285711</v>
      </c>
      <c r="J199" s="349">
        <f t="shared" si="10"/>
        <v>1.2187150487984124</v>
      </c>
      <c r="K199" s="349"/>
      <c r="L199" s="349">
        <f t="shared" si="12"/>
        <v>10.778132957655561</v>
      </c>
      <c r="M199" s="349">
        <f t="shared" si="11"/>
        <v>11.996848006453973</v>
      </c>
    </row>
    <row r="200" spans="1:15" s="35" customFormat="1" ht="17.649999999999999" customHeight="1">
      <c r="A200" s="340">
        <v>233</v>
      </c>
      <c r="B200" s="141" t="s">
        <v>669</v>
      </c>
      <c r="C200" s="349">
        <v>174.15383774064921</v>
      </c>
      <c r="D200" s="349">
        <v>157.47512461224764</v>
      </c>
      <c r="E200" s="349">
        <v>0.64959380699365077</v>
      </c>
      <c r="F200" s="349">
        <f t="shared" si="9"/>
        <v>158.1247184192413</v>
      </c>
      <c r="G200" s="349"/>
      <c r="H200" s="349">
        <v>0.26297230506031749</v>
      </c>
      <c r="I200" s="349">
        <v>1.3653661089095239</v>
      </c>
      <c r="J200" s="349">
        <f t="shared" si="10"/>
        <v>1.6283384139698414</v>
      </c>
      <c r="K200" s="349"/>
      <c r="L200" s="349">
        <f t="shared" si="12"/>
        <v>14.400780907438063</v>
      </c>
      <c r="M200" s="349">
        <f t="shared" si="11"/>
        <v>16.029119321407904</v>
      </c>
    </row>
    <row r="201" spans="1:15" s="35" customFormat="1" ht="17.649999999999999" customHeight="1">
      <c r="A201" s="340">
        <v>234</v>
      </c>
      <c r="B201" s="141" t="s">
        <v>670</v>
      </c>
      <c r="C201" s="349">
        <v>727.06949992092996</v>
      </c>
      <c r="D201" s="349">
        <v>89.128114398672309</v>
      </c>
      <c r="E201" s="349">
        <v>23.816524022966085</v>
      </c>
      <c r="F201" s="349">
        <f t="shared" si="9"/>
        <v>112.94463842163839</v>
      </c>
      <c r="G201" s="349"/>
      <c r="H201" s="349">
        <v>1.4923625345238611</v>
      </c>
      <c r="I201" s="349">
        <v>27.826888100032171</v>
      </c>
      <c r="J201" s="349">
        <f t="shared" si="10"/>
        <v>29.319250634556031</v>
      </c>
      <c r="K201" s="349"/>
      <c r="L201" s="349">
        <f t="shared" si="12"/>
        <v>584.80561086473551</v>
      </c>
      <c r="M201" s="349">
        <f t="shared" si="11"/>
        <v>614.12486149929157</v>
      </c>
    </row>
    <row r="202" spans="1:15" ht="17.649999999999999" customHeight="1">
      <c r="A202" s="340">
        <v>235</v>
      </c>
      <c r="B202" s="141" t="s">
        <v>671</v>
      </c>
      <c r="C202" s="349">
        <v>1987.1432812879193</v>
      </c>
      <c r="D202" s="349">
        <v>1032.1752822105789</v>
      </c>
      <c r="E202" s="349">
        <v>37.193595434251499</v>
      </c>
      <c r="F202" s="349">
        <f t="shared" si="9"/>
        <v>1069.3688776448303</v>
      </c>
      <c r="G202" s="349"/>
      <c r="H202" s="349">
        <v>15.05692469928718</v>
      </c>
      <c r="I202" s="349">
        <v>78.176350774599086</v>
      </c>
      <c r="J202" s="349">
        <f t="shared" si="10"/>
        <v>93.233275473886266</v>
      </c>
      <c r="K202" s="349"/>
      <c r="L202" s="349">
        <f t="shared" si="12"/>
        <v>824.54112816920281</v>
      </c>
      <c r="M202" s="349">
        <f t="shared" si="11"/>
        <v>917.77440364308904</v>
      </c>
      <c r="N202" s="35"/>
      <c r="O202" s="35"/>
    </row>
    <row r="203" spans="1:15" s="26" customFormat="1" ht="17.649999999999999" customHeight="1">
      <c r="A203" s="340">
        <v>236</v>
      </c>
      <c r="B203" s="141" t="s">
        <v>672</v>
      </c>
      <c r="C203" s="349">
        <v>1866.1106266517002</v>
      </c>
      <c r="D203" s="349">
        <v>1586.1940326539454</v>
      </c>
      <c r="E203" s="349">
        <v>93.305531332585034</v>
      </c>
      <c r="F203" s="349">
        <f t="shared" si="9"/>
        <v>1679.4995639865306</v>
      </c>
      <c r="G203" s="349"/>
      <c r="H203" s="349">
        <v>93.305531332585034</v>
      </c>
      <c r="I203" s="349">
        <v>93.305531332585034</v>
      </c>
      <c r="J203" s="349">
        <f t="shared" si="10"/>
        <v>186.61106266517007</v>
      </c>
      <c r="K203" s="349"/>
      <c r="L203" s="349">
        <f t="shared" si="12"/>
        <v>-4.8316906031686813E-13</v>
      </c>
      <c r="M203" s="349">
        <f t="shared" si="11"/>
        <v>186.61106266516958</v>
      </c>
      <c r="N203" s="35"/>
      <c r="O203" s="32"/>
    </row>
    <row r="204" spans="1:15" s="26" customFormat="1" ht="17.649999999999999" customHeight="1">
      <c r="A204" s="340">
        <v>237</v>
      </c>
      <c r="B204" s="343" t="s">
        <v>673</v>
      </c>
      <c r="C204" s="349">
        <v>234.16432956246061</v>
      </c>
      <c r="D204" s="349">
        <v>110.14008532391478</v>
      </c>
      <c r="E204" s="349">
        <v>11.708216484492123</v>
      </c>
      <c r="F204" s="349">
        <f t="shared" si="9"/>
        <v>121.8483018084069</v>
      </c>
      <c r="G204" s="349"/>
      <c r="H204" s="349">
        <v>11.708216484492123</v>
      </c>
      <c r="I204" s="349">
        <v>19.945393208481015</v>
      </c>
      <c r="J204" s="349">
        <f t="shared" si="10"/>
        <v>31.653609692973138</v>
      </c>
      <c r="K204" s="349"/>
      <c r="L204" s="349">
        <f t="shared" si="12"/>
        <v>80.662418061080572</v>
      </c>
      <c r="M204" s="349">
        <f t="shared" si="11"/>
        <v>112.31602775405371</v>
      </c>
      <c r="N204" s="32"/>
      <c r="O204" s="32"/>
    </row>
    <row r="205" spans="1:15" s="26" customFormat="1" ht="17.649999999999999" customHeight="1">
      <c r="A205" s="340">
        <v>242</v>
      </c>
      <c r="B205" s="343" t="s">
        <v>674</v>
      </c>
      <c r="C205" s="349">
        <v>492.54084061481871</v>
      </c>
      <c r="D205" s="349">
        <v>306.32415348314095</v>
      </c>
      <c r="E205" s="349">
        <v>6.6835852644848091</v>
      </c>
      <c r="F205" s="349">
        <f t="shared" si="9"/>
        <v>313.00773874762575</v>
      </c>
      <c r="G205" s="349"/>
      <c r="H205" s="349">
        <v>7.1053936224808573E-2</v>
      </c>
      <c r="I205" s="349">
        <v>6.754639200709617</v>
      </c>
      <c r="J205" s="349">
        <f t="shared" si="10"/>
        <v>6.8256931369344258</v>
      </c>
      <c r="K205" s="349"/>
      <c r="L205" s="349">
        <f t="shared" si="12"/>
        <v>172.70740873025852</v>
      </c>
      <c r="M205" s="349">
        <f t="shared" si="11"/>
        <v>179.53310186719295</v>
      </c>
      <c r="N205" s="32"/>
    </row>
    <row r="206" spans="1:15" s="26" customFormat="1" ht="17.649999999999999" customHeight="1">
      <c r="A206" s="340">
        <v>243</v>
      </c>
      <c r="B206" s="343" t="s">
        <v>675</v>
      </c>
      <c r="C206" s="349">
        <v>1728.1067806087428</v>
      </c>
      <c r="D206" s="349">
        <v>968.21559404315497</v>
      </c>
      <c r="E206" s="349">
        <v>126.22157481715901</v>
      </c>
      <c r="F206" s="349">
        <f t="shared" si="9"/>
        <v>1094.4371688603139</v>
      </c>
      <c r="G206" s="349"/>
      <c r="H206" s="349">
        <v>43.974900794133305</v>
      </c>
      <c r="I206" s="349">
        <v>165.59804027372095</v>
      </c>
      <c r="J206" s="349">
        <f t="shared" si="10"/>
        <v>209.57294106785426</v>
      </c>
      <c r="K206" s="349"/>
      <c r="L206" s="349">
        <f t="shared" si="12"/>
        <v>424.09667068057468</v>
      </c>
      <c r="M206" s="349">
        <f t="shared" si="11"/>
        <v>633.66961174842891</v>
      </c>
      <c r="N206" s="32"/>
    </row>
    <row r="207" spans="1:15" s="26" customFormat="1" ht="17.649999999999999" customHeight="1">
      <c r="A207" s="340">
        <v>244</v>
      </c>
      <c r="B207" s="344" t="s">
        <v>676</v>
      </c>
      <c r="C207" s="349">
        <v>1387.9694783034802</v>
      </c>
      <c r="D207" s="349">
        <v>986.77573388755411</v>
      </c>
      <c r="E207" s="349">
        <v>41.675449766209113</v>
      </c>
      <c r="F207" s="349">
        <f t="shared" si="9"/>
        <v>1028.4511836537631</v>
      </c>
      <c r="G207" s="349"/>
      <c r="H207" s="349">
        <v>18.316697062441193</v>
      </c>
      <c r="I207" s="349">
        <v>65.172976277578826</v>
      </c>
      <c r="J207" s="349">
        <f t="shared" si="10"/>
        <v>83.489673340020019</v>
      </c>
      <c r="K207" s="349"/>
      <c r="L207" s="349">
        <f t="shared" si="12"/>
        <v>276.02862130969703</v>
      </c>
      <c r="M207" s="349">
        <f t="shared" si="11"/>
        <v>359.51829464971706</v>
      </c>
    </row>
    <row r="208" spans="1:15" s="26" customFormat="1" ht="17.649999999999999" customHeight="1">
      <c r="A208" s="340">
        <v>247</v>
      </c>
      <c r="B208" s="141" t="s">
        <v>677</v>
      </c>
      <c r="C208" s="349">
        <v>384.70297377428921</v>
      </c>
      <c r="D208" s="349">
        <v>283.55929947424539</v>
      </c>
      <c r="E208" s="349">
        <v>16.947092793999737</v>
      </c>
      <c r="F208" s="349">
        <f t="shared" si="9"/>
        <v>300.50639226824512</v>
      </c>
      <c r="G208" s="349"/>
      <c r="H208" s="349">
        <v>15.626788730492391</v>
      </c>
      <c r="I208" s="349">
        <v>19.391439771209772</v>
      </c>
      <c r="J208" s="349">
        <f t="shared" si="10"/>
        <v>35.018228501702161</v>
      </c>
      <c r="K208" s="349"/>
      <c r="L208" s="349">
        <f t="shared" si="12"/>
        <v>49.178353004341922</v>
      </c>
      <c r="M208" s="349">
        <f t="shared" si="11"/>
        <v>84.196581506044083</v>
      </c>
    </row>
    <row r="209" spans="1:19" s="26" customFormat="1" ht="17.649999999999999" customHeight="1">
      <c r="A209" s="340">
        <v>248</v>
      </c>
      <c r="B209" s="141" t="s">
        <v>678</v>
      </c>
      <c r="C209" s="349">
        <v>1261.3489528534992</v>
      </c>
      <c r="D209" s="349">
        <v>1050.9115249139438</v>
      </c>
      <c r="E209" s="349">
        <v>38.087573762425599</v>
      </c>
      <c r="F209" s="349">
        <f t="shared" ref="F209:F245" si="13">+D209+E209</f>
        <v>1088.9990986763694</v>
      </c>
      <c r="G209" s="349"/>
      <c r="H209" s="349">
        <v>35.563243659652031</v>
      </c>
      <c r="I209" s="349">
        <v>42.760995714605016</v>
      </c>
      <c r="J209" s="349">
        <f t="shared" ref="J209:J245" si="14">+H209+I209</f>
        <v>78.324239374257047</v>
      </c>
      <c r="K209" s="349"/>
      <c r="L209" s="349">
        <f t="shared" si="12"/>
        <v>94.025614802872781</v>
      </c>
      <c r="M209" s="349">
        <f t="shared" ref="M209:M245" si="15">J209+L209</f>
        <v>172.34985417712983</v>
      </c>
      <c r="N209" s="32"/>
      <c r="O209" s="32"/>
    </row>
    <row r="210" spans="1:19" s="38" customFormat="1" ht="17.649999999999999" customHeight="1">
      <c r="A210" s="340">
        <v>250</v>
      </c>
      <c r="B210" s="141" t="s">
        <v>679</v>
      </c>
      <c r="C210" s="349">
        <v>909.9412853532848</v>
      </c>
      <c r="D210" s="349">
        <v>843.00729928568217</v>
      </c>
      <c r="E210" s="349">
        <v>2.6069099384594119</v>
      </c>
      <c r="F210" s="349">
        <f t="shared" si="13"/>
        <v>845.61420922414163</v>
      </c>
      <c r="G210" s="349"/>
      <c r="H210" s="349">
        <v>1.0553442654549618</v>
      </c>
      <c r="I210" s="349">
        <v>5.4794032712358129</v>
      </c>
      <c r="J210" s="349">
        <f t="shared" si="14"/>
        <v>6.5347475366907748</v>
      </c>
      <c r="K210" s="349"/>
      <c r="L210" s="349">
        <f t="shared" si="12"/>
        <v>57.792328592452392</v>
      </c>
      <c r="M210" s="349">
        <f t="shared" si="15"/>
        <v>64.327076129143165</v>
      </c>
      <c r="N210" s="26"/>
      <c r="O210" s="26"/>
      <c r="P210" s="37"/>
      <c r="Q210" s="37"/>
      <c r="R210" s="37"/>
      <c r="S210" s="37"/>
    </row>
    <row r="211" spans="1:19" s="26" customFormat="1" ht="17.649999999999999" customHeight="1">
      <c r="A211" s="340">
        <v>251</v>
      </c>
      <c r="B211" s="344" t="s">
        <v>680</v>
      </c>
      <c r="C211" s="349">
        <v>520.9684087223236</v>
      </c>
      <c r="D211" s="349">
        <v>272.86300064444828</v>
      </c>
      <c r="E211" s="349">
        <v>33.165922362877509</v>
      </c>
      <c r="F211" s="349">
        <f t="shared" si="13"/>
        <v>306.02892300732577</v>
      </c>
      <c r="G211" s="349"/>
      <c r="H211" s="349">
        <v>7.0344238094633083</v>
      </c>
      <c r="I211" s="349">
        <v>41.347236927408609</v>
      </c>
      <c r="J211" s="349">
        <f t="shared" si="14"/>
        <v>48.381660736871915</v>
      </c>
      <c r="K211" s="349"/>
      <c r="L211" s="349">
        <f t="shared" ref="L211:L245" si="16">SUM(C211-F211-J211)</f>
        <v>166.55782497812592</v>
      </c>
      <c r="M211" s="349">
        <f t="shared" si="15"/>
        <v>214.93948571499783</v>
      </c>
      <c r="O211" s="37"/>
    </row>
    <row r="212" spans="1:19" s="26" customFormat="1" ht="17.649999999999999" customHeight="1">
      <c r="A212" s="340">
        <v>252</v>
      </c>
      <c r="B212" s="141" t="s">
        <v>681</v>
      </c>
      <c r="C212" s="349">
        <v>160.77508547873805</v>
      </c>
      <c r="D212" s="349">
        <v>160.77508547873808</v>
      </c>
      <c r="E212" s="349">
        <v>0</v>
      </c>
      <c r="F212" s="349">
        <f t="shared" si="13"/>
        <v>160.77508547873808</v>
      </c>
      <c r="G212" s="349"/>
      <c r="H212" s="349">
        <v>0</v>
      </c>
      <c r="I212" s="349">
        <v>0</v>
      </c>
      <c r="J212" s="349">
        <f t="shared" si="14"/>
        <v>0</v>
      </c>
      <c r="K212" s="349"/>
      <c r="L212" s="349">
        <f t="shared" si="16"/>
        <v>-2.8421709430404007E-14</v>
      </c>
      <c r="M212" s="349">
        <f t="shared" si="15"/>
        <v>-2.8421709430404007E-14</v>
      </c>
    </row>
    <row r="213" spans="1:19" s="26" customFormat="1" ht="17.649999999999999" customHeight="1">
      <c r="A213" s="340">
        <v>253</v>
      </c>
      <c r="B213" s="141" t="s">
        <v>682</v>
      </c>
      <c r="C213" s="349">
        <v>669.94432144221457</v>
      </c>
      <c r="D213" s="349">
        <v>314.22940756741338</v>
      </c>
      <c r="E213" s="349">
        <v>30.834848390530357</v>
      </c>
      <c r="F213" s="349">
        <f t="shared" si="13"/>
        <v>345.06425595794371</v>
      </c>
      <c r="G213" s="349"/>
      <c r="H213" s="349">
        <v>27.101771216298946</v>
      </c>
      <c r="I213" s="349">
        <v>54.447577812358638</v>
      </c>
      <c r="J213" s="349">
        <f t="shared" si="14"/>
        <v>81.549349028657588</v>
      </c>
      <c r="K213" s="349"/>
      <c r="L213" s="349">
        <f t="shared" si="16"/>
        <v>243.33071645561327</v>
      </c>
      <c r="M213" s="349">
        <f t="shared" si="15"/>
        <v>324.88006548427086</v>
      </c>
    </row>
    <row r="214" spans="1:19" s="26" customFormat="1" ht="17.649999999999999" customHeight="1">
      <c r="A214" s="340">
        <v>259</v>
      </c>
      <c r="B214" s="344" t="s">
        <v>683</v>
      </c>
      <c r="C214" s="349">
        <v>680.12150539835784</v>
      </c>
      <c r="D214" s="349">
        <v>238.99619022339289</v>
      </c>
      <c r="E214" s="349">
        <v>35.171548292613537</v>
      </c>
      <c r="F214" s="349">
        <f t="shared" si="13"/>
        <v>274.16773851600641</v>
      </c>
      <c r="G214" s="349"/>
      <c r="H214" s="349">
        <v>11.534068730686203</v>
      </c>
      <c r="I214" s="349">
        <v>45.703312857387864</v>
      </c>
      <c r="J214" s="349">
        <f t="shared" si="14"/>
        <v>57.237381588074065</v>
      </c>
      <c r="K214" s="349"/>
      <c r="L214" s="349">
        <f t="shared" si="16"/>
        <v>348.71638529427736</v>
      </c>
      <c r="M214" s="349">
        <f t="shared" si="15"/>
        <v>405.95376688235143</v>
      </c>
    </row>
    <row r="215" spans="1:19" s="26" customFormat="1" ht="17.649999999999999" customHeight="1">
      <c r="A215" s="340">
        <v>260</v>
      </c>
      <c r="B215" s="344" t="s">
        <v>684</v>
      </c>
      <c r="C215" s="349">
        <v>213.06174969999978</v>
      </c>
      <c r="D215" s="349">
        <v>29.799744692008922</v>
      </c>
      <c r="E215" s="349">
        <v>7.3085696711427204</v>
      </c>
      <c r="F215" s="349">
        <f t="shared" si="13"/>
        <v>37.108314363151642</v>
      </c>
      <c r="G215" s="349"/>
      <c r="H215" s="349">
        <v>0.6562564656026052</v>
      </c>
      <c r="I215" s="349">
        <v>7.9986835344739591</v>
      </c>
      <c r="J215" s="349">
        <f t="shared" si="14"/>
        <v>8.6549400000765644</v>
      </c>
      <c r="K215" s="349"/>
      <c r="L215" s="349">
        <f t="shared" si="16"/>
        <v>167.29849533677157</v>
      </c>
      <c r="M215" s="349">
        <f t="shared" si="15"/>
        <v>175.95343533684814</v>
      </c>
    </row>
    <row r="216" spans="1:19" s="26" customFormat="1" ht="17.649999999999999" customHeight="1">
      <c r="A216" s="340">
        <v>262</v>
      </c>
      <c r="B216" s="141" t="s">
        <v>685</v>
      </c>
      <c r="C216" s="349">
        <v>764.18611865312153</v>
      </c>
      <c r="D216" s="349">
        <v>537.88454671330646</v>
      </c>
      <c r="E216" s="349">
        <v>28.055117501660185</v>
      </c>
      <c r="F216" s="349">
        <f t="shared" si="13"/>
        <v>565.93966421496668</v>
      </c>
      <c r="G216" s="349"/>
      <c r="H216" s="349">
        <v>24.324419791420326</v>
      </c>
      <c r="I216" s="349">
        <v>34.961948382146296</v>
      </c>
      <c r="J216" s="349">
        <f t="shared" si="14"/>
        <v>59.286368173566622</v>
      </c>
      <c r="K216" s="349"/>
      <c r="L216" s="349">
        <f t="shared" si="16"/>
        <v>138.96008626458823</v>
      </c>
      <c r="M216" s="349">
        <f t="shared" si="15"/>
        <v>198.24645443815484</v>
      </c>
    </row>
    <row r="217" spans="1:19" s="26" customFormat="1" ht="17.649999999999999" customHeight="1">
      <c r="A217" s="340">
        <v>267</v>
      </c>
      <c r="B217" s="141" t="s">
        <v>686</v>
      </c>
      <c r="C217" s="349">
        <v>484.28596732006702</v>
      </c>
      <c r="D217" s="349">
        <v>280.71083524728908</v>
      </c>
      <c r="E217" s="349">
        <v>50.893783030826825</v>
      </c>
      <c r="F217" s="349">
        <f t="shared" si="13"/>
        <v>331.60461827811594</v>
      </c>
      <c r="G217" s="349"/>
      <c r="H217" s="349">
        <v>0</v>
      </c>
      <c r="I217" s="349">
        <v>50.893783030826825</v>
      </c>
      <c r="J217" s="349">
        <f t="shared" si="14"/>
        <v>50.893783030826825</v>
      </c>
      <c r="K217" s="349"/>
      <c r="L217" s="349">
        <f t="shared" si="16"/>
        <v>101.78756601112426</v>
      </c>
      <c r="M217" s="349">
        <f t="shared" si="15"/>
        <v>152.68134904195108</v>
      </c>
    </row>
    <row r="218" spans="1:19" s="26" customFormat="1" ht="17.649999999999999" customHeight="1">
      <c r="A218" s="340">
        <v>269</v>
      </c>
      <c r="B218" s="141" t="s">
        <v>687</v>
      </c>
      <c r="C218" s="349">
        <v>58.540531657705031</v>
      </c>
      <c r="D218" s="349">
        <v>33.89188674919766</v>
      </c>
      <c r="E218" s="349">
        <v>6.1621612271268456</v>
      </c>
      <c r="F218" s="349">
        <f t="shared" si="13"/>
        <v>40.054047976324505</v>
      </c>
      <c r="G218" s="349"/>
      <c r="H218" s="349">
        <v>0</v>
      </c>
      <c r="I218" s="349">
        <v>6.1621612271268456</v>
      </c>
      <c r="J218" s="349">
        <f t="shared" si="14"/>
        <v>6.1621612271268456</v>
      </c>
      <c r="K218" s="349"/>
      <c r="L218" s="317">
        <f t="shared" si="16"/>
        <v>12.324322454253682</v>
      </c>
      <c r="M218" s="317">
        <f t="shared" si="15"/>
        <v>18.486483681380527</v>
      </c>
    </row>
    <row r="219" spans="1:19" s="26" customFormat="1" ht="17.649999999999999" customHeight="1">
      <c r="A219" s="340">
        <v>273</v>
      </c>
      <c r="B219" s="141" t="s">
        <v>688</v>
      </c>
      <c r="C219" s="349">
        <v>914.86120831380413</v>
      </c>
      <c r="D219" s="349">
        <v>245.01910847513969</v>
      </c>
      <c r="E219" s="349">
        <v>45.383719104546849</v>
      </c>
      <c r="F219" s="349">
        <f t="shared" si="13"/>
        <v>290.40282757968652</v>
      </c>
      <c r="G219" s="349"/>
      <c r="H219" s="349">
        <v>16.113187513649802</v>
      </c>
      <c r="I219" s="349">
        <v>64.518597216001723</v>
      </c>
      <c r="J219" s="349">
        <f t="shared" si="14"/>
        <v>80.631784729651528</v>
      </c>
      <c r="K219" s="349"/>
      <c r="L219" s="317">
        <f t="shared" si="16"/>
        <v>543.82659600446607</v>
      </c>
      <c r="M219" s="317">
        <f t="shared" si="15"/>
        <v>624.45838073411755</v>
      </c>
    </row>
    <row r="220" spans="1:19" s="26" customFormat="1" ht="17.649999999999999" customHeight="1">
      <c r="A220" s="139">
        <v>275</v>
      </c>
      <c r="B220" s="141" t="s">
        <v>689</v>
      </c>
      <c r="C220" s="349">
        <v>1417.3588</v>
      </c>
      <c r="D220" s="349">
        <v>820.57614731529191</v>
      </c>
      <c r="E220" s="349">
        <v>149.19566314823487</v>
      </c>
      <c r="F220" s="349">
        <f t="shared" si="13"/>
        <v>969.77181046352678</v>
      </c>
      <c r="G220" s="349"/>
      <c r="H220" s="349">
        <v>0</v>
      </c>
      <c r="I220" s="349">
        <v>149.19566314823487</v>
      </c>
      <c r="J220" s="349">
        <f t="shared" si="14"/>
        <v>149.19566314823487</v>
      </c>
      <c r="K220" s="349"/>
      <c r="L220" s="317">
        <f t="shared" si="16"/>
        <v>298.39132638823833</v>
      </c>
      <c r="M220" s="317">
        <f t="shared" si="15"/>
        <v>447.5869895364732</v>
      </c>
    </row>
    <row r="221" spans="1:19" s="26" customFormat="1" ht="17.649999999999999" customHeight="1">
      <c r="A221" s="139">
        <v>283</v>
      </c>
      <c r="B221" s="141" t="s">
        <v>690</v>
      </c>
      <c r="C221" s="349">
        <v>422.08300129649336</v>
      </c>
      <c r="D221" s="349">
        <v>63.312450189744368</v>
      </c>
      <c r="E221" s="349">
        <v>42.208300126496241</v>
      </c>
      <c r="F221" s="349">
        <f t="shared" si="13"/>
        <v>105.52075031624061</v>
      </c>
      <c r="G221" s="349"/>
      <c r="H221" s="349">
        <v>0</v>
      </c>
      <c r="I221" s="349">
        <v>42.208300126496248</v>
      </c>
      <c r="J221" s="349">
        <f t="shared" si="14"/>
        <v>42.208300126496248</v>
      </c>
      <c r="K221" s="349"/>
      <c r="L221" s="349">
        <f t="shared" si="16"/>
        <v>274.35395085375654</v>
      </c>
      <c r="M221" s="349">
        <f t="shared" si="15"/>
        <v>316.56225098025277</v>
      </c>
    </row>
    <row r="222" spans="1:19" s="26" customFormat="1" ht="17.649999999999999" customHeight="1">
      <c r="A222" s="340">
        <v>286</v>
      </c>
      <c r="B222" s="343" t="s">
        <v>691</v>
      </c>
      <c r="C222" s="349">
        <v>2170.7393410522336</v>
      </c>
      <c r="D222" s="349">
        <v>976.8327034593807</v>
      </c>
      <c r="E222" s="349">
        <v>108.5369670510423</v>
      </c>
      <c r="F222" s="349">
        <f t="shared" si="13"/>
        <v>1085.369670510423</v>
      </c>
      <c r="G222" s="349"/>
      <c r="H222" s="349">
        <v>108.5369670510423</v>
      </c>
      <c r="I222" s="349">
        <v>217.07393410208459</v>
      </c>
      <c r="J222" s="349">
        <f t="shared" si="14"/>
        <v>325.61090115312686</v>
      </c>
      <c r="K222" s="349"/>
      <c r="L222" s="349">
        <f t="shared" si="16"/>
        <v>759.75876938868373</v>
      </c>
      <c r="M222" s="349">
        <f t="shared" si="15"/>
        <v>1085.3696705418106</v>
      </c>
    </row>
    <row r="223" spans="1:19" s="26" customFormat="1" ht="17.649999999999999" customHeight="1">
      <c r="A223" s="340">
        <v>288</v>
      </c>
      <c r="B223" s="343" t="s">
        <v>692</v>
      </c>
      <c r="C223" s="349">
        <v>511.13758044661341</v>
      </c>
      <c r="D223" s="349">
        <v>126.31394561375814</v>
      </c>
      <c r="E223" s="349">
        <v>30.844698716665274</v>
      </c>
      <c r="F223" s="349">
        <f t="shared" si="13"/>
        <v>157.15864433042341</v>
      </c>
      <c r="G223" s="349"/>
      <c r="H223" s="349">
        <v>11.455741249101894</v>
      </c>
      <c r="I223" s="349">
        <v>42.329955066137302</v>
      </c>
      <c r="J223" s="349">
        <f t="shared" si="14"/>
        <v>53.785696315239193</v>
      </c>
      <c r="K223" s="349"/>
      <c r="L223" s="349">
        <f t="shared" si="16"/>
        <v>300.19323980095078</v>
      </c>
      <c r="M223" s="349">
        <f t="shared" si="15"/>
        <v>353.97893611618997</v>
      </c>
    </row>
    <row r="224" spans="1:19" s="26" customFormat="1" ht="17.649999999999999" customHeight="1">
      <c r="A224" s="340">
        <v>292</v>
      </c>
      <c r="B224" s="343" t="s">
        <v>693</v>
      </c>
      <c r="C224" s="349">
        <v>1245.2460739338094</v>
      </c>
      <c r="D224" s="349">
        <v>342.31792792718227</v>
      </c>
      <c r="E224" s="349">
        <v>56.928212911327797</v>
      </c>
      <c r="F224" s="349">
        <f t="shared" si="13"/>
        <v>399.24614083851009</v>
      </c>
      <c r="G224" s="349"/>
      <c r="H224" s="349">
        <v>28.651269070467784</v>
      </c>
      <c r="I224" s="349">
        <v>57.968081306673504</v>
      </c>
      <c r="J224" s="349">
        <f t="shared" si="14"/>
        <v>86.619350377141288</v>
      </c>
      <c r="K224" s="349"/>
      <c r="L224" s="349">
        <f t="shared" si="16"/>
        <v>759.38058271815805</v>
      </c>
      <c r="M224" s="349">
        <f t="shared" si="15"/>
        <v>845.9999330952993</v>
      </c>
    </row>
    <row r="225" spans="1:15" s="26" customFormat="1" ht="17.649999999999999" customHeight="1">
      <c r="A225" s="139">
        <v>293</v>
      </c>
      <c r="B225" s="141" t="s">
        <v>694</v>
      </c>
      <c r="C225" s="349">
        <v>1424.5818865105341</v>
      </c>
      <c r="D225" s="349">
        <v>824.75793468497272</v>
      </c>
      <c r="E225" s="349">
        <v>149.95598812454054</v>
      </c>
      <c r="F225" s="349">
        <f t="shared" si="13"/>
        <v>974.71392280951329</v>
      </c>
      <c r="G225" s="349"/>
      <c r="H225" s="349">
        <v>0</v>
      </c>
      <c r="I225" s="349">
        <v>149.95598812454051</v>
      </c>
      <c r="J225" s="349">
        <f t="shared" si="14"/>
        <v>149.95598812454051</v>
      </c>
      <c r="K225" s="349"/>
      <c r="L225" s="349">
        <f t="shared" si="16"/>
        <v>299.9119755764803</v>
      </c>
      <c r="M225" s="349">
        <f t="shared" si="15"/>
        <v>449.86796370102081</v>
      </c>
    </row>
    <row r="226" spans="1:15" ht="17.649999999999999" customHeight="1">
      <c r="A226" s="340">
        <v>294</v>
      </c>
      <c r="B226" s="343" t="s">
        <v>695</v>
      </c>
      <c r="C226" s="349">
        <v>1061.3717164858267</v>
      </c>
      <c r="D226" s="349">
        <v>645.10242162133977</v>
      </c>
      <c r="E226" s="349">
        <v>96.122200106491306</v>
      </c>
      <c r="F226" s="349">
        <f t="shared" si="13"/>
        <v>741.22462172783105</v>
      </c>
      <c r="G226" s="349"/>
      <c r="H226" s="349">
        <v>10.083820265168008</v>
      </c>
      <c r="I226" s="349">
        <v>101.44821937425137</v>
      </c>
      <c r="J226" s="349">
        <f t="shared" si="14"/>
        <v>111.53203963941937</v>
      </c>
      <c r="K226" s="349"/>
      <c r="L226" s="349">
        <f t="shared" si="16"/>
        <v>208.61505511857629</v>
      </c>
      <c r="M226" s="349">
        <f t="shared" si="15"/>
        <v>320.14709475799566</v>
      </c>
    </row>
    <row r="227" spans="1:15" ht="17.649999999999999" customHeight="1">
      <c r="A227" s="139">
        <v>295</v>
      </c>
      <c r="B227" s="141" t="s">
        <v>696</v>
      </c>
      <c r="C227" s="349">
        <v>407.30483803277701</v>
      </c>
      <c r="D227" s="349">
        <v>233.86946395164526</v>
      </c>
      <c r="E227" s="349">
        <v>36.714223058177957</v>
      </c>
      <c r="F227" s="349">
        <f t="shared" si="13"/>
        <v>270.58368700982322</v>
      </c>
      <c r="G227" s="349"/>
      <c r="H227" s="349">
        <v>1.2017198439529189</v>
      </c>
      <c r="I227" s="349">
        <v>38.100534970536351</v>
      </c>
      <c r="J227" s="349">
        <f t="shared" si="14"/>
        <v>39.302254814489274</v>
      </c>
      <c r="K227" s="349"/>
      <c r="L227" s="349">
        <f t="shared" si="16"/>
        <v>97.418896208464517</v>
      </c>
      <c r="M227" s="349">
        <f t="shared" si="15"/>
        <v>136.72115102295379</v>
      </c>
    </row>
    <row r="228" spans="1:15" s="26" customFormat="1" ht="17.649999999999999" customHeight="1">
      <c r="A228" s="139">
        <v>300</v>
      </c>
      <c r="B228" s="141" t="s">
        <v>697</v>
      </c>
      <c r="C228" s="349">
        <v>522.15849449729399</v>
      </c>
      <c r="D228" s="349">
        <v>78.323774185717184</v>
      </c>
      <c r="E228" s="349">
        <v>52.215849457144792</v>
      </c>
      <c r="F228" s="349">
        <f t="shared" si="13"/>
        <v>130.53962364286198</v>
      </c>
      <c r="G228" s="349"/>
      <c r="H228" s="349">
        <v>0</v>
      </c>
      <c r="I228" s="349">
        <v>52.215849457144792</v>
      </c>
      <c r="J228" s="349">
        <f t="shared" si="14"/>
        <v>52.215849457144792</v>
      </c>
      <c r="K228" s="349"/>
      <c r="L228" s="349">
        <f t="shared" si="16"/>
        <v>339.4030213972872</v>
      </c>
      <c r="M228" s="349">
        <f t="shared" si="15"/>
        <v>391.61887085443198</v>
      </c>
    </row>
    <row r="229" spans="1:15" s="26" customFormat="1" ht="17.649999999999999" customHeight="1">
      <c r="A229" s="340">
        <v>305</v>
      </c>
      <c r="B229" s="344" t="s">
        <v>698</v>
      </c>
      <c r="C229" s="349">
        <v>163.81326497554767</v>
      </c>
      <c r="D229" s="349">
        <v>96.234164136361144</v>
      </c>
      <c r="E229" s="349">
        <v>16.894774563865447</v>
      </c>
      <c r="F229" s="349">
        <f t="shared" si="13"/>
        <v>113.1289387002266</v>
      </c>
      <c r="G229" s="349"/>
      <c r="H229" s="349">
        <v>0</v>
      </c>
      <c r="I229" s="349">
        <v>16.894774563865447</v>
      </c>
      <c r="J229" s="349">
        <f t="shared" si="14"/>
        <v>16.894774563865447</v>
      </c>
      <c r="K229" s="349"/>
      <c r="L229" s="349">
        <f t="shared" si="16"/>
        <v>33.789551711455623</v>
      </c>
      <c r="M229" s="349">
        <f t="shared" si="15"/>
        <v>50.684326275321069</v>
      </c>
    </row>
    <row r="230" spans="1:15" s="26" customFormat="1" ht="18.75" customHeight="1">
      <c r="A230" s="340">
        <v>306</v>
      </c>
      <c r="B230" s="344" t="s">
        <v>699</v>
      </c>
      <c r="C230" s="349">
        <v>1437.3995910540625</v>
      </c>
      <c r="D230" s="349">
        <v>459.77828015303515</v>
      </c>
      <c r="E230" s="349">
        <v>70.170530667847032</v>
      </c>
      <c r="F230" s="349">
        <f t="shared" si="13"/>
        <v>529.94881082088216</v>
      </c>
      <c r="G230" s="349"/>
      <c r="H230" s="349">
        <v>35.520856861834531</v>
      </c>
      <c r="I230" s="349">
        <v>105.69138752968159</v>
      </c>
      <c r="J230" s="349">
        <f t="shared" si="14"/>
        <v>141.21224439151612</v>
      </c>
      <c r="K230" s="349"/>
      <c r="L230" s="349">
        <f t="shared" si="16"/>
        <v>766.2385358416642</v>
      </c>
      <c r="M230" s="349">
        <f t="shared" si="15"/>
        <v>907.45078023318035</v>
      </c>
    </row>
    <row r="231" spans="1:15" s="26" customFormat="1" ht="17.649999999999999" customHeight="1">
      <c r="A231" s="340">
        <v>307</v>
      </c>
      <c r="B231" s="344" t="s">
        <v>700</v>
      </c>
      <c r="C231" s="349">
        <v>1610.0912267735521</v>
      </c>
      <c r="D231" s="349">
        <v>429.16537587406674</v>
      </c>
      <c r="E231" s="349">
        <v>64.981098428665618</v>
      </c>
      <c r="F231" s="349">
        <f t="shared" si="13"/>
        <v>494.14647430273237</v>
      </c>
      <c r="G231" s="349"/>
      <c r="H231" s="349">
        <v>37.346020588720428</v>
      </c>
      <c r="I231" s="349">
        <v>95.006080159819007</v>
      </c>
      <c r="J231" s="349">
        <f t="shared" si="14"/>
        <v>132.35210074853944</v>
      </c>
      <c r="K231" s="349"/>
      <c r="L231" s="349">
        <f t="shared" si="16"/>
        <v>983.59265172228038</v>
      </c>
      <c r="M231" s="349">
        <f t="shared" si="15"/>
        <v>1115.9447524708198</v>
      </c>
    </row>
    <row r="232" spans="1:15" ht="17.649999999999999" customHeight="1">
      <c r="A232" s="340">
        <v>308</v>
      </c>
      <c r="B232" s="344" t="s">
        <v>701</v>
      </c>
      <c r="C232" s="349">
        <v>1052.9166739028835</v>
      </c>
      <c r="D232" s="349">
        <v>491.02531246433205</v>
      </c>
      <c r="E232" s="349">
        <v>54.719668012427661</v>
      </c>
      <c r="F232" s="349">
        <f t="shared" si="13"/>
        <v>545.74498047675968</v>
      </c>
      <c r="G232" s="349"/>
      <c r="H232" s="349">
        <v>53.563186827283872</v>
      </c>
      <c r="I232" s="349">
        <v>101.2746793252911</v>
      </c>
      <c r="J232" s="349">
        <f t="shared" si="14"/>
        <v>154.83786615257497</v>
      </c>
      <c r="K232" s="349"/>
      <c r="L232" s="349">
        <f t="shared" si="16"/>
        <v>352.33382727354888</v>
      </c>
      <c r="M232" s="349">
        <f t="shared" si="15"/>
        <v>507.17169342612385</v>
      </c>
    </row>
    <row r="233" spans="1:15" ht="17.649999999999999" customHeight="1">
      <c r="A233" s="340">
        <v>309</v>
      </c>
      <c r="B233" s="343" t="s">
        <v>702</v>
      </c>
      <c r="C233" s="349">
        <v>985.17150754687509</v>
      </c>
      <c r="D233" s="349">
        <v>103.59958920115298</v>
      </c>
      <c r="E233" s="349">
        <v>40.62755266255531</v>
      </c>
      <c r="F233" s="349">
        <f t="shared" si="13"/>
        <v>144.22714186370828</v>
      </c>
      <c r="G233" s="349"/>
      <c r="H233" s="349">
        <v>3.0475571194547308</v>
      </c>
      <c r="I233" s="349">
        <v>48.227388750512411</v>
      </c>
      <c r="J233" s="349">
        <f t="shared" si="14"/>
        <v>51.274945869967141</v>
      </c>
      <c r="K233" s="349"/>
      <c r="L233" s="317">
        <f t="shared" si="16"/>
        <v>789.66941981319962</v>
      </c>
      <c r="M233" s="317">
        <f t="shared" si="15"/>
        <v>840.94436568316678</v>
      </c>
      <c r="N233" s="26"/>
    </row>
    <row r="234" spans="1:15" ht="21.75" customHeight="1">
      <c r="A234" s="340">
        <v>312</v>
      </c>
      <c r="B234" s="344" t="s">
        <v>703</v>
      </c>
      <c r="C234" s="349">
        <v>537.48692568892068</v>
      </c>
      <c r="D234" s="349">
        <v>87.577365160050448</v>
      </c>
      <c r="E234" s="349">
        <v>29.467484885355031</v>
      </c>
      <c r="F234" s="349">
        <f t="shared" si="13"/>
        <v>117.04485004540548</v>
      </c>
      <c r="G234" s="349"/>
      <c r="H234" s="349">
        <v>7.0721963912323451</v>
      </c>
      <c r="I234" s="349">
        <v>29.467484885355031</v>
      </c>
      <c r="J234" s="349">
        <f t="shared" si="14"/>
        <v>36.539681276587373</v>
      </c>
      <c r="K234" s="349"/>
      <c r="L234" s="349">
        <f t="shared" si="16"/>
        <v>383.90239436692781</v>
      </c>
      <c r="M234" s="349">
        <f t="shared" si="15"/>
        <v>420.44207564351518</v>
      </c>
    </row>
    <row r="235" spans="1:15" ht="17.649999999999999" customHeight="1">
      <c r="A235" s="340">
        <v>314</v>
      </c>
      <c r="B235" s="344" t="s">
        <v>704</v>
      </c>
      <c r="C235" s="349">
        <v>1944.3994731251428</v>
      </c>
      <c r="D235" s="349">
        <v>208.30141826827358</v>
      </c>
      <c r="E235" s="349">
        <v>64.441290751183246</v>
      </c>
      <c r="F235" s="349">
        <f t="shared" si="13"/>
        <v>272.74270901945681</v>
      </c>
      <c r="G235" s="349"/>
      <c r="H235" s="349">
        <v>1.2864964659844946</v>
      </c>
      <c r="I235" s="349">
        <v>67.94294671510977</v>
      </c>
      <c r="J235" s="349">
        <f t="shared" si="14"/>
        <v>69.229443181094268</v>
      </c>
      <c r="K235" s="349"/>
      <c r="L235" s="317">
        <f t="shared" si="16"/>
        <v>1602.4273209245916</v>
      </c>
      <c r="M235" s="317">
        <f t="shared" si="15"/>
        <v>1671.6567641056859</v>
      </c>
      <c r="N235" s="26"/>
      <c r="O235" s="26"/>
    </row>
    <row r="236" spans="1:15" ht="17.649999999999999" customHeight="1">
      <c r="A236" s="340">
        <v>316</v>
      </c>
      <c r="B236" s="344" t="s">
        <v>705</v>
      </c>
      <c r="C236" s="349">
        <v>362.74984860347644</v>
      </c>
      <c r="D236" s="349">
        <v>92.396449972263369</v>
      </c>
      <c r="E236" s="349">
        <v>16.8028951447093</v>
      </c>
      <c r="F236" s="349">
        <f t="shared" si="13"/>
        <v>109.19934511697267</v>
      </c>
      <c r="G236" s="349"/>
      <c r="H236" s="349">
        <v>7.9145166800292976</v>
      </c>
      <c r="I236" s="349">
        <v>17.498263384611754</v>
      </c>
      <c r="J236" s="349">
        <f t="shared" si="14"/>
        <v>25.412780064641051</v>
      </c>
      <c r="K236" s="349"/>
      <c r="L236" s="349">
        <f t="shared" si="16"/>
        <v>228.13772342186272</v>
      </c>
      <c r="M236" s="349">
        <f t="shared" si="15"/>
        <v>253.55050348650377</v>
      </c>
    </row>
    <row r="237" spans="1:15" ht="17.649999999999999" customHeight="1">
      <c r="A237" s="340">
        <v>317</v>
      </c>
      <c r="B237" s="344" t="s">
        <v>706</v>
      </c>
      <c r="C237" s="349">
        <v>1363.0829946945539</v>
      </c>
      <c r="D237" s="349">
        <v>410.09811998480853</v>
      </c>
      <c r="E237" s="349">
        <v>62.592197016792355</v>
      </c>
      <c r="F237" s="349">
        <f t="shared" si="13"/>
        <v>472.69031700160087</v>
      </c>
      <c r="G237" s="349"/>
      <c r="H237" s="349">
        <v>33.391593544752347</v>
      </c>
      <c r="I237" s="349">
        <v>88.756492908286447</v>
      </c>
      <c r="J237" s="349">
        <f t="shared" si="14"/>
        <v>122.14808645303879</v>
      </c>
      <c r="K237" s="349"/>
      <c r="L237" s="349">
        <f t="shared" si="16"/>
        <v>768.24459123991426</v>
      </c>
      <c r="M237" s="349">
        <f t="shared" si="15"/>
        <v>890.39267769295304</v>
      </c>
    </row>
    <row r="238" spans="1:15" ht="17.649999999999999" customHeight="1">
      <c r="A238" s="340">
        <v>318</v>
      </c>
      <c r="B238" s="344" t="s">
        <v>707</v>
      </c>
      <c r="C238" s="349">
        <v>305.51066666412595</v>
      </c>
      <c r="D238" s="349">
        <v>142.33390138438347</v>
      </c>
      <c r="E238" s="349">
        <v>15.814877931598161</v>
      </c>
      <c r="F238" s="349">
        <f t="shared" si="13"/>
        <v>158.14877931598164</v>
      </c>
      <c r="G238" s="349"/>
      <c r="H238" s="349">
        <v>15.814877931598161</v>
      </c>
      <c r="I238" s="349">
        <v>31.629755863196326</v>
      </c>
      <c r="J238" s="349">
        <f t="shared" si="14"/>
        <v>47.444633794794484</v>
      </c>
      <c r="K238" s="349"/>
      <c r="L238" s="349">
        <f t="shared" si="16"/>
        <v>99.917253553349823</v>
      </c>
      <c r="M238" s="349">
        <f t="shared" si="15"/>
        <v>147.36188734814431</v>
      </c>
    </row>
    <row r="239" spans="1:15" ht="17.649999999999999" customHeight="1">
      <c r="A239" s="340">
        <v>319</v>
      </c>
      <c r="B239" s="344" t="s">
        <v>708</v>
      </c>
      <c r="C239" s="349">
        <v>914.85089783090302</v>
      </c>
      <c r="D239" s="349">
        <v>365.94035913666119</v>
      </c>
      <c r="E239" s="349">
        <v>45.742544892082641</v>
      </c>
      <c r="F239" s="349">
        <f t="shared" si="13"/>
        <v>411.68290402874385</v>
      </c>
      <c r="G239" s="349"/>
      <c r="H239" s="349">
        <v>45.742544892082641</v>
      </c>
      <c r="I239" s="349">
        <v>45.742544892082641</v>
      </c>
      <c r="J239" s="349">
        <f t="shared" si="14"/>
        <v>91.485089784165282</v>
      </c>
      <c r="K239" s="349"/>
      <c r="L239" s="349">
        <f t="shared" si="16"/>
        <v>411.68290401799391</v>
      </c>
      <c r="M239" s="349">
        <f t="shared" si="15"/>
        <v>503.16799380215917</v>
      </c>
    </row>
    <row r="240" spans="1:15" ht="17.649999999999999" customHeight="1">
      <c r="A240" s="340">
        <v>320</v>
      </c>
      <c r="B240" s="344" t="s">
        <v>709</v>
      </c>
      <c r="C240" s="349">
        <v>1229.7561915019635</v>
      </c>
      <c r="D240" s="349">
        <v>313.16535775090352</v>
      </c>
      <c r="E240" s="349">
        <v>54.715248773729442</v>
      </c>
      <c r="F240" s="349">
        <f t="shared" si="13"/>
        <v>367.88060652463298</v>
      </c>
      <c r="G240" s="349"/>
      <c r="H240" s="349">
        <v>21.463953365296135</v>
      </c>
      <c r="I240" s="349">
        <v>62.521119684259311</v>
      </c>
      <c r="J240" s="349">
        <f t="shared" si="14"/>
        <v>83.985073049555439</v>
      </c>
      <c r="K240" s="349"/>
      <c r="L240" s="349">
        <f t="shared" si="16"/>
        <v>777.89051192777504</v>
      </c>
      <c r="M240" s="349">
        <f t="shared" si="15"/>
        <v>861.8755849773305</v>
      </c>
    </row>
    <row r="241" spans="1:15" ht="30.75" customHeight="1">
      <c r="A241" s="340">
        <v>322</v>
      </c>
      <c r="B241" s="344" t="s">
        <v>710</v>
      </c>
      <c r="C241" s="349">
        <v>8988.8245350538764</v>
      </c>
      <c r="D241" s="349">
        <v>1533.0973790975265</v>
      </c>
      <c r="E241" s="349">
        <v>334.4812540402641</v>
      </c>
      <c r="F241" s="349">
        <f t="shared" si="13"/>
        <v>1867.5786331377906</v>
      </c>
      <c r="G241" s="349"/>
      <c r="H241" s="349">
        <v>91.86070623348408</v>
      </c>
      <c r="I241" s="349">
        <v>424.66832079280755</v>
      </c>
      <c r="J241" s="349">
        <f t="shared" si="14"/>
        <v>516.5290270262916</v>
      </c>
      <c r="K241" s="349"/>
      <c r="L241" s="349">
        <f t="shared" si="16"/>
        <v>6604.7168748897948</v>
      </c>
      <c r="M241" s="349">
        <f t="shared" si="15"/>
        <v>7121.245901916086</v>
      </c>
    </row>
    <row r="242" spans="1:15" ht="30.75" customHeight="1">
      <c r="A242" s="340">
        <v>328</v>
      </c>
      <c r="B242" s="343" t="s">
        <v>711</v>
      </c>
      <c r="C242" s="349">
        <v>92.035314846115483</v>
      </c>
      <c r="D242" s="349">
        <v>6.2669668590112284</v>
      </c>
      <c r="E242" s="349">
        <v>3.0658539177582171</v>
      </c>
      <c r="F242" s="349">
        <f t="shared" si="13"/>
        <v>9.3328207767694451</v>
      </c>
      <c r="G242" s="349"/>
      <c r="H242" s="349">
        <v>1.3159861998677204E-2</v>
      </c>
      <c r="I242" s="349">
        <v>3.1016731531217525</v>
      </c>
      <c r="J242" s="349">
        <f t="shared" si="14"/>
        <v>3.1148330151204298</v>
      </c>
      <c r="K242" s="349"/>
      <c r="L242" s="349">
        <f t="shared" si="16"/>
        <v>79.58766105422562</v>
      </c>
      <c r="M242" s="349">
        <f t="shared" si="15"/>
        <v>82.702494069346045</v>
      </c>
    </row>
    <row r="243" spans="1:15" ht="14.25" customHeight="1">
      <c r="A243" s="340">
        <v>336</v>
      </c>
      <c r="B243" s="343" t="s">
        <v>712</v>
      </c>
      <c r="C243" s="349">
        <v>1296.352436612071</v>
      </c>
      <c r="D243" s="349">
        <v>141.32500529586574</v>
      </c>
      <c r="E243" s="349">
        <v>66.256006559771521</v>
      </c>
      <c r="F243" s="349">
        <f>+D243+E243</f>
        <v>207.58101185563726</v>
      </c>
      <c r="G243" s="349"/>
      <c r="H243" s="349">
        <v>2.7995875041200389</v>
      </c>
      <c r="I243" s="349">
        <v>73.876075879376259</v>
      </c>
      <c r="J243" s="349">
        <f>+H243+I243</f>
        <v>76.6756633834963</v>
      </c>
      <c r="K243" s="349"/>
      <c r="L243" s="349">
        <f>SUM(C243-F243-J243)</f>
        <v>1012.0957613729373</v>
      </c>
      <c r="M243" s="349">
        <f>J243+L243</f>
        <v>1088.7714247564336</v>
      </c>
    </row>
    <row r="244" spans="1:15" ht="25.15" customHeight="1">
      <c r="A244" s="340">
        <v>339</v>
      </c>
      <c r="B244" s="344" t="s">
        <v>713</v>
      </c>
      <c r="C244" s="349">
        <v>11100.034269281219</v>
      </c>
      <c r="D244" s="349">
        <v>1353.0875694879844</v>
      </c>
      <c r="E244" s="349">
        <v>401.53369422486179</v>
      </c>
      <c r="F244" s="349">
        <f t="shared" si="13"/>
        <v>1754.6212637128463</v>
      </c>
      <c r="G244" s="349"/>
      <c r="H244" s="349">
        <v>134.04262229122247</v>
      </c>
      <c r="I244" s="349">
        <v>555.26999595886264</v>
      </c>
      <c r="J244" s="349">
        <f t="shared" si="14"/>
        <v>689.31261825008505</v>
      </c>
      <c r="K244" s="349"/>
      <c r="L244" s="349">
        <f t="shared" si="16"/>
        <v>8656.1003873182872</v>
      </c>
      <c r="M244" s="349">
        <f t="shared" si="15"/>
        <v>9345.4130055683727</v>
      </c>
    </row>
    <row r="245" spans="1:15" ht="20.25" customHeight="1">
      <c r="A245" s="340">
        <v>348</v>
      </c>
      <c r="B245" s="344" t="s">
        <v>15</v>
      </c>
      <c r="C245" s="349">
        <v>118.06160214706</v>
      </c>
      <c r="D245" s="349">
        <v>0</v>
      </c>
      <c r="E245" s="349">
        <v>3.9055433417000018</v>
      </c>
      <c r="F245" s="349">
        <f t="shared" si="13"/>
        <v>3.9055433417000018</v>
      </c>
      <c r="G245" s="349"/>
      <c r="H245" s="349">
        <v>0</v>
      </c>
      <c r="I245" s="349">
        <v>4.0700599629344856</v>
      </c>
      <c r="J245" s="349">
        <f t="shared" si="14"/>
        <v>4.0700599629344856</v>
      </c>
      <c r="K245" s="349"/>
      <c r="L245" s="349">
        <f t="shared" si="16"/>
        <v>110.08599884242552</v>
      </c>
      <c r="M245" s="349">
        <f t="shared" si="15"/>
        <v>114.15605880536</v>
      </c>
    </row>
    <row r="246" spans="1:15" s="26" customFormat="1" ht="17.649999999999999" customHeight="1">
      <c r="A246" s="338">
        <v>26</v>
      </c>
      <c r="B246" s="339" t="s">
        <v>714</v>
      </c>
      <c r="C246" s="306">
        <f>'[4]COMP MILLDDLLS'!D245*'Comp Inv Dir Oper'!$N$9</f>
        <v>81163.78810243099</v>
      </c>
      <c r="D246" s="305">
        <f>SUM(D247:D272)</f>
        <v>21237.182311175344</v>
      </c>
      <c r="E246" s="305">
        <f>SUM(E247:E272)</f>
        <v>4053.2595397822192</v>
      </c>
      <c r="F246" s="305">
        <f>SUM(F247:F272)</f>
        <v>25290.441850957563</v>
      </c>
      <c r="G246" s="305"/>
      <c r="H246" s="305">
        <f t="shared" ref="H246:M246" si="17">SUM(H247:H272)</f>
        <v>971.70006617608419</v>
      </c>
      <c r="I246" s="305">
        <f t="shared" si="17"/>
        <v>4877.3154688831264</v>
      </c>
      <c r="J246" s="305">
        <f t="shared" si="17"/>
        <v>5849.0155350592104</v>
      </c>
      <c r="K246" s="305">
        <f t="shared" si="17"/>
        <v>0</v>
      </c>
      <c r="L246" s="305">
        <f t="shared" si="17"/>
        <v>50024.330716414232</v>
      </c>
      <c r="M246" s="305">
        <f t="shared" si="17"/>
        <v>55873.346251473435</v>
      </c>
      <c r="N246" s="39"/>
    </row>
    <row r="247" spans="1:15" s="26" customFormat="1" ht="17.649999999999999" customHeight="1">
      <c r="A247" s="340">
        <v>171</v>
      </c>
      <c r="B247" s="141" t="s">
        <v>715</v>
      </c>
      <c r="C247" s="349">
        <v>9537.2902363065477</v>
      </c>
      <c r="D247" s="349">
        <v>2482.0024623175163</v>
      </c>
      <c r="E247" s="349">
        <v>463.19488642488864</v>
      </c>
      <c r="F247" s="136">
        <f t="shared" ref="F247:F272" si="18">+D247+E247</f>
        <v>2945.1973487424048</v>
      </c>
      <c r="G247" s="349"/>
      <c r="H247" s="349">
        <v>124.90124595742476</v>
      </c>
      <c r="I247" s="349">
        <v>598.46284616133971</v>
      </c>
      <c r="J247" s="349">
        <f t="shared" ref="J247:J272" si="19">+H247+I247</f>
        <v>723.36409211876446</v>
      </c>
      <c r="K247" s="349"/>
      <c r="L247" s="317">
        <f t="shared" ref="L247:L272" si="20">SUM(C247-F247-J247)</f>
        <v>5868.7287954453786</v>
      </c>
      <c r="M247" s="317">
        <f t="shared" ref="M247:M272" si="21">J247+L247</f>
        <v>6592.092887564143</v>
      </c>
    </row>
    <row r="248" spans="1:15" s="26" customFormat="1" ht="17.649999999999999" customHeight="1">
      <c r="A248" s="340">
        <v>188</v>
      </c>
      <c r="B248" s="141" t="s">
        <v>60</v>
      </c>
      <c r="C248" s="349">
        <v>3568.7211771348425</v>
      </c>
      <c r="D248" s="349">
        <v>3267.3717011682993</v>
      </c>
      <c r="E248" s="349">
        <v>115.07445060388565</v>
      </c>
      <c r="F248" s="136">
        <f t="shared" si="18"/>
        <v>3382.4461517721847</v>
      </c>
      <c r="G248" s="349"/>
      <c r="H248" s="349">
        <v>50.098517079444527</v>
      </c>
      <c r="I248" s="349">
        <v>56.219318060374484</v>
      </c>
      <c r="J248" s="349">
        <f t="shared" si="19"/>
        <v>106.31783513981901</v>
      </c>
      <c r="K248" s="349"/>
      <c r="L248" s="317">
        <f t="shared" si="20"/>
        <v>79.957190222838733</v>
      </c>
      <c r="M248" s="317">
        <f t="shared" si="21"/>
        <v>186.27502536265774</v>
      </c>
    </row>
    <row r="249" spans="1:15" s="26" customFormat="1" ht="17.649999999999999" customHeight="1">
      <c r="A249" s="340">
        <v>209</v>
      </c>
      <c r="B249" s="344" t="s">
        <v>716</v>
      </c>
      <c r="C249" s="349">
        <v>1073.5207336444541</v>
      </c>
      <c r="D249" s="349">
        <v>774.93180241146206</v>
      </c>
      <c r="E249" s="349">
        <v>36.025995224574366</v>
      </c>
      <c r="F249" s="136">
        <f t="shared" si="18"/>
        <v>810.95779763603639</v>
      </c>
      <c r="G249" s="349"/>
      <c r="H249" s="349">
        <v>20.945184720236259</v>
      </c>
      <c r="I249" s="349">
        <v>53.327470484163477</v>
      </c>
      <c r="J249" s="349">
        <f t="shared" si="19"/>
        <v>74.27265520439974</v>
      </c>
      <c r="K249" s="349"/>
      <c r="L249" s="317">
        <f t="shared" si="20"/>
        <v>188.29028080401801</v>
      </c>
      <c r="M249" s="317">
        <f t="shared" si="21"/>
        <v>262.56293600841775</v>
      </c>
    </row>
    <row r="250" spans="1:15" s="26" customFormat="1" ht="17.649999999999999" customHeight="1">
      <c r="A250" s="340">
        <v>214</v>
      </c>
      <c r="B250" s="344" t="s">
        <v>717</v>
      </c>
      <c r="C250" s="349">
        <v>2246.8373209870779</v>
      </c>
      <c r="D250" s="349">
        <v>1916.7347817887205</v>
      </c>
      <c r="E250" s="349">
        <v>60.378427114560026</v>
      </c>
      <c r="F250" s="136">
        <f t="shared" si="18"/>
        <v>1977.1132089032806</v>
      </c>
      <c r="G250" s="349"/>
      <c r="H250" s="349">
        <v>22.381768209488904</v>
      </c>
      <c r="I250" s="349">
        <v>46.245538667203597</v>
      </c>
      <c r="J250" s="349">
        <f t="shared" si="19"/>
        <v>68.627306876692501</v>
      </c>
      <c r="K250" s="349"/>
      <c r="L250" s="317">
        <f t="shared" si="20"/>
        <v>201.09680520710481</v>
      </c>
      <c r="M250" s="317">
        <f t="shared" si="21"/>
        <v>269.72411208379731</v>
      </c>
    </row>
    <row r="251" spans="1:15" s="26" customFormat="1" ht="17.649999999999999" customHeight="1">
      <c r="A251" s="340">
        <v>245</v>
      </c>
      <c r="B251" s="344" t="s">
        <v>718</v>
      </c>
      <c r="C251" s="349">
        <v>813.12609915633573</v>
      </c>
      <c r="D251" s="349">
        <v>597.79283057169437</v>
      </c>
      <c r="E251" s="349">
        <v>29.899043580397208</v>
      </c>
      <c r="F251" s="136">
        <f t="shared" si="18"/>
        <v>627.6918741520916</v>
      </c>
      <c r="G251" s="349"/>
      <c r="H251" s="349">
        <v>29.043760730397576</v>
      </c>
      <c r="I251" s="349">
        <v>36.012835745954327</v>
      </c>
      <c r="J251" s="349">
        <f t="shared" si="19"/>
        <v>65.056596476351899</v>
      </c>
      <c r="K251" s="349"/>
      <c r="L251" s="317">
        <f t="shared" si="20"/>
        <v>120.37762852789223</v>
      </c>
      <c r="M251" s="317">
        <f t="shared" si="21"/>
        <v>185.43422500424413</v>
      </c>
      <c r="N251" s="32"/>
    </row>
    <row r="252" spans="1:15" s="26" customFormat="1" ht="17.649999999999999" customHeight="1">
      <c r="A252" s="340">
        <v>249</v>
      </c>
      <c r="B252" s="344" t="s">
        <v>719</v>
      </c>
      <c r="C252" s="349">
        <v>901.7855272836141</v>
      </c>
      <c r="D252" s="349">
        <v>497.25154282017422</v>
      </c>
      <c r="E252" s="349">
        <v>53.132377129206823</v>
      </c>
      <c r="F252" s="136">
        <f t="shared" si="18"/>
        <v>550.38391994938104</v>
      </c>
      <c r="G252" s="349"/>
      <c r="H252" s="349">
        <v>8.5970034101807702</v>
      </c>
      <c r="I252" s="349">
        <v>65.736189327804084</v>
      </c>
      <c r="J252" s="349">
        <f t="shared" si="19"/>
        <v>74.333192737984859</v>
      </c>
      <c r="K252" s="349"/>
      <c r="L252" s="317">
        <f t="shared" si="20"/>
        <v>277.0684145962482</v>
      </c>
      <c r="M252" s="317">
        <f t="shared" si="21"/>
        <v>351.40160733423306</v>
      </c>
    </row>
    <row r="253" spans="1:15" s="26" customFormat="1" ht="17.649999999999999" customHeight="1">
      <c r="A253" s="340">
        <v>261</v>
      </c>
      <c r="B253" s="343" t="s">
        <v>720</v>
      </c>
      <c r="C253" s="349">
        <v>7653.9009985172333</v>
      </c>
      <c r="D253" s="349">
        <v>3943.3204049576843</v>
      </c>
      <c r="E253" s="349">
        <v>597.40429448202997</v>
      </c>
      <c r="F253" s="136">
        <f t="shared" si="18"/>
        <v>4540.7246994397146</v>
      </c>
      <c r="G253" s="349"/>
      <c r="H253" s="349">
        <v>70.821734534632711</v>
      </c>
      <c r="I253" s="349">
        <v>643.2809150690565</v>
      </c>
      <c r="J253" s="349">
        <f t="shared" si="19"/>
        <v>714.1026496036892</v>
      </c>
      <c r="K253" s="349"/>
      <c r="L253" s="317">
        <f t="shared" si="20"/>
        <v>2399.0736494738294</v>
      </c>
      <c r="M253" s="317">
        <f t="shared" si="21"/>
        <v>3113.1762990775187</v>
      </c>
    </row>
    <row r="254" spans="1:15" s="26" customFormat="1" ht="17.649999999999999" customHeight="1">
      <c r="A254" s="340">
        <v>264</v>
      </c>
      <c r="B254" s="343" t="s">
        <v>51</v>
      </c>
      <c r="C254" s="349">
        <v>12277.151809684174</v>
      </c>
      <c r="D254" s="349">
        <v>3153.7132176938821</v>
      </c>
      <c r="E254" s="349">
        <v>551.57788004807765</v>
      </c>
      <c r="F254" s="136">
        <f t="shared" si="18"/>
        <v>3705.2910977419597</v>
      </c>
      <c r="G254" s="349"/>
      <c r="H254" s="349">
        <v>372.76599065271381</v>
      </c>
      <c r="I254" s="349">
        <v>938.05146314580429</v>
      </c>
      <c r="J254" s="349">
        <f t="shared" si="19"/>
        <v>1310.817453798518</v>
      </c>
      <c r="K254" s="349"/>
      <c r="L254" s="317">
        <f t="shared" si="20"/>
        <v>7261.0432581436962</v>
      </c>
      <c r="M254" s="317">
        <f t="shared" si="21"/>
        <v>8571.860711942214</v>
      </c>
    </row>
    <row r="255" spans="1:15" ht="17.649999999999999" customHeight="1">
      <c r="A255" s="340">
        <v>266</v>
      </c>
      <c r="B255" s="343" t="s">
        <v>50</v>
      </c>
      <c r="C255" s="349">
        <v>639.9659570918293</v>
      </c>
      <c r="D255" s="349">
        <v>84.686589608807068</v>
      </c>
      <c r="E255" s="349">
        <v>55.80974515957805</v>
      </c>
      <c r="F255" s="136">
        <f t="shared" si="18"/>
        <v>140.49633476838511</v>
      </c>
      <c r="G255" s="349"/>
      <c r="H255" s="349">
        <v>0</v>
      </c>
      <c r="I255" s="349">
        <v>55.80974515957805</v>
      </c>
      <c r="J255" s="349">
        <f t="shared" si="19"/>
        <v>55.80974515957805</v>
      </c>
      <c r="K255" s="349"/>
      <c r="L255" s="317">
        <f t="shared" si="20"/>
        <v>443.65987716386616</v>
      </c>
      <c r="M255" s="317">
        <f t="shared" si="21"/>
        <v>499.46962232344418</v>
      </c>
      <c r="N255" s="26"/>
      <c r="O255" s="26"/>
    </row>
    <row r="256" spans="1:15" ht="17.649999999999999" customHeight="1">
      <c r="A256" s="340">
        <v>274</v>
      </c>
      <c r="B256" s="343" t="s">
        <v>721</v>
      </c>
      <c r="C256" s="349">
        <v>2038.5198044946851</v>
      </c>
      <c r="D256" s="349">
        <v>901.90824143278167</v>
      </c>
      <c r="E256" s="349">
        <v>142.13445393754876</v>
      </c>
      <c r="F256" s="136">
        <f t="shared" si="18"/>
        <v>1044.0426953703304</v>
      </c>
      <c r="G256" s="349"/>
      <c r="H256" s="349">
        <v>34.494945273602674</v>
      </c>
      <c r="I256" s="349">
        <v>178.50893644156875</v>
      </c>
      <c r="J256" s="349">
        <f t="shared" si="19"/>
        <v>213.00388171517142</v>
      </c>
      <c r="K256" s="349"/>
      <c r="L256" s="317">
        <f t="shared" si="20"/>
        <v>781.47322740918321</v>
      </c>
      <c r="M256" s="317">
        <f t="shared" si="21"/>
        <v>994.47710912435468</v>
      </c>
      <c r="N256" s="26"/>
      <c r="O256" s="26"/>
    </row>
    <row r="257" spans="1:15" ht="17.649999999999999" customHeight="1">
      <c r="A257" s="340">
        <v>278</v>
      </c>
      <c r="B257" s="343" t="s">
        <v>47</v>
      </c>
      <c r="C257" s="349">
        <v>4345.4840000000004</v>
      </c>
      <c r="D257" s="349">
        <v>416.44221619286003</v>
      </c>
      <c r="E257" s="349">
        <v>217.27419979694002</v>
      </c>
      <c r="F257" s="136">
        <f t="shared" si="18"/>
        <v>633.7164159898</v>
      </c>
      <c r="G257" s="349"/>
      <c r="H257" s="349">
        <v>0</v>
      </c>
      <c r="I257" s="349">
        <v>217.27419979694002</v>
      </c>
      <c r="J257" s="349">
        <f t="shared" si="19"/>
        <v>217.27419979694002</v>
      </c>
      <c r="K257" s="349"/>
      <c r="L257" s="317">
        <f t="shared" si="20"/>
        <v>3494.49338421326</v>
      </c>
      <c r="M257" s="317">
        <f t="shared" si="21"/>
        <v>3711.7675840102002</v>
      </c>
      <c r="N257" s="26"/>
      <c r="O257" s="26"/>
    </row>
    <row r="258" spans="1:15" ht="17.649999999999999" customHeight="1">
      <c r="A258" s="340">
        <v>280</v>
      </c>
      <c r="B258" s="343" t="s">
        <v>722</v>
      </c>
      <c r="C258" s="349">
        <v>501.44400851925081</v>
      </c>
      <c r="D258" s="349">
        <v>124.98366306640418</v>
      </c>
      <c r="E258" s="349">
        <v>21.498216487382365</v>
      </c>
      <c r="F258" s="136">
        <f t="shared" si="18"/>
        <v>146.48187955378654</v>
      </c>
      <c r="G258" s="349"/>
      <c r="H258" s="349">
        <v>11.996788965238698</v>
      </c>
      <c r="I258" s="349">
        <v>33.94974533926257</v>
      </c>
      <c r="J258" s="349">
        <f t="shared" si="19"/>
        <v>45.94653430450127</v>
      </c>
      <c r="K258" s="349"/>
      <c r="L258" s="317">
        <f t="shared" si="20"/>
        <v>309.01559466096302</v>
      </c>
      <c r="M258" s="317">
        <f t="shared" si="21"/>
        <v>354.96212896546427</v>
      </c>
      <c r="N258" s="26"/>
      <c r="O258" s="26"/>
    </row>
    <row r="259" spans="1:15" ht="17.649999999999999" customHeight="1">
      <c r="A259" s="340">
        <v>281</v>
      </c>
      <c r="B259" s="343" t="s">
        <v>723</v>
      </c>
      <c r="C259" s="349">
        <v>1751.9410111703985</v>
      </c>
      <c r="D259" s="349">
        <v>289.39436171850491</v>
      </c>
      <c r="E259" s="349">
        <v>94.92666375103714</v>
      </c>
      <c r="F259" s="136">
        <f t="shared" si="18"/>
        <v>384.32102546954206</v>
      </c>
      <c r="G259" s="349"/>
      <c r="H259" s="349">
        <v>12.764480136881762</v>
      </c>
      <c r="I259" s="349">
        <v>123.69915510711729</v>
      </c>
      <c r="J259" s="349">
        <f t="shared" si="19"/>
        <v>136.46363524399905</v>
      </c>
      <c r="K259" s="349"/>
      <c r="L259" s="317">
        <f t="shared" si="20"/>
        <v>1231.1563504568574</v>
      </c>
      <c r="M259" s="317">
        <f t="shared" si="21"/>
        <v>1367.6199857008564</v>
      </c>
      <c r="N259" s="26"/>
      <c r="O259" s="26"/>
    </row>
    <row r="260" spans="1:15" ht="17.649999999999999" customHeight="1">
      <c r="A260" s="340">
        <v>282</v>
      </c>
      <c r="B260" s="343" t="s">
        <v>724</v>
      </c>
      <c r="C260" s="349">
        <v>324.25183105033096</v>
      </c>
      <c r="D260" s="349">
        <v>33.819565991296081</v>
      </c>
      <c r="E260" s="349">
        <v>11.917737796467215</v>
      </c>
      <c r="F260" s="136">
        <f t="shared" si="18"/>
        <v>45.737303787763295</v>
      </c>
      <c r="G260" s="349"/>
      <c r="H260" s="349">
        <v>3.3280301327872155</v>
      </c>
      <c r="I260" s="349">
        <v>15.245767929254432</v>
      </c>
      <c r="J260" s="349">
        <f t="shared" si="19"/>
        <v>18.573798062041647</v>
      </c>
      <c r="K260" s="349"/>
      <c r="L260" s="317">
        <f t="shared" si="20"/>
        <v>259.94072920052599</v>
      </c>
      <c r="M260" s="317">
        <f t="shared" si="21"/>
        <v>278.51452726256764</v>
      </c>
      <c r="N260" s="26"/>
      <c r="O260" s="26"/>
    </row>
    <row r="261" spans="1:15" ht="17.649999999999999" customHeight="1">
      <c r="A261" s="340">
        <v>284</v>
      </c>
      <c r="B261" s="343" t="s">
        <v>45</v>
      </c>
      <c r="C261" s="349">
        <v>872.95494000000008</v>
      </c>
      <c r="D261" s="349">
        <v>321.61497804435999</v>
      </c>
      <c r="E261" s="349">
        <v>45.94499686348</v>
      </c>
      <c r="F261" s="136">
        <f t="shared" si="18"/>
        <v>367.55997490784</v>
      </c>
      <c r="G261" s="349"/>
      <c r="H261" s="349">
        <v>45.944996660420003</v>
      </c>
      <c r="I261" s="349">
        <v>91.88999372696</v>
      </c>
      <c r="J261" s="349">
        <f t="shared" si="19"/>
        <v>137.83499038738</v>
      </c>
      <c r="K261" s="349"/>
      <c r="L261" s="317">
        <f t="shared" si="20"/>
        <v>367.55997470478007</v>
      </c>
      <c r="M261" s="317">
        <f t="shared" si="21"/>
        <v>505.39496509216008</v>
      </c>
      <c r="N261" s="26"/>
      <c r="O261" s="26"/>
    </row>
    <row r="262" spans="1:15" ht="17.649999999999999" customHeight="1">
      <c r="A262" s="340">
        <v>296</v>
      </c>
      <c r="B262" s="343" t="s">
        <v>41</v>
      </c>
      <c r="C262" s="349">
        <v>9853.6834495142557</v>
      </c>
      <c r="D262" s="349">
        <v>1156.2457935233208</v>
      </c>
      <c r="E262" s="349">
        <v>641.53918256611735</v>
      </c>
      <c r="F262" s="136">
        <f t="shared" si="18"/>
        <v>1797.7849760894383</v>
      </c>
      <c r="G262" s="349"/>
      <c r="H262" s="349">
        <v>131.26825826894995</v>
      </c>
      <c r="I262" s="349">
        <v>772.80744082428691</v>
      </c>
      <c r="J262" s="349">
        <f t="shared" si="19"/>
        <v>904.07569909323684</v>
      </c>
      <c r="K262" s="349"/>
      <c r="L262" s="317">
        <f t="shared" si="20"/>
        <v>7151.8227743315801</v>
      </c>
      <c r="M262" s="317">
        <f t="shared" si="21"/>
        <v>8055.898473424817</v>
      </c>
      <c r="N262" s="26"/>
      <c r="O262" s="26"/>
    </row>
    <row r="263" spans="1:15" ht="17.649999999999999" customHeight="1">
      <c r="A263" s="340">
        <v>297</v>
      </c>
      <c r="B263" s="343" t="s">
        <v>725</v>
      </c>
      <c r="C263" s="349">
        <v>1922.724504549745</v>
      </c>
      <c r="D263" s="349">
        <v>232.60281192578077</v>
      </c>
      <c r="E263" s="349">
        <v>67.027005796120719</v>
      </c>
      <c r="F263" s="136">
        <f t="shared" si="18"/>
        <v>299.62981772190147</v>
      </c>
      <c r="G263" s="349"/>
      <c r="H263" s="349">
        <v>11.310241706034892</v>
      </c>
      <c r="I263" s="349">
        <v>81.516318055766462</v>
      </c>
      <c r="J263" s="349">
        <f t="shared" si="19"/>
        <v>92.826559761801349</v>
      </c>
      <c r="K263" s="349"/>
      <c r="L263" s="317">
        <f t="shared" si="20"/>
        <v>1530.2681270660423</v>
      </c>
      <c r="M263" s="317">
        <f t="shared" si="21"/>
        <v>1623.0946868278436</v>
      </c>
      <c r="N263" s="26"/>
      <c r="O263" s="26"/>
    </row>
    <row r="264" spans="1:15" ht="17.649999999999999" customHeight="1">
      <c r="A264" s="340">
        <v>310</v>
      </c>
      <c r="B264" s="344" t="s">
        <v>36</v>
      </c>
      <c r="C264" s="349">
        <v>699.91467763426135</v>
      </c>
      <c r="D264" s="349">
        <v>74.195328902041084</v>
      </c>
      <c r="E264" s="349">
        <v>27.43153914075307</v>
      </c>
      <c r="F264" s="136">
        <f t="shared" si="18"/>
        <v>101.62686804279416</v>
      </c>
      <c r="G264" s="349"/>
      <c r="H264" s="349">
        <v>11.19395113527507</v>
      </c>
      <c r="I264" s="349">
        <v>34.510601467841262</v>
      </c>
      <c r="J264" s="349">
        <f t="shared" si="19"/>
        <v>45.704552603116333</v>
      </c>
      <c r="K264" s="349"/>
      <c r="L264" s="317">
        <f t="shared" si="20"/>
        <v>552.58325698835085</v>
      </c>
      <c r="M264" s="317">
        <f t="shared" si="21"/>
        <v>598.28780959146718</v>
      </c>
      <c r="N264" s="26"/>
      <c r="O264" s="26"/>
    </row>
    <row r="265" spans="1:15" ht="17.649999999999999" customHeight="1">
      <c r="A265" s="340">
        <v>311</v>
      </c>
      <c r="B265" s="344" t="s">
        <v>726</v>
      </c>
      <c r="C265" s="349">
        <v>6542.6414123319746</v>
      </c>
      <c r="D265" s="349">
        <v>319.21679233444002</v>
      </c>
      <c r="E265" s="349">
        <v>325.79547301451362</v>
      </c>
      <c r="F265" s="136">
        <f t="shared" si="18"/>
        <v>645.01226534895363</v>
      </c>
      <c r="G265" s="349"/>
      <c r="H265" s="349">
        <v>0</v>
      </c>
      <c r="I265" s="349">
        <v>328.89306333717718</v>
      </c>
      <c r="J265" s="349">
        <f t="shared" si="19"/>
        <v>328.89306333717718</v>
      </c>
      <c r="K265" s="349"/>
      <c r="L265" s="317">
        <f t="shared" si="20"/>
        <v>5568.7360836458438</v>
      </c>
      <c r="M265" s="317">
        <f t="shared" si="21"/>
        <v>5897.6291469830212</v>
      </c>
      <c r="N265" s="26"/>
      <c r="O265" s="26"/>
    </row>
    <row r="266" spans="1:15" ht="17.649999999999999" customHeight="1">
      <c r="A266" s="340">
        <v>313</v>
      </c>
      <c r="B266" s="331" t="s">
        <v>727</v>
      </c>
      <c r="C266" s="349">
        <v>8114.3939367290786</v>
      </c>
      <c r="D266" s="349">
        <v>270.47979783681996</v>
      </c>
      <c r="E266" s="349">
        <v>270.47979783681996</v>
      </c>
      <c r="F266" s="136">
        <f t="shared" si="18"/>
        <v>540.95959567363991</v>
      </c>
      <c r="G266" s="349"/>
      <c r="H266" s="349">
        <v>0</v>
      </c>
      <c r="I266" s="349">
        <v>270.47979783681996</v>
      </c>
      <c r="J266" s="349">
        <f t="shared" si="19"/>
        <v>270.47979783681996</v>
      </c>
      <c r="K266" s="349"/>
      <c r="L266" s="317">
        <f t="shared" si="20"/>
        <v>7302.9545432186187</v>
      </c>
      <c r="M266" s="317">
        <f t="shared" si="21"/>
        <v>7573.4343410554384</v>
      </c>
    </row>
    <row r="267" spans="1:15" ht="17.649999999999999" customHeight="1">
      <c r="A267" s="340">
        <v>321</v>
      </c>
      <c r="B267" s="344" t="s">
        <v>728</v>
      </c>
      <c r="C267" s="349">
        <v>625.06521236885862</v>
      </c>
      <c r="D267" s="349">
        <v>87.45247890973161</v>
      </c>
      <c r="E267" s="349">
        <v>36.816596299383242</v>
      </c>
      <c r="F267" s="136">
        <f t="shared" si="18"/>
        <v>124.26907520911485</v>
      </c>
      <c r="G267" s="349"/>
      <c r="H267" s="349">
        <v>5.4069985269165253</v>
      </c>
      <c r="I267" s="349">
        <v>42.741209954323949</v>
      </c>
      <c r="J267" s="349">
        <f t="shared" si="19"/>
        <v>48.148208481240474</v>
      </c>
      <c r="K267" s="349"/>
      <c r="L267" s="317">
        <f t="shared" si="20"/>
        <v>452.64792867850332</v>
      </c>
      <c r="M267" s="317">
        <f t="shared" si="21"/>
        <v>500.79613715974381</v>
      </c>
    </row>
    <row r="268" spans="1:15" ht="17.649999999999999" customHeight="1">
      <c r="A268" s="340">
        <v>327</v>
      </c>
      <c r="B268" s="344" t="s">
        <v>27</v>
      </c>
      <c r="C268" s="349">
        <v>1041.39321</v>
      </c>
      <c r="D268" s="349">
        <v>0</v>
      </c>
      <c r="E268" s="349">
        <v>0</v>
      </c>
      <c r="F268" s="136">
        <f t="shared" si="18"/>
        <v>0</v>
      </c>
      <c r="G268" s="349"/>
      <c r="H268" s="349">
        <v>0</v>
      </c>
      <c r="I268" s="349">
        <v>0</v>
      </c>
      <c r="J268" s="349">
        <f t="shared" si="19"/>
        <v>0</v>
      </c>
      <c r="K268" s="349"/>
      <c r="L268" s="317">
        <f t="shared" si="20"/>
        <v>1041.39321</v>
      </c>
      <c r="M268" s="317">
        <f t="shared" si="21"/>
        <v>1041.39321</v>
      </c>
    </row>
    <row r="269" spans="1:15" ht="17.649999999999999" customHeight="1">
      <c r="A269" s="340">
        <v>337</v>
      </c>
      <c r="B269" s="344" t="s">
        <v>729</v>
      </c>
      <c r="C269" s="349">
        <v>1532.138361046153</v>
      </c>
      <c r="D269" s="349">
        <v>135.505410817398</v>
      </c>
      <c r="E269" s="349">
        <v>99.987900893339983</v>
      </c>
      <c r="F269" s="136">
        <f t="shared" si="18"/>
        <v>235.493311710738</v>
      </c>
      <c r="G269" s="349"/>
      <c r="H269" s="349">
        <v>3.8706661429396361</v>
      </c>
      <c r="I269" s="349">
        <v>103.85856703627962</v>
      </c>
      <c r="J269" s="349">
        <f t="shared" si="19"/>
        <v>107.72923317921926</v>
      </c>
      <c r="K269" s="349"/>
      <c r="L269" s="317">
        <f t="shared" si="20"/>
        <v>1188.9158161561957</v>
      </c>
      <c r="M269" s="317">
        <f t="shared" si="21"/>
        <v>1296.645049335415</v>
      </c>
    </row>
    <row r="270" spans="1:15" ht="17.649999999999999" customHeight="1">
      <c r="A270" s="340">
        <v>338</v>
      </c>
      <c r="B270" s="344" t="s">
        <v>730</v>
      </c>
      <c r="C270" s="349">
        <v>656.4746060982983</v>
      </c>
      <c r="D270" s="349">
        <v>44.878393115962226</v>
      </c>
      <c r="E270" s="349">
        <v>33.516541439148</v>
      </c>
      <c r="F270" s="136">
        <f t="shared" si="18"/>
        <v>78.394934555110225</v>
      </c>
      <c r="G270" s="349"/>
      <c r="H270" s="349">
        <v>0</v>
      </c>
      <c r="I270" s="349">
        <v>33.75671187976014</v>
      </c>
      <c r="J270" s="349">
        <f t="shared" si="19"/>
        <v>33.75671187976014</v>
      </c>
      <c r="K270" s="349"/>
      <c r="L270" s="317">
        <f t="shared" si="20"/>
        <v>544.32295966342792</v>
      </c>
      <c r="M270" s="317">
        <f t="shared" si="21"/>
        <v>578.07967154318806</v>
      </c>
    </row>
    <row r="271" spans="1:15" ht="17.649999999999999" customHeight="1">
      <c r="A271" s="340">
        <v>349</v>
      </c>
      <c r="B271" s="344" t="s">
        <v>407</v>
      </c>
      <c r="C271" s="349">
        <v>121.3603746239415</v>
      </c>
      <c r="D271" s="349">
        <v>8.1003889584443609</v>
      </c>
      <c r="E271" s="349">
        <v>4.04655791513109</v>
      </c>
      <c r="F271" s="136">
        <f t="shared" si="18"/>
        <v>12.146946873575452</v>
      </c>
      <c r="G271" s="349"/>
      <c r="H271" s="349">
        <v>3.6365640910901056E-3</v>
      </c>
      <c r="I271" s="349">
        <v>4.0501944792221796</v>
      </c>
      <c r="J271" s="349">
        <f>+H271+I271</f>
        <v>4.05383104331327</v>
      </c>
      <c r="K271" s="349"/>
      <c r="L271" s="317">
        <f>SUM(C271-F271-J271)</f>
        <v>105.15959670705277</v>
      </c>
      <c r="M271" s="317">
        <f t="shared" si="21"/>
        <v>109.21342775036604</v>
      </c>
    </row>
    <row r="272" spans="1:15" ht="16.5" customHeight="1" thickBot="1">
      <c r="A272" s="346">
        <v>350</v>
      </c>
      <c r="B272" s="347" t="s">
        <v>408</v>
      </c>
      <c r="C272" s="350">
        <v>1507.1029024936604</v>
      </c>
      <c r="D272" s="350">
        <v>102.53675506696045</v>
      </c>
      <c r="E272" s="350">
        <v>50.425576480838664</v>
      </c>
      <c r="F272" s="143">
        <f t="shared" si="18"/>
        <v>152.96233154779912</v>
      </c>
      <c r="G272" s="350"/>
      <c r="H272" s="350">
        <v>0.56186736842770701</v>
      </c>
      <c r="I272" s="350">
        <v>50.987443849266377</v>
      </c>
      <c r="J272" s="350">
        <f t="shared" si="19"/>
        <v>51.549311217694083</v>
      </c>
      <c r="K272" s="350"/>
      <c r="L272" s="326">
        <f t="shared" si="20"/>
        <v>1302.5912597281672</v>
      </c>
      <c r="M272" s="326">
        <f t="shared" si="21"/>
        <v>1354.1405709458613</v>
      </c>
    </row>
    <row r="273" spans="1:25" ht="15" customHeight="1">
      <c r="A273" s="189" t="s">
        <v>900</v>
      </c>
      <c r="B273" s="217"/>
      <c r="C273" s="196"/>
      <c r="D273" s="196"/>
      <c r="E273" s="196"/>
      <c r="F273" s="197"/>
      <c r="G273" s="196"/>
      <c r="H273" s="196"/>
      <c r="I273" s="196"/>
      <c r="J273" s="196"/>
      <c r="K273" s="196"/>
      <c r="L273" s="216"/>
      <c r="M273" s="216"/>
    </row>
    <row r="274" spans="1:25" s="33" customFormat="1" ht="13.9" customHeight="1">
      <c r="A274" s="189" t="s">
        <v>921</v>
      </c>
      <c r="B274" s="189"/>
      <c r="C274" s="189"/>
      <c r="D274" s="189"/>
      <c r="E274" s="189"/>
      <c r="F274" s="189"/>
      <c r="G274" s="196"/>
      <c r="H274" s="189"/>
      <c r="I274" s="189"/>
      <c r="J274" s="196"/>
      <c r="K274" s="189"/>
      <c r="L274" s="189"/>
      <c r="M274" s="189"/>
      <c r="N274" s="32"/>
      <c r="O274" s="32"/>
    </row>
    <row r="275" spans="1:25" s="33" customFormat="1" ht="13.9" customHeight="1">
      <c r="A275" s="189" t="s">
        <v>922</v>
      </c>
      <c r="B275" s="189"/>
      <c r="C275" s="189"/>
      <c r="D275" s="189"/>
      <c r="E275" s="189"/>
      <c r="F275" s="189"/>
      <c r="G275" s="196"/>
      <c r="H275" s="189"/>
      <c r="I275" s="196"/>
      <c r="J275" s="196"/>
      <c r="K275" s="189"/>
      <c r="L275" s="189"/>
      <c r="M275" s="189"/>
      <c r="N275" s="32"/>
      <c r="O275" s="32"/>
      <c r="P275" s="32"/>
      <c r="Q275" s="32"/>
      <c r="R275" s="32"/>
      <c r="S275" s="32"/>
      <c r="T275" s="32"/>
      <c r="U275" s="32"/>
      <c r="V275" s="32"/>
      <c r="W275" s="32"/>
      <c r="X275" s="32"/>
      <c r="Y275" s="32"/>
    </row>
    <row r="276" spans="1:25" ht="13.9" customHeight="1">
      <c r="A276" s="215" t="s">
        <v>411</v>
      </c>
      <c r="B276" s="220"/>
      <c r="C276" s="220"/>
      <c r="D276" s="220"/>
      <c r="E276" s="220"/>
      <c r="F276" s="220"/>
      <c r="G276" s="196"/>
      <c r="H276" s="220"/>
      <c r="I276" s="220"/>
      <c r="J276" s="220"/>
      <c r="K276" s="220"/>
      <c r="L276" s="220"/>
      <c r="M276" s="220"/>
      <c r="O276" s="33"/>
      <c r="P276" s="33"/>
      <c r="Q276" s="33"/>
      <c r="R276" s="33"/>
      <c r="S276" s="33"/>
      <c r="T276" s="33"/>
      <c r="U276" s="33"/>
      <c r="V276" s="33"/>
      <c r="W276" s="33"/>
      <c r="X276" s="33"/>
      <c r="Y276" s="33"/>
    </row>
    <row r="277" spans="1:25" ht="13.9" customHeight="1">
      <c r="A277" s="189"/>
      <c r="B277" s="189"/>
      <c r="C277" s="189"/>
      <c r="D277" s="189"/>
      <c r="E277" s="189"/>
      <c r="F277" s="189"/>
      <c r="G277" s="189"/>
      <c r="H277" s="189"/>
      <c r="I277" s="189"/>
      <c r="J277" s="189"/>
      <c r="K277" s="189"/>
      <c r="L277" s="189"/>
      <c r="M277" s="189"/>
      <c r="N277" s="33"/>
      <c r="O277" s="33"/>
    </row>
    <row r="278" spans="1:25" ht="13.9" customHeight="1">
      <c r="A278" s="189"/>
      <c r="B278" s="189"/>
      <c r="C278" s="221"/>
      <c r="D278" s="221"/>
      <c r="E278" s="221"/>
      <c r="F278" s="221"/>
      <c r="G278" s="221"/>
      <c r="H278" s="221"/>
      <c r="I278" s="221"/>
      <c r="J278" s="221"/>
      <c r="K278" s="221"/>
      <c r="L278" s="221"/>
      <c r="M278" s="221"/>
    </row>
    <row r="279" spans="1:25" ht="15" customHeight="1">
      <c r="C279" s="40"/>
      <c r="D279" s="40"/>
      <c r="E279" s="40"/>
      <c r="F279" s="40"/>
      <c r="G279" s="40"/>
      <c r="H279" s="40"/>
      <c r="I279" s="40"/>
      <c r="J279" s="40"/>
      <c r="K279" s="40"/>
      <c r="L279" s="40"/>
      <c r="M279" s="40"/>
    </row>
    <row r="280" spans="1:25" ht="15" customHeight="1"/>
    <row r="281" spans="1:25" ht="15" customHeight="1">
      <c r="C281" s="33"/>
      <c r="D281" s="33"/>
      <c r="E281" s="33"/>
      <c r="F281" s="33"/>
      <c r="G281" s="33"/>
      <c r="H281" s="33"/>
      <c r="I281" s="33"/>
      <c r="J281" s="33"/>
      <c r="K281" s="33"/>
      <c r="L281" s="33"/>
      <c r="M281" s="33"/>
    </row>
    <row r="282" spans="1:25" ht="15" customHeight="1">
      <c r="C282" s="33"/>
      <c r="D282" s="33"/>
      <c r="E282" s="33"/>
      <c r="F282" s="33"/>
      <c r="G282" s="33"/>
      <c r="H282" s="33"/>
      <c r="I282" s="33"/>
      <c r="J282" s="33"/>
      <c r="K282" s="33"/>
      <c r="L282" s="33"/>
      <c r="M282" s="33"/>
    </row>
    <row r="283" spans="1:25" ht="15" customHeight="1">
      <c r="C283" s="41"/>
      <c r="D283" s="41"/>
      <c r="E283" s="41"/>
      <c r="F283" s="41"/>
      <c r="G283" s="41"/>
      <c r="H283" s="41"/>
      <c r="I283" s="41"/>
      <c r="J283" s="41"/>
      <c r="K283" s="41"/>
      <c r="L283" s="41"/>
      <c r="M283" s="41"/>
    </row>
    <row r="284" spans="1:25" ht="15" customHeight="1"/>
    <row r="285" spans="1:25" ht="15" customHeight="1"/>
    <row r="286" spans="1:25" ht="15" customHeight="1">
      <c r="A286" s="33"/>
      <c r="B286" s="33"/>
      <c r="C286" s="33"/>
      <c r="D286" s="33"/>
      <c r="E286" s="33"/>
      <c r="F286" s="33"/>
      <c r="G286" s="33"/>
      <c r="H286" s="33"/>
      <c r="I286" s="33"/>
      <c r="J286" s="33"/>
      <c r="K286" s="33"/>
      <c r="L286" s="33"/>
      <c r="M286" s="33"/>
    </row>
    <row r="287" spans="1:25" ht="15" customHeight="1">
      <c r="A287" s="33"/>
      <c r="B287" s="33"/>
      <c r="C287" s="33"/>
      <c r="D287" s="33"/>
      <c r="E287" s="33"/>
      <c r="F287" s="33"/>
      <c r="G287" s="33"/>
      <c r="H287" s="33"/>
      <c r="I287" s="33"/>
      <c r="J287" s="33"/>
      <c r="K287" s="33"/>
      <c r="L287" s="33"/>
      <c r="M287" s="33"/>
    </row>
    <row r="288" spans="1:25">
      <c r="A288" s="33"/>
      <c r="B288" s="33"/>
      <c r="C288" s="33"/>
      <c r="D288" s="33"/>
      <c r="E288" s="33"/>
      <c r="F288" s="33"/>
      <c r="G288" s="33"/>
      <c r="H288" s="33"/>
      <c r="I288" s="33"/>
      <c r="J288" s="33"/>
      <c r="K288" s="33"/>
      <c r="L288" s="33"/>
      <c r="M288" s="33"/>
    </row>
    <row r="295" spans="2:2">
      <c r="B295" s="42"/>
    </row>
    <row r="358" spans="1:1">
      <c r="A358" s="42"/>
    </row>
  </sheetData>
  <mergeCells count="11">
    <mergeCell ref="L9:M9"/>
    <mergeCell ref="A1:B1"/>
    <mergeCell ref="A2:M2"/>
    <mergeCell ref="A3:F3"/>
    <mergeCell ref="G3:L3"/>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2" fitToHeight="4" orientation="landscape" r:id="rId1"/>
  <headerFooter>
    <oddHeader xml:space="preserve">&amp;L
</oddHeader>
  </headerFooter>
  <rowBreaks count="1" manualBreakCount="1">
    <brk id="217" max="12" man="1"/>
  </rowBreaks>
  <ignoredErrors>
    <ignoredError sqref="C11:L11" numberStoredAsText="1"/>
    <ignoredError sqref="F246:N24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5A636-BF74-462C-B952-9F71DF2BD952}">
  <dimension ref="A1:Q346"/>
  <sheetViews>
    <sheetView showGridLines="0" zoomScale="80" zoomScaleNormal="80" zoomScaleSheetLayoutView="70" workbookViewId="0">
      <pane ySplit="11" topLeftCell="A12" activePane="bottomLeft" state="frozen"/>
      <selection pane="bottomLeft" activeCell="C23" sqref="C23"/>
    </sheetView>
  </sheetViews>
  <sheetFormatPr baseColWidth="10" defaultColWidth="12.85546875" defaultRowHeight="11.25"/>
  <cols>
    <col min="1" max="1" width="6.140625" style="26" customWidth="1"/>
    <col min="2" max="2" width="5.28515625" style="16" customWidth="1"/>
    <col min="3" max="3" width="67.7109375" style="58" customWidth="1"/>
    <col min="4" max="4" width="13.7109375" style="26" customWidth="1"/>
    <col min="5" max="5" width="13.5703125" style="26" customWidth="1"/>
    <col min="6" max="6" width="14.28515625" style="26" customWidth="1"/>
    <col min="7" max="7" width="15.7109375" style="26" customWidth="1"/>
    <col min="8" max="8" width="13.42578125" style="26" customWidth="1"/>
    <col min="9" max="9" width="13.28515625" style="26" customWidth="1"/>
    <col min="10" max="10" width="0.85546875" style="26" customWidth="1"/>
    <col min="11" max="11" width="14.5703125" style="26" customWidth="1"/>
    <col min="12" max="12" width="12.85546875" style="26" customWidth="1"/>
    <col min="13" max="13" width="15.7109375" style="52" customWidth="1"/>
    <col min="14" max="14" width="26.5703125" style="30" customWidth="1"/>
    <col min="15" max="15" width="1.42578125" style="54" customWidth="1"/>
    <col min="16" max="17" width="11.42578125" style="54" customWidth="1"/>
    <col min="18" max="241" width="11.42578125" style="26" customWidth="1"/>
    <col min="242" max="242" width="4.28515625" style="26" customWidth="1"/>
    <col min="243" max="243" width="4.85546875" style="26" customWidth="1"/>
    <col min="244" max="244" width="46.42578125" style="26" customWidth="1"/>
    <col min="245" max="256" width="12.85546875" style="26"/>
    <col min="257" max="257" width="6.140625" style="26" customWidth="1"/>
    <col min="258" max="258" width="5.28515625" style="26" customWidth="1"/>
    <col min="259" max="259" width="67.7109375" style="26" customWidth="1"/>
    <col min="260" max="264" width="15.7109375" style="26" customWidth="1"/>
    <col min="265" max="265" width="13.28515625" style="26" customWidth="1"/>
    <col min="266" max="266" width="0.85546875" style="26" customWidth="1"/>
    <col min="267" max="267" width="16.7109375" style="26" customWidth="1"/>
    <col min="268" max="269" width="15.7109375" style="26" customWidth="1"/>
    <col min="270" max="270" width="26.5703125" style="26" customWidth="1"/>
    <col min="271" max="271" width="1.42578125" style="26" customWidth="1"/>
    <col min="272" max="497" width="11.42578125" style="26" customWidth="1"/>
    <col min="498" max="498" width="4.28515625" style="26" customWidth="1"/>
    <col min="499" max="499" width="4.85546875" style="26" customWidth="1"/>
    <col min="500" max="500" width="46.42578125" style="26" customWidth="1"/>
    <col min="501" max="512" width="12.85546875" style="26"/>
    <col min="513" max="513" width="6.140625" style="26" customWidth="1"/>
    <col min="514" max="514" width="5.28515625" style="26" customWidth="1"/>
    <col min="515" max="515" width="67.7109375" style="26" customWidth="1"/>
    <col min="516" max="520" width="15.7109375" style="26" customWidth="1"/>
    <col min="521" max="521" width="13.28515625" style="26" customWidth="1"/>
    <col min="522" max="522" width="0.85546875" style="26" customWidth="1"/>
    <col min="523" max="523" width="16.7109375" style="26" customWidth="1"/>
    <col min="524" max="525" width="15.7109375" style="26" customWidth="1"/>
    <col min="526" max="526" width="26.5703125" style="26" customWidth="1"/>
    <col min="527" max="527" width="1.42578125" style="26" customWidth="1"/>
    <col min="528" max="753" width="11.42578125" style="26" customWidth="1"/>
    <col min="754" max="754" width="4.28515625" style="26" customWidth="1"/>
    <col min="755" max="755" width="4.85546875" style="26" customWidth="1"/>
    <col min="756" max="756" width="46.42578125" style="26" customWidth="1"/>
    <col min="757" max="768" width="12.85546875" style="26"/>
    <col min="769" max="769" width="6.140625" style="26" customWidth="1"/>
    <col min="770" max="770" width="5.28515625" style="26" customWidth="1"/>
    <col min="771" max="771" width="67.7109375" style="26" customWidth="1"/>
    <col min="772" max="776" width="15.7109375" style="26" customWidth="1"/>
    <col min="777" max="777" width="13.28515625" style="26" customWidth="1"/>
    <col min="778" max="778" width="0.85546875" style="26" customWidth="1"/>
    <col min="779" max="779" width="16.7109375" style="26" customWidth="1"/>
    <col min="780" max="781" width="15.7109375" style="26" customWidth="1"/>
    <col min="782" max="782" width="26.5703125" style="26" customWidth="1"/>
    <col min="783" max="783" width="1.42578125" style="26" customWidth="1"/>
    <col min="784" max="1009" width="11.42578125" style="26" customWidth="1"/>
    <col min="1010" max="1010" width="4.28515625" style="26" customWidth="1"/>
    <col min="1011" max="1011" width="4.85546875" style="26" customWidth="1"/>
    <col min="1012" max="1012" width="46.42578125" style="26" customWidth="1"/>
    <col min="1013" max="1024" width="12.85546875" style="26"/>
    <col min="1025" max="1025" width="6.140625" style="26" customWidth="1"/>
    <col min="1026" max="1026" width="5.28515625" style="26" customWidth="1"/>
    <col min="1027" max="1027" width="67.7109375" style="26" customWidth="1"/>
    <col min="1028" max="1032" width="15.7109375" style="26" customWidth="1"/>
    <col min="1033" max="1033" width="13.28515625" style="26" customWidth="1"/>
    <col min="1034" max="1034" width="0.85546875" style="26" customWidth="1"/>
    <col min="1035" max="1035" width="16.7109375" style="26" customWidth="1"/>
    <col min="1036" max="1037" width="15.7109375" style="26" customWidth="1"/>
    <col min="1038" max="1038" width="26.5703125" style="26" customWidth="1"/>
    <col min="1039" max="1039" width="1.42578125" style="26" customWidth="1"/>
    <col min="1040" max="1265" width="11.42578125" style="26" customWidth="1"/>
    <col min="1266" max="1266" width="4.28515625" style="26" customWidth="1"/>
    <col min="1267" max="1267" width="4.85546875" style="26" customWidth="1"/>
    <col min="1268" max="1268" width="46.42578125" style="26" customWidth="1"/>
    <col min="1269" max="1280" width="12.85546875" style="26"/>
    <col min="1281" max="1281" width="6.140625" style="26" customWidth="1"/>
    <col min="1282" max="1282" width="5.28515625" style="26" customWidth="1"/>
    <col min="1283" max="1283" width="67.7109375" style="26" customWidth="1"/>
    <col min="1284" max="1288" width="15.7109375" style="26" customWidth="1"/>
    <col min="1289" max="1289" width="13.28515625" style="26" customWidth="1"/>
    <col min="1290" max="1290" width="0.85546875" style="26" customWidth="1"/>
    <col min="1291" max="1291" width="16.7109375" style="26" customWidth="1"/>
    <col min="1292" max="1293" width="15.7109375" style="26" customWidth="1"/>
    <col min="1294" max="1294" width="26.5703125" style="26" customWidth="1"/>
    <col min="1295" max="1295" width="1.42578125" style="26" customWidth="1"/>
    <col min="1296" max="1521" width="11.42578125" style="26" customWidth="1"/>
    <col min="1522" max="1522" width="4.28515625" style="26" customWidth="1"/>
    <col min="1523" max="1523" width="4.85546875" style="26" customWidth="1"/>
    <col min="1524" max="1524" width="46.42578125" style="26" customWidth="1"/>
    <col min="1525" max="1536" width="12.85546875" style="26"/>
    <col min="1537" max="1537" width="6.140625" style="26" customWidth="1"/>
    <col min="1538" max="1538" width="5.28515625" style="26" customWidth="1"/>
    <col min="1539" max="1539" width="67.7109375" style="26" customWidth="1"/>
    <col min="1540" max="1544" width="15.7109375" style="26" customWidth="1"/>
    <col min="1545" max="1545" width="13.28515625" style="26" customWidth="1"/>
    <col min="1546" max="1546" width="0.85546875" style="26" customWidth="1"/>
    <col min="1547" max="1547" width="16.7109375" style="26" customWidth="1"/>
    <col min="1548" max="1549" width="15.7109375" style="26" customWidth="1"/>
    <col min="1550" max="1550" width="26.5703125" style="26" customWidth="1"/>
    <col min="1551" max="1551" width="1.42578125" style="26" customWidth="1"/>
    <col min="1552" max="1777" width="11.42578125" style="26" customWidth="1"/>
    <col min="1778" max="1778" width="4.28515625" style="26" customWidth="1"/>
    <col min="1779" max="1779" width="4.85546875" style="26" customWidth="1"/>
    <col min="1780" max="1780" width="46.42578125" style="26" customWidth="1"/>
    <col min="1781" max="1792" width="12.85546875" style="26"/>
    <col min="1793" max="1793" width="6.140625" style="26" customWidth="1"/>
    <col min="1794" max="1794" width="5.28515625" style="26" customWidth="1"/>
    <col min="1795" max="1795" width="67.7109375" style="26" customWidth="1"/>
    <col min="1796" max="1800" width="15.7109375" style="26" customWidth="1"/>
    <col min="1801" max="1801" width="13.28515625" style="26" customWidth="1"/>
    <col min="1802" max="1802" width="0.85546875" style="26" customWidth="1"/>
    <col min="1803" max="1803" width="16.7109375" style="26" customWidth="1"/>
    <col min="1804" max="1805" width="15.7109375" style="26" customWidth="1"/>
    <col min="1806" max="1806" width="26.5703125" style="26" customWidth="1"/>
    <col min="1807" max="1807" width="1.42578125" style="26" customWidth="1"/>
    <col min="1808" max="2033" width="11.42578125" style="26" customWidth="1"/>
    <col min="2034" max="2034" width="4.28515625" style="26" customWidth="1"/>
    <col min="2035" max="2035" width="4.85546875" style="26" customWidth="1"/>
    <col min="2036" max="2036" width="46.42578125" style="26" customWidth="1"/>
    <col min="2037" max="2048" width="12.85546875" style="26"/>
    <col min="2049" max="2049" width="6.140625" style="26" customWidth="1"/>
    <col min="2050" max="2050" width="5.28515625" style="26" customWidth="1"/>
    <col min="2051" max="2051" width="67.7109375" style="26" customWidth="1"/>
    <col min="2052" max="2056" width="15.7109375" style="26" customWidth="1"/>
    <col min="2057" max="2057" width="13.28515625" style="26" customWidth="1"/>
    <col min="2058" max="2058" width="0.85546875" style="26" customWidth="1"/>
    <col min="2059" max="2059" width="16.7109375" style="26" customWidth="1"/>
    <col min="2060" max="2061" width="15.7109375" style="26" customWidth="1"/>
    <col min="2062" max="2062" width="26.5703125" style="26" customWidth="1"/>
    <col min="2063" max="2063" width="1.42578125" style="26" customWidth="1"/>
    <col min="2064" max="2289" width="11.42578125" style="26" customWidth="1"/>
    <col min="2290" max="2290" width="4.28515625" style="26" customWidth="1"/>
    <col min="2291" max="2291" width="4.85546875" style="26" customWidth="1"/>
    <col min="2292" max="2292" width="46.42578125" style="26" customWidth="1"/>
    <col min="2293" max="2304" width="12.85546875" style="26"/>
    <col min="2305" max="2305" width="6.140625" style="26" customWidth="1"/>
    <col min="2306" max="2306" width="5.28515625" style="26" customWidth="1"/>
    <col min="2307" max="2307" width="67.7109375" style="26" customWidth="1"/>
    <col min="2308" max="2312" width="15.7109375" style="26" customWidth="1"/>
    <col min="2313" max="2313" width="13.28515625" style="26" customWidth="1"/>
    <col min="2314" max="2314" width="0.85546875" style="26" customWidth="1"/>
    <col min="2315" max="2315" width="16.7109375" style="26" customWidth="1"/>
    <col min="2316" max="2317" width="15.7109375" style="26" customWidth="1"/>
    <col min="2318" max="2318" width="26.5703125" style="26" customWidth="1"/>
    <col min="2319" max="2319" width="1.42578125" style="26" customWidth="1"/>
    <col min="2320" max="2545" width="11.42578125" style="26" customWidth="1"/>
    <col min="2546" max="2546" width="4.28515625" style="26" customWidth="1"/>
    <col min="2547" max="2547" width="4.85546875" style="26" customWidth="1"/>
    <col min="2548" max="2548" width="46.42578125" style="26" customWidth="1"/>
    <col min="2549" max="2560" width="12.85546875" style="26"/>
    <col min="2561" max="2561" width="6.140625" style="26" customWidth="1"/>
    <col min="2562" max="2562" width="5.28515625" style="26" customWidth="1"/>
    <col min="2563" max="2563" width="67.7109375" style="26" customWidth="1"/>
    <col min="2564" max="2568" width="15.7109375" style="26" customWidth="1"/>
    <col min="2569" max="2569" width="13.28515625" style="26" customWidth="1"/>
    <col min="2570" max="2570" width="0.85546875" style="26" customWidth="1"/>
    <col min="2571" max="2571" width="16.7109375" style="26" customWidth="1"/>
    <col min="2572" max="2573" width="15.7109375" style="26" customWidth="1"/>
    <col min="2574" max="2574" width="26.5703125" style="26" customWidth="1"/>
    <col min="2575" max="2575" width="1.42578125" style="26" customWidth="1"/>
    <col min="2576" max="2801" width="11.42578125" style="26" customWidth="1"/>
    <col min="2802" max="2802" width="4.28515625" style="26" customWidth="1"/>
    <col min="2803" max="2803" width="4.85546875" style="26" customWidth="1"/>
    <col min="2804" max="2804" width="46.42578125" style="26" customWidth="1"/>
    <col min="2805" max="2816" width="12.85546875" style="26"/>
    <col min="2817" max="2817" width="6.140625" style="26" customWidth="1"/>
    <col min="2818" max="2818" width="5.28515625" style="26" customWidth="1"/>
    <col min="2819" max="2819" width="67.7109375" style="26" customWidth="1"/>
    <col min="2820" max="2824" width="15.7109375" style="26" customWidth="1"/>
    <col min="2825" max="2825" width="13.28515625" style="26" customWidth="1"/>
    <col min="2826" max="2826" width="0.85546875" style="26" customWidth="1"/>
    <col min="2827" max="2827" width="16.7109375" style="26" customWidth="1"/>
    <col min="2828" max="2829" width="15.7109375" style="26" customWidth="1"/>
    <col min="2830" max="2830" width="26.5703125" style="26" customWidth="1"/>
    <col min="2831" max="2831" width="1.42578125" style="26" customWidth="1"/>
    <col min="2832" max="3057" width="11.42578125" style="26" customWidth="1"/>
    <col min="3058" max="3058" width="4.28515625" style="26" customWidth="1"/>
    <col min="3059" max="3059" width="4.85546875" style="26" customWidth="1"/>
    <col min="3060" max="3060" width="46.42578125" style="26" customWidth="1"/>
    <col min="3061" max="3072" width="12.85546875" style="26"/>
    <col min="3073" max="3073" width="6.140625" style="26" customWidth="1"/>
    <col min="3074" max="3074" width="5.28515625" style="26" customWidth="1"/>
    <col min="3075" max="3075" width="67.7109375" style="26" customWidth="1"/>
    <col min="3076" max="3080" width="15.7109375" style="26" customWidth="1"/>
    <col min="3081" max="3081" width="13.28515625" style="26" customWidth="1"/>
    <col min="3082" max="3082" width="0.85546875" style="26" customWidth="1"/>
    <col min="3083" max="3083" width="16.7109375" style="26" customWidth="1"/>
    <col min="3084" max="3085" width="15.7109375" style="26" customWidth="1"/>
    <col min="3086" max="3086" width="26.5703125" style="26" customWidth="1"/>
    <col min="3087" max="3087" width="1.42578125" style="26" customWidth="1"/>
    <col min="3088" max="3313" width="11.42578125" style="26" customWidth="1"/>
    <col min="3314" max="3314" width="4.28515625" style="26" customWidth="1"/>
    <col min="3315" max="3315" width="4.85546875" style="26" customWidth="1"/>
    <col min="3316" max="3316" width="46.42578125" style="26" customWidth="1"/>
    <col min="3317" max="3328" width="12.85546875" style="26"/>
    <col min="3329" max="3329" width="6.140625" style="26" customWidth="1"/>
    <col min="3330" max="3330" width="5.28515625" style="26" customWidth="1"/>
    <col min="3331" max="3331" width="67.7109375" style="26" customWidth="1"/>
    <col min="3332" max="3336" width="15.7109375" style="26" customWidth="1"/>
    <col min="3337" max="3337" width="13.28515625" style="26" customWidth="1"/>
    <col min="3338" max="3338" width="0.85546875" style="26" customWidth="1"/>
    <col min="3339" max="3339" width="16.7109375" style="26" customWidth="1"/>
    <col min="3340" max="3341" width="15.7109375" style="26" customWidth="1"/>
    <col min="3342" max="3342" width="26.5703125" style="26" customWidth="1"/>
    <col min="3343" max="3343" width="1.42578125" style="26" customWidth="1"/>
    <col min="3344" max="3569" width="11.42578125" style="26" customWidth="1"/>
    <col min="3570" max="3570" width="4.28515625" style="26" customWidth="1"/>
    <col min="3571" max="3571" width="4.85546875" style="26" customWidth="1"/>
    <col min="3572" max="3572" width="46.42578125" style="26" customWidth="1"/>
    <col min="3573" max="3584" width="12.85546875" style="26"/>
    <col min="3585" max="3585" width="6.140625" style="26" customWidth="1"/>
    <col min="3586" max="3586" width="5.28515625" style="26" customWidth="1"/>
    <col min="3587" max="3587" width="67.7109375" style="26" customWidth="1"/>
    <col min="3588" max="3592" width="15.7109375" style="26" customWidth="1"/>
    <col min="3593" max="3593" width="13.28515625" style="26" customWidth="1"/>
    <col min="3594" max="3594" width="0.85546875" style="26" customWidth="1"/>
    <col min="3595" max="3595" width="16.7109375" style="26" customWidth="1"/>
    <col min="3596" max="3597" width="15.7109375" style="26" customWidth="1"/>
    <col min="3598" max="3598" width="26.5703125" style="26" customWidth="1"/>
    <col min="3599" max="3599" width="1.42578125" style="26" customWidth="1"/>
    <col min="3600" max="3825" width="11.42578125" style="26" customWidth="1"/>
    <col min="3826" max="3826" width="4.28515625" style="26" customWidth="1"/>
    <col min="3827" max="3827" width="4.85546875" style="26" customWidth="1"/>
    <col min="3828" max="3828" width="46.42578125" style="26" customWidth="1"/>
    <col min="3829" max="3840" width="12.85546875" style="26"/>
    <col min="3841" max="3841" width="6.140625" style="26" customWidth="1"/>
    <col min="3842" max="3842" width="5.28515625" style="26" customWidth="1"/>
    <col min="3843" max="3843" width="67.7109375" style="26" customWidth="1"/>
    <col min="3844" max="3848" width="15.7109375" style="26" customWidth="1"/>
    <col min="3849" max="3849" width="13.28515625" style="26" customWidth="1"/>
    <col min="3850" max="3850" width="0.85546875" style="26" customWidth="1"/>
    <col min="3851" max="3851" width="16.7109375" style="26" customWidth="1"/>
    <col min="3852" max="3853" width="15.7109375" style="26" customWidth="1"/>
    <col min="3854" max="3854" width="26.5703125" style="26" customWidth="1"/>
    <col min="3855" max="3855" width="1.42578125" style="26" customWidth="1"/>
    <col min="3856" max="4081" width="11.42578125" style="26" customWidth="1"/>
    <col min="4082" max="4082" width="4.28515625" style="26" customWidth="1"/>
    <col min="4083" max="4083" width="4.85546875" style="26" customWidth="1"/>
    <col min="4084" max="4084" width="46.42578125" style="26" customWidth="1"/>
    <col min="4085" max="4096" width="12.85546875" style="26"/>
    <col min="4097" max="4097" width="6.140625" style="26" customWidth="1"/>
    <col min="4098" max="4098" width="5.28515625" style="26" customWidth="1"/>
    <col min="4099" max="4099" width="67.7109375" style="26" customWidth="1"/>
    <col min="4100" max="4104" width="15.7109375" style="26" customWidth="1"/>
    <col min="4105" max="4105" width="13.28515625" style="26" customWidth="1"/>
    <col min="4106" max="4106" width="0.85546875" style="26" customWidth="1"/>
    <col min="4107" max="4107" width="16.7109375" style="26" customWidth="1"/>
    <col min="4108" max="4109" width="15.7109375" style="26" customWidth="1"/>
    <col min="4110" max="4110" width="26.5703125" style="26" customWidth="1"/>
    <col min="4111" max="4111" width="1.42578125" style="26" customWidth="1"/>
    <col min="4112" max="4337" width="11.42578125" style="26" customWidth="1"/>
    <col min="4338" max="4338" width="4.28515625" style="26" customWidth="1"/>
    <col min="4339" max="4339" width="4.85546875" style="26" customWidth="1"/>
    <col min="4340" max="4340" width="46.42578125" style="26" customWidth="1"/>
    <col min="4341" max="4352" width="12.85546875" style="26"/>
    <col min="4353" max="4353" width="6.140625" style="26" customWidth="1"/>
    <col min="4354" max="4354" width="5.28515625" style="26" customWidth="1"/>
    <col min="4355" max="4355" width="67.7109375" style="26" customWidth="1"/>
    <col min="4356" max="4360" width="15.7109375" style="26" customWidth="1"/>
    <col min="4361" max="4361" width="13.28515625" style="26" customWidth="1"/>
    <col min="4362" max="4362" width="0.85546875" style="26" customWidth="1"/>
    <col min="4363" max="4363" width="16.7109375" style="26" customWidth="1"/>
    <col min="4364" max="4365" width="15.7109375" style="26" customWidth="1"/>
    <col min="4366" max="4366" width="26.5703125" style="26" customWidth="1"/>
    <col min="4367" max="4367" width="1.42578125" style="26" customWidth="1"/>
    <col min="4368" max="4593" width="11.42578125" style="26" customWidth="1"/>
    <col min="4594" max="4594" width="4.28515625" style="26" customWidth="1"/>
    <col min="4595" max="4595" width="4.85546875" style="26" customWidth="1"/>
    <col min="4596" max="4596" width="46.42578125" style="26" customWidth="1"/>
    <col min="4597" max="4608" width="12.85546875" style="26"/>
    <col min="4609" max="4609" width="6.140625" style="26" customWidth="1"/>
    <col min="4610" max="4610" width="5.28515625" style="26" customWidth="1"/>
    <col min="4611" max="4611" width="67.7109375" style="26" customWidth="1"/>
    <col min="4612" max="4616" width="15.7109375" style="26" customWidth="1"/>
    <col min="4617" max="4617" width="13.28515625" style="26" customWidth="1"/>
    <col min="4618" max="4618" width="0.85546875" style="26" customWidth="1"/>
    <col min="4619" max="4619" width="16.7109375" style="26" customWidth="1"/>
    <col min="4620" max="4621" width="15.7109375" style="26" customWidth="1"/>
    <col min="4622" max="4622" width="26.5703125" style="26" customWidth="1"/>
    <col min="4623" max="4623" width="1.42578125" style="26" customWidth="1"/>
    <col min="4624" max="4849" width="11.42578125" style="26" customWidth="1"/>
    <col min="4850" max="4850" width="4.28515625" style="26" customWidth="1"/>
    <col min="4851" max="4851" width="4.85546875" style="26" customWidth="1"/>
    <col min="4852" max="4852" width="46.42578125" style="26" customWidth="1"/>
    <col min="4853" max="4864" width="12.85546875" style="26"/>
    <col min="4865" max="4865" width="6.140625" style="26" customWidth="1"/>
    <col min="4866" max="4866" width="5.28515625" style="26" customWidth="1"/>
    <col min="4867" max="4867" width="67.7109375" style="26" customWidth="1"/>
    <col min="4868" max="4872" width="15.7109375" style="26" customWidth="1"/>
    <col min="4873" max="4873" width="13.28515625" style="26" customWidth="1"/>
    <col min="4874" max="4874" width="0.85546875" style="26" customWidth="1"/>
    <col min="4875" max="4875" width="16.7109375" style="26" customWidth="1"/>
    <col min="4876" max="4877" width="15.7109375" style="26" customWidth="1"/>
    <col min="4878" max="4878" width="26.5703125" style="26" customWidth="1"/>
    <col min="4879" max="4879" width="1.42578125" style="26" customWidth="1"/>
    <col min="4880" max="5105" width="11.42578125" style="26" customWidth="1"/>
    <col min="5106" max="5106" width="4.28515625" style="26" customWidth="1"/>
    <col min="5107" max="5107" width="4.85546875" style="26" customWidth="1"/>
    <col min="5108" max="5108" width="46.42578125" style="26" customWidth="1"/>
    <col min="5109" max="5120" width="12.85546875" style="26"/>
    <col min="5121" max="5121" width="6.140625" style="26" customWidth="1"/>
    <col min="5122" max="5122" width="5.28515625" style="26" customWidth="1"/>
    <col min="5123" max="5123" width="67.7109375" style="26" customWidth="1"/>
    <col min="5124" max="5128" width="15.7109375" style="26" customWidth="1"/>
    <col min="5129" max="5129" width="13.28515625" style="26" customWidth="1"/>
    <col min="5130" max="5130" width="0.85546875" style="26" customWidth="1"/>
    <col min="5131" max="5131" width="16.7109375" style="26" customWidth="1"/>
    <col min="5132" max="5133" width="15.7109375" style="26" customWidth="1"/>
    <col min="5134" max="5134" width="26.5703125" style="26" customWidth="1"/>
    <col min="5135" max="5135" width="1.42578125" style="26" customWidth="1"/>
    <col min="5136" max="5361" width="11.42578125" style="26" customWidth="1"/>
    <col min="5362" max="5362" width="4.28515625" style="26" customWidth="1"/>
    <col min="5363" max="5363" width="4.85546875" style="26" customWidth="1"/>
    <col min="5364" max="5364" width="46.42578125" style="26" customWidth="1"/>
    <col min="5365" max="5376" width="12.85546875" style="26"/>
    <col min="5377" max="5377" width="6.140625" style="26" customWidth="1"/>
    <col min="5378" max="5378" width="5.28515625" style="26" customWidth="1"/>
    <col min="5379" max="5379" width="67.7109375" style="26" customWidth="1"/>
    <col min="5380" max="5384" width="15.7109375" style="26" customWidth="1"/>
    <col min="5385" max="5385" width="13.28515625" style="26" customWidth="1"/>
    <col min="5386" max="5386" width="0.85546875" style="26" customWidth="1"/>
    <col min="5387" max="5387" width="16.7109375" style="26" customWidth="1"/>
    <col min="5388" max="5389" width="15.7109375" style="26" customWidth="1"/>
    <col min="5390" max="5390" width="26.5703125" style="26" customWidth="1"/>
    <col min="5391" max="5391" width="1.42578125" style="26" customWidth="1"/>
    <col min="5392" max="5617" width="11.42578125" style="26" customWidth="1"/>
    <col min="5618" max="5618" width="4.28515625" style="26" customWidth="1"/>
    <col min="5619" max="5619" width="4.85546875" style="26" customWidth="1"/>
    <col min="5620" max="5620" width="46.42578125" style="26" customWidth="1"/>
    <col min="5621" max="5632" width="12.85546875" style="26"/>
    <col min="5633" max="5633" width="6.140625" style="26" customWidth="1"/>
    <col min="5634" max="5634" width="5.28515625" style="26" customWidth="1"/>
    <col min="5635" max="5635" width="67.7109375" style="26" customWidth="1"/>
    <col min="5636" max="5640" width="15.7109375" style="26" customWidth="1"/>
    <col min="5641" max="5641" width="13.28515625" style="26" customWidth="1"/>
    <col min="5642" max="5642" width="0.85546875" style="26" customWidth="1"/>
    <col min="5643" max="5643" width="16.7109375" style="26" customWidth="1"/>
    <col min="5644" max="5645" width="15.7109375" style="26" customWidth="1"/>
    <col min="5646" max="5646" width="26.5703125" style="26" customWidth="1"/>
    <col min="5647" max="5647" width="1.42578125" style="26" customWidth="1"/>
    <col min="5648" max="5873" width="11.42578125" style="26" customWidth="1"/>
    <col min="5874" max="5874" width="4.28515625" style="26" customWidth="1"/>
    <col min="5875" max="5875" width="4.85546875" style="26" customWidth="1"/>
    <col min="5876" max="5876" width="46.42578125" style="26" customWidth="1"/>
    <col min="5877" max="5888" width="12.85546875" style="26"/>
    <col min="5889" max="5889" width="6.140625" style="26" customWidth="1"/>
    <col min="5890" max="5890" width="5.28515625" style="26" customWidth="1"/>
    <col min="5891" max="5891" width="67.7109375" style="26" customWidth="1"/>
    <col min="5892" max="5896" width="15.7109375" style="26" customWidth="1"/>
    <col min="5897" max="5897" width="13.28515625" style="26" customWidth="1"/>
    <col min="5898" max="5898" width="0.85546875" style="26" customWidth="1"/>
    <col min="5899" max="5899" width="16.7109375" style="26" customWidth="1"/>
    <col min="5900" max="5901" width="15.7109375" style="26" customWidth="1"/>
    <col min="5902" max="5902" width="26.5703125" style="26" customWidth="1"/>
    <col min="5903" max="5903" width="1.42578125" style="26" customWidth="1"/>
    <col min="5904" max="6129" width="11.42578125" style="26" customWidth="1"/>
    <col min="6130" max="6130" width="4.28515625" style="26" customWidth="1"/>
    <col min="6131" max="6131" width="4.85546875" style="26" customWidth="1"/>
    <col min="6132" max="6132" width="46.42578125" style="26" customWidth="1"/>
    <col min="6133" max="6144" width="12.85546875" style="26"/>
    <col min="6145" max="6145" width="6.140625" style="26" customWidth="1"/>
    <col min="6146" max="6146" width="5.28515625" style="26" customWidth="1"/>
    <col min="6147" max="6147" width="67.7109375" style="26" customWidth="1"/>
    <col min="6148" max="6152" width="15.7109375" style="26" customWidth="1"/>
    <col min="6153" max="6153" width="13.28515625" style="26" customWidth="1"/>
    <col min="6154" max="6154" width="0.85546875" style="26" customWidth="1"/>
    <col min="6155" max="6155" width="16.7109375" style="26" customWidth="1"/>
    <col min="6156" max="6157" width="15.7109375" style="26" customWidth="1"/>
    <col min="6158" max="6158" width="26.5703125" style="26" customWidth="1"/>
    <col min="6159" max="6159" width="1.42578125" style="26" customWidth="1"/>
    <col min="6160" max="6385" width="11.42578125" style="26" customWidth="1"/>
    <col min="6386" max="6386" width="4.28515625" style="26" customWidth="1"/>
    <col min="6387" max="6387" width="4.85546875" style="26" customWidth="1"/>
    <col min="6388" max="6388" width="46.42578125" style="26" customWidth="1"/>
    <col min="6389" max="6400" width="12.85546875" style="26"/>
    <col min="6401" max="6401" width="6.140625" style="26" customWidth="1"/>
    <col min="6402" max="6402" width="5.28515625" style="26" customWidth="1"/>
    <col min="6403" max="6403" width="67.7109375" style="26" customWidth="1"/>
    <col min="6404" max="6408" width="15.7109375" style="26" customWidth="1"/>
    <col min="6409" max="6409" width="13.28515625" style="26" customWidth="1"/>
    <col min="6410" max="6410" width="0.85546875" style="26" customWidth="1"/>
    <col min="6411" max="6411" width="16.7109375" style="26" customWidth="1"/>
    <col min="6412" max="6413" width="15.7109375" style="26" customWidth="1"/>
    <col min="6414" max="6414" width="26.5703125" style="26" customWidth="1"/>
    <col min="6415" max="6415" width="1.42578125" style="26" customWidth="1"/>
    <col min="6416" max="6641" width="11.42578125" style="26" customWidth="1"/>
    <col min="6642" max="6642" width="4.28515625" style="26" customWidth="1"/>
    <col min="6643" max="6643" width="4.85546875" style="26" customWidth="1"/>
    <col min="6644" max="6644" width="46.42578125" style="26" customWidth="1"/>
    <col min="6645" max="6656" width="12.85546875" style="26"/>
    <col min="6657" max="6657" width="6.140625" style="26" customWidth="1"/>
    <col min="6658" max="6658" width="5.28515625" style="26" customWidth="1"/>
    <col min="6659" max="6659" width="67.7109375" style="26" customWidth="1"/>
    <col min="6660" max="6664" width="15.7109375" style="26" customWidth="1"/>
    <col min="6665" max="6665" width="13.28515625" style="26" customWidth="1"/>
    <col min="6666" max="6666" width="0.85546875" style="26" customWidth="1"/>
    <col min="6667" max="6667" width="16.7109375" style="26" customWidth="1"/>
    <col min="6668" max="6669" width="15.7109375" style="26" customWidth="1"/>
    <col min="6670" max="6670" width="26.5703125" style="26" customWidth="1"/>
    <col min="6671" max="6671" width="1.42578125" style="26" customWidth="1"/>
    <col min="6672" max="6897" width="11.42578125" style="26" customWidth="1"/>
    <col min="6898" max="6898" width="4.28515625" style="26" customWidth="1"/>
    <col min="6899" max="6899" width="4.85546875" style="26" customWidth="1"/>
    <col min="6900" max="6900" width="46.42578125" style="26" customWidth="1"/>
    <col min="6901" max="6912" width="12.85546875" style="26"/>
    <col min="6913" max="6913" width="6.140625" style="26" customWidth="1"/>
    <col min="6914" max="6914" width="5.28515625" style="26" customWidth="1"/>
    <col min="6915" max="6915" width="67.7109375" style="26" customWidth="1"/>
    <col min="6916" max="6920" width="15.7109375" style="26" customWidth="1"/>
    <col min="6921" max="6921" width="13.28515625" style="26" customWidth="1"/>
    <col min="6922" max="6922" width="0.85546875" style="26" customWidth="1"/>
    <col min="6923" max="6923" width="16.7109375" style="26" customWidth="1"/>
    <col min="6924" max="6925" width="15.7109375" style="26" customWidth="1"/>
    <col min="6926" max="6926" width="26.5703125" style="26" customWidth="1"/>
    <col min="6927" max="6927" width="1.42578125" style="26" customWidth="1"/>
    <col min="6928" max="7153" width="11.42578125" style="26" customWidth="1"/>
    <col min="7154" max="7154" width="4.28515625" style="26" customWidth="1"/>
    <col min="7155" max="7155" width="4.85546875" style="26" customWidth="1"/>
    <col min="7156" max="7156" width="46.42578125" style="26" customWidth="1"/>
    <col min="7157" max="7168" width="12.85546875" style="26"/>
    <col min="7169" max="7169" width="6.140625" style="26" customWidth="1"/>
    <col min="7170" max="7170" width="5.28515625" style="26" customWidth="1"/>
    <col min="7171" max="7171" width="67.7109375" style="26" customWidth="1"/>
    <col min="7172" max="7176" width="15.7109375" style="26" customWidth="1"/>
    <col min="7177" max="7177" width="13.28515625" style="26" customWidth="1"/>
    <col min="7178" max="7178" width="0.85546875" style="26" customWidth="1"/>
    <col min="7179" max="7179" width="16.7109375" style="26" customWidth="1"/>
    <col min="7180" max="7181" width="15.7109375" style="26" customWidth="1"/>
    <col min="7182" max="7182" width="26.5703125" style="26" customWidth="1"/>
    <col min="7183" max="7183" width="1.42578125" style="26" customWidth="1"/>
    <col min="7184" max="7409" width="11.42578125" style="26" customWidth="1"/>
    <col min="7410" max="7410" width="4.28515625" style="26" customWidth="1"/>
    <col min="7411" max="7411" width="4.85546875" style="26" customWidth="1"/>
    <col min="7412" max="7412" width="46.42578125" style="26" customWidth="1"/>
    <col min="7413" max="7424" width="12.85546875" style="26"/>
    <col min="7425" max="7425" width="6.140625" style="26" customWidth="1"/>
    <col min="7426" max="7426" width="5.28515625" style="26" customWidth="1"/>
    <col min="7427" max="7427" width="67.7109375" style="26" customWidth="1"/>
    <col min="7428" max="7432" width="15.7109375" style="26" customWidth="1"/>
    <col min="7433" max="7433" width="13.28515625" style="26" customWidth="1"/>
    <col min="7434" max="7434" width="0.85546875" style="26" customWidth="1"/>
    <col min="7435" max="7435" width="16.7109375" style="26" customWidth="1"/>
    <col min="7436" max="7437" width="15.7109375" style="26" customWidth="1"/>
    <col min="7438" max="7438" width="26.5703125" style="26" customWidth="1"/>
    <col min="7439" max="7439" width="1.42578125" style="26" customWidth="1"/>
    <col min="7440" max="7665" width="11.42578125" style="26" customWidth="1"/>
    <col min="7666" max="7666" width="4.28515625" style="26" customWidth="1"/>
    <col min="7667" max="7667" width="4.85546875" style="26" customWidth="1"/>
    <col min="7668" max="7668" width="46.42578125" style="26" customWidth="1"/>
    <col min="7669" max="7680" width="12.85546875" style="26"/>
    <col min="7681" max="7681" width="6.140625" style="26" customWidth="1"/>
    <col min="7682" max="7682" width="5.28515625" style="26" customWidth="1"/>
    <col min="7683" max="7683" width="67.7109375" style="26" customWidth="1"/>
    <col min="7684" max="7688" width="15.7109375" style="26" customWidth="1"/>
    <col min="7689" max="7689" width="13.28515625" style="26" customWidth="1"/>
    <col min="7690" max="7690" width="0.85546875" style="26" customWidth="1"/>
    <col min="7691" max="7691" width="16.7109375" style="26" customWidth="1"/>
    <col min="7692" max="7693" width="15.7109375" style="26" customWidth="1"/>
    <col min="7694" max="7694" width="26.5703125" style="26" customWidth="1"/>
    <col min="7695" max="7695" width="1.42578125" style="26" customWidth="1"/>
    <col min="7696" max="7921" width="11.42578125" style="26" customWidth="1"/>
    <col min="7922" max="7922" width="4.28515625" style="26" customWidth="1"/>
    <col min="7923" max="7923" width="4.85546875" style="26" customWidth="1"/>
    <col min="7924" max="7924" width="46.42578125" style="26" customWidth="1"/>
    <col min="7925" max="7936" width="12.85546875" style="26"/>
    <col min="7937" max="7937" width="6.140625" style="26" customWidth="1"/>
    <col min="7938" max="7938" width="5.28515625" style="26" customWidth="1"/>
    <col min="7939" max="7939" width="67.7109375" style="26" customWidth="1"/>
    <col min="7940" max="7944" width="15.7109375" style="26" customWidth="1"/>
    <col min="7945" max="7945" width="13.28515625" style="26" customWidth="1"/>
    <col min="7946" max="7946" width="0.85546875" style="26" customWidth="1"/>
    <col min="7947" max="7947" width="16.7109375" style="26" customWidth="1"/>
    <col min="7948" max="7949" width="15.7109375" style="26" customWidth="1"/>
    <col min="7950" max="7950" width="26.5703125" style="26" customWidth="1"/>
    <col min="7951" max="7951" width="1.42578125" style="26" customWidth="1"/>
    <col min="7952" max="8177" width="11.42578125" style="26" customWidth="1"/>
    <col min="8178" max="8178" width="4.28515625" style="26" customWidth="1"/>
    <col min="8179" max="8179" width="4.85546875" style="26" customWidth="1"/>
    <col min="8180" max="8180" width="46.42578125" style="26" customWidth="1"/>
    <col min="8181" max="8192" width="12.85546875" style="26"/>
    <col min="8193" max="8193" width="6.140625" style="26" customWidth="1"/>
    <col min="8194" max="8194" width="5.28515625" style="26" customWidth="1"/>
    <col min="8195" max="8195" width="67.7109375" style="26" customWidth="1"/>
    <col min="8196" max="8200" width="15.7109375" style="26" customWidth="1"/>
    <col min="8201" max="8201" width="13.28515625" style="26" customWidth="1"/>
    <col min="8202" max="8202" width="0.85546875" style="26" customWidth="1"/>
    <col min="8203" max="8203" width="16.7109375" style="26" customWidth="1"/>
    <col min="8204" max="8205" width="15.7109375" style="26" customWidth="1"/>
    <col min="8206" max="8206" width="26.5703125" style="26" customWidth="1"/>
    <col min="8207" max="8207" width="1.42578125" style="26" customWidth="1"/>
    <col min="8208" max="8433" width="11.42578125" style="26" customWidth="1"/>
    <col min="8434" max="8434" width="4.28515625" style="26" customWidth="1"/>
    <col min="8435" max="8435" width="4.85546875" style="26" customWidth="1"/>
    <col min="8436" max="8436" width="46.42578125" style="26" customWidth="1"/>
    <col min="8437" max="8448" width="12.85546875" style="26"/>
    <col min="8449" max="8449" width="6.140625" style="26" customWidth="1"/>
    <col min="8450" max="8450" width="5.28515625" style="26" customWidth="1"/>
    <col min="8451" max="8451" width="67.7109375" style="26" customWidth="1"/>
    <col min="8452" max="8456" width="15.7109375" style="26" customWidth="1"/>
    <col min="8457" max="8457" width="13.28515625" style="26" customWidth="1"/>
    <col min="8458" max="8458" width="0.85546875" style="26" customWidth="1"/>
    <col min="8459" max="8459" width="16.7109375" style="26" customWidth="1"/>
    <col min="8460" max="8461" width="15.7109375" style="26" customWidth="1"/>
    <col min="8462" max="8462" width="26.5703125" style="26" customWidth="1"/>
    <col min="8463" max="8463" width="1.42578125" style="26" customWidth="1"/>
    <col min="8464" max="8689" width="11.42578125" style="26" customWidth="1"/>
    <col min="8690" max="8690" width="4.28515625" style="26" customWidth="1"/>
    <col min="8691" max="8691" width="4.85546875" style="26" customWidth="1"/>
    <col min="8692" max="8692" width="46.42578125" style="26" customWidth="1"/>
    <col min="8693" max="8704" width="12.85546875" style="26"/>
    <col min="8705" max="8705" width="6.140625" style="26" customWidth="1"/>
    <col min="8706" max="8706" width="5.28515625" style="26" customWidth="1"/>
    <col min="8707" max="8707" width="67.7109375" style="26" customWidth="1"/>
    <col min="8708" max="8712" width="15.7109375" style="26" customWidth="1"/>
    <col min="8713" max="8713" width="13.28515625" style="26" customWidth="1"/>
    <col min="8714" max="8714" width="0.85546875" style="26" customWidth="1"/>
    <col min="8715" max="8715" width="16.7109375" style="26" customWidth="1"/>
    <col min="8716" max="8717" width="15.7109375" style="26" customWidth="1"/>
    <col min="8718" max="8718" width="26.5703125" style="26" customWidth="1"/>
    <col min="8719" max="8719" width="1.42578125" style="26" customWidth="1"/>
    <col min="8720" max="8945" width="11.42578125" style="26" customWidth="1"/>
    <col min="8946" max="8946" width="4.28515625" style="26" customWidth="1"/>
    <col min="8947" max="8947" width="4.85546875" style="26" customWidth="1"/>
    <col min="8948" max="8948" width="46.42578125" style="26" customWidth="1"/>
    <col min="8949" max="8960" width="12.85546875" style="26"/>
    <col min="8961" max="8961" width="6.140625" style="26" customWidth="1"/>
    <col min="8962" max="8962" width="5.28515625" style="26" customWidth="1"/>
    <col min="8963" max="8963" width="67.7109375" style="26" customWidth="1"/>
    <col min="8964" max="8968" width="15.7109375" style="26" customWidth="1"/>
    <col min="8969" max="8969" width="13.28515625" style="26" customWidth="1"/>
    <col min="8970" max="8970" width="0.85546875" style="26" customWidth="1"/>
    <col min="8971" max="8971" width="16.7109375" style="26" customWidth="1"/>
    <col min="8972" max="8973" width="15.7109375" style="26" customWidth="1"/>
    <col min="8974" max="8974" width="26.5703125" style="26" customWidth="1"/>
    <col min="8975" max="8975" width="1.42578125" style="26" customWidth="1"/>
    <col min="8976" max="9201" width="11.42578125" style="26" customWidth="1"/>
    <col min="9202" max="9202" width="4.28515625" style="26" customWidth="1"/>
    <col min="9203" max="9203" width="4.85546875" style="26" customWidth="1"/>
    <col min="9204" max="9204" width="46.42578125" style="26" customWidth="1"/>
    <col min="9205" max="9216" width="12.85546875" style="26"/>
    <col min="9217" max="9217" width="6.140625" style="26" customWidth="1"/>
    <col min="9218" max="9218" width="5.28515625" style="26" customWidth="1"/>
    <col min="9219" max="9219" width="67.7109375" style="26" customWidth="1"/>
    <col min="9220" max="9224" width="15.7109375" style="26" customWidth="1"/>
    <col min="9225" max="9225" width="13.28515625" style="26" customWidth="1"/>
    <col min="9226" max="9226" width="0.85546875" style="26" customWidth="1"/>
    <col min="9227" max="9227" width="16.7109375" style="26" customWidth="1"/>
    <col min="9228" max="9229" width="15.7109375" style="26" customWidth="1"/>
    <col min="9230" max="9230" width="26.5703125" style="26" customWidth="1"/>
    <col min="9231" max="9231" width="1.42578125" style="26" customWidth="1"/>
    <col min="9232" max="9457" width="11.42578125" style="26" customWidth="1"/>
    <col min="9458" max="9458" width="4.28515625" style="26" customWidth="1"/>
    <col min="9459" max="9459" width="4.85546875" style="26" customWidth="1"/>
    <col min="9460" max="9460" width="46.42578125" style="26" customWidth="1"/>
    <col min="9461" max="9472" width="12.85546875" style="26"/>
    <col min="9473" max="9473" width="6.140625" style="26" customWidth="1"/>
    <col min="9474" max="9474" width="5.28515625" style="26" customWidth="1"/>
    <col min="9475" max="9475" width="67.7109375" style="26" customWidth="1"/>
    <col min="9476" max="9480" width="15.7109375" style="26" customWidth="1"/>
    <col min="9481" max="9481" width="13.28515625" style="26" customWidth="1"/>
    <col min="9482" max="9482" width="0.85546875" style="26" customWidth="1"/>
    <col min="9483" max="9483" width="16.7109375" style="26" customWidth="1"/>
    <col min="9484" max="9485" width="15.7109375" style="26" customWidth="1"/>
    <col min="9486" max="9486" width="26.5703125" style="26" customWidth="1"/>
    <col min="9487" max="9487" width="1.42578125" style="26" customWidth="1"/>
    <col min="9488" max="9713" width="11.42578125" style="26" customWidth="1"/>
    <col min="9714" max="9714" width="4.28515625" style="26" customWidth="1"/>
    <col min="9715" max="9715" width="4.85546875" style="26" customWidth="1"/>
    <col min="9716" max="9716" width="46.42578125" style="26" customWidth="1"/>
    <col min="9717" max="9728" width="12.85546875" style="26"/>
    <col min="9729" max="9729" width="6.140625" style="26" customWidth="1"/>
    <col min="9730" max="9730" width="5.28515625" style="26" customWidth="1"/>
    <col min="9731" max="9731" width="67.7109375" style="26" customWidth="1"/>
    <col min="9732" max="9736" width="15.7109375" style="26" customWidth="1"/>
    <col min="9737" max="9737" width="13.28515625" style="26" customWidth="1"/>
    <col min="9738" max="9738" width="0.85546875" style="26" customWidth="1"/>
    <col min="9739" max="9739" width="16.7109375" style="26" customWidth="1"/>
    <col min="9740" max="9741" width="15.7109375" style="26" customWidth="1"/>
    <col min="9742" max="9742" width="26.5703125" style="26" customWidth="1"/>
    <col min="9743" max="9743" width="1.42578125" style="26" customWidth="1"/>
    <col min="9744" max="9969" width="11.42578125" style="26" customWidth="1"/>
    <col min="9970" max="9970" width="4.28515625" style="26" customWidth="1"/>
    <col min="9971" max="9971" width="4.85546875" style="26" customWidth="1"/>
    <col min="9972" max="9972" width="46.42578125" style="26" customWidth="1"/>
    <col min="9973" max="9984" width="12.85546875" style="26"/>
    <col min="9985" max="9985" width="6.140625" style="26" customWidth="1"/>
    <col min="9986" max="9986" width="5.28515625" style="26" customWidth="1"/>
    <col min="9987" max="9987" width="67.7109375" style="26" customWidth="1"/>
    <col min="9988" max="9992" width="15.7109375" style="26" customWidth="1"/>
    <col min="9993" max="9993" width="13.28515625" style="26" customWidth="1"/>
    <col min="9994" max="9994" width="0.85546875" style="26" customWidth="1"/>
    <col min="9995" max="9995" width="16.7109375" style="26" customWidth="1"/>
    <col min="9996" max="9997" width="15.7109375" style="26" customWidth="1"/>
    <col min="9998" max="9998" width="26.5703125" style="26" customWidth="1"/>
    <col min="9999" max="9999" width="1.42578125" style="26" customWidth="1"/>
    <col min="10000" max="10225" width="11.42578125" style="26" customWidth="1"/>
    <col min="10226" max="10226" width="4.28515625" style="26" customWidth="1"/>
    <col min="10227" max="10227" width="4.85546875" style="26" customWidth="1"/>
    <col min="10228" max="10228" width="46.42578125" style="26" customWidth="1"/>
    <col min="10229" max="10240" width="12.85546875" style="26"/>
    <col min="10241" max="10241" width="6.140625" style="26" customWidth="1"/>
    <col min="10242" max="10242" width="5.28515625" style="26" customWidth="1"/>
    <col min="10243" max="10243" width="67.7109375" style="26" customWidth="1"/>
    <col min="10244" max="10248" width="15.7109375" style="26" customWidth="1"/>
    <col min="10249" max="10249" width="13.28515625" style="26" customWidth="1"/>
    <col min="10250" max="10250" width="0.85546875" style="26" customWidth="1"/>
    <col min="10251" max="10251" width="16.7109375" style="26" customWidth="1"/>
    <col min="10252" max="10253" width="15.7109375" style="26" customWidth="1"/>
    <col min="10254" max="10254" width="26.5703125" style="26" customWidth="1"/>
    <col min="10255" max="10255" width="1.42578125" style="26" customWidth="1"/>
    <col min="10256" max="10481" width="11.42578125" style="26" customWidth="1"/>
    <col min="10482" max="10482" width="4.28515625" style="26" customWidth="1"/>
    <col min="10483" max="10483" width="4.85546875" style="26" customWidth="1"/>
    <col min="10484" max="10484" width="46.42578125" style="26" customWidth="1"/>
    <col min="10485" max="10496" width="12.85546875" style="26"/>
    <col min="10497" max="10497" width="6.140625" style="26" customWidth="1"/>
    <col min="10498" max="10498" width="5.28515625" style="26" customWidth="1"/>
    <col min="10499" max="10499" width="67.7109375" style="26" customWidth="1"/>
    <col min="10500" max="10504" width="15.7109375" style="26" customWidth="1"/>
    <col min="10505" max="10505" width="13.28515625" style="26" customWidth="1"/>
    <col min="10506" max="10506" width="0.85546875" style="26" customWidth="1"/>
    <col min="10507" max="10507" width="16.7109375" style="26" customWidth="1"/>
    <col min="10508" max="10509" width="15.7109375" style="26" customWidth="1"/>
    <col min="10510" max="10510" width="26.5703125" style="26" customWidth="1"/>
    <col min="10511" max="10511" width="1.42578125" style="26" customWidth="1"/>
    <col min="10512" max="10737" width="11.42578125" style="26" customWidth="1"/>
    <col min="10738" max="10738" width="4.28515625" style="26" customWidth="1"/>
    <col min="10739" max="10739" width="4.85546875" style="26" customWidth="1"/>
    <col min="10740" max="10740" width="46.42578125" style="26" customWidth="1"/>
    <col min="10741" max="10752" width="12.85546875" style="26"/>
    <col min="10753" max="10753" width="6.140625" style="26" customWidth="1"/>
    <col min="10754" max="10754" width="5.28515625" style="26" customWidth="1"/>
    <col min="10755" max="10755" width="67.7109375" style="26" customWidth="1"/>
    <col min="10756" max="10760" width="15.7109375" style="26" customWidth="1"/>
    <col min="10761" max="10761" width="13.28515625" style="26" customWidth="1"/>
    <col min="10762" max="10762" width="0.85546875" style="26" customWidth="1"/>
    <col min="10763" max="10763" width="16.7109375" style="26" customWidth="1"/>
    <col min="10764" max="10765" width="15.7109375" style="26" customWidth="1"/>
    <col min="10766" max="10766" width="26.5703125" style="26" customWidth="1"/>
    <col min="10767" max="10767" width="1.42578125" style="26" customWidth="1"/>
    <col min="10768" max="10993" width="11.42578125" style="26" customWidth="1"/>
    <col min="10994" max="10994" width="4.28515625" style="26" customWidth="1"/>
    <col min="10995" max="10995" width="4.85546875" style="26" customWidth="1"/>
    <col min="10996" max="10996" width="46.42578125" style="26" customWidth="1"/>
    <col min="10997" max="11008" width="12.85546875" style="26"/>
    <col min="11009" max="11009" width="6.140625" style="26" customWidth="1"/>
    <col min="11010" max="11010" width="5.28515625" style="26" customWidth="1"/>
    <col min="11011" max="11011" width="67.7109375" style="26" customWidth="1"/>
    <col min="11012" max="11016" width="15.7109375" style="26" customWidth="1"/>
    <col min="11017" max="11017" width="13.28515625" style="26" customWidth="1"/>
    <col min="11018" max="11018" width="0.85546875" style="26" customWidth="1"/>
    <col min="11019" max="11019" width="16.7109375" style="26" customWidth="1"/>
    <col min="11020" max="11021" width="15.7109375" style="26" customWidth="1"/>
    <col min="11022" max="11022" width="26.5703125" style="26" customWidth="1"/>
    <col min="11023" max="11023" width="1.42578125" style="26" customWidth="1"/>
    <col min="11024" max="11249" width="11.42578125" style="26" customWidth="1"/>
    <col min="11250" max="11250" width="4.28515625" style="26" customWidth="1"/>
    <col min="11251" max="11251" width="4.85546875" style="26" customWidth="1"/>
    <col min="11252" max="11252" width="46.42578125" style="26" customWidth="1"/>
    <col min="11253" max="11264" width="12.85546875" style="26"/>
    <col min="11265" max="11265" width="6.140625" style="26" customWidth="1"/>
    <col min="11266" max="11266" width="5.28515625" style="26" customWidth="1"/>
    <col min="11267" max="11267" width="67.7109375" style="26" customWidth="1"/>
    <col min="11268" max="11272" width="15.7109375" style="26" customWidth="1"/>
    <col min="11273" max="11273" width="13.28515625" style="26" customWidth="1"/>
    <col min="11274" max="11274" width="0.85546875" style="26" customWidth="1"/>
    <col min="11275" max="11275" width="16.7109375" style="26" customWidth="1"/>
    <col min="11276" max="11277" width="15.7109375" style="26" customWidth="1"/>
    <col min="11278" max="11278" width="26.5703125" style="26" customWidth="1"/>
    <col min="11279" max="11279" width="1.42578125" style="26" customWidth="1"/>
    <col min="11280" max="11505" width="11.42578125" style="26" customWidth="1"/>
    <col min="11506" max="11506" width="4.28515625" style="26" customWidth="1"/>
    <col min="11507" max="11507" width="4.85546875" style="26" customWidth="1"/>
    <col min="11508" max="11508" width="46.42578125" style="26" customWidth="1"/>
    <col min="11509" max="11520" width="12.85546875" style="26"/>
    <col min="11521" max="11521" width="6.140625" style="26" customWidth="1"/>
    <col min="11522" max="11522" width="5.28515625" style="26" customWidth="1"/>
    <col min="11523" max="11523" width="67.7109375" style="26" customWidth="1"/>
    <col min="11524" max="11528" width="15.7109375" style="26" customWidth="1"/>
    <col min="11529" max="11529" width="13.28515625" style="26" customWidth="1"/>
    <col min="11530" max="11530" width="0.85546875" style="26" customWidth="1"/>
    <col min="11531" max="11531" width="16.7109375" style="26" customWidth="1"/>
    <col min="11532" max="11533" width="15.7109375" style="26" customWidth="1"/>
    <col min="11534" max="11534" width="26.5703125" style="26" customWidth="1"/>
    <col min="11535" max="11535" width="1.42578125" style="26" customWidth="1"/>
    <col min="11536" max="11761" width="11.42578125" style="26" customWidth="1"/>
    <col min="11762" max="11762" width="4.28515625" style="26" customWidth="1"/>
    <col min="11763" max="11763" width="4.85546875" style="26" customWidth="1"/>
    <col min="11764" max="11764" width="46.42578125" style="26" customWidth="1"/>
    <col min="11765" max="11776" width="12.85546875" style="26"/>
    <col min="11777" max="11777" width="6.140625" style="26" customWidth="1"/>
    <col min="11778" max="11778" width="5.28515625" style="26" customWidth="1"/>
    <col min="11779" max="11779" width="67.7109375" style="26" customWidth="1"/>
    <col min="11780" max="11784" width="15.7109375" style="26" customWidth="1"/>
    <col min="11785" max="11785" width="13.28515625" style="26" customWidth="1"/>
    <col min="11786" max="11786" width="0.85546875" style="26" customWidth="1"/>
    <col min="11787" max="11787" width="16.7109375" style="26" customWidth="1"/>
    <col min="11788" max="11789" width="15.7109375" style="26" customWidth="1"/>
    <col min="11790" max="11790" width="26.5703125" style="26" customWidth="1"/>
    <col min="11791" max="11791" width="1.42578125" style="26" customWidth="1"/>
    <col min="11792" max="12017" width="11.42578125" style="26" customWidth="1"/>
    <col min="12018" max="12018" width="4.28515625" style="26" customWidth="1"/>
    <col min="12019" max="12019" width="4.85546875" style="26" customWidth="1"/>
    <col min="12020" max="12020" width="46.42578125" style="26" customWidth="1"/>
    <col min="12021" max="12032" width="12.85546875" style="26"/>
    <col min="12033" max="12033" width="6.140625" style="26" customWidth="1"/>
    <col min="12034" max="12034" width="5.28515625" style="26" customWidth="1"/>
    <col min="12035" max="12035" width="67.7109375" style="26" customWidth="1"/>
    <col min="12036" max="12040" width="15.7109375" style="26" customWidth="1"/>
    <col min="12041" max="12041" width="13.28515625" style="26" customWidth="1"/>
    <col min="12042" max="12042" width="0.85546875" style="26" customWidth="1"/>
    <col min="12043" max="12043" width="16.7109375" style="26" customWidth="1"/>
    <col min="12044" max="12045" width="15.7109375" style="26" customWidth="1"/>
    <col min="12046" max="12046" width="26.5703125" style="26" customWidth="1"/>
    <col min="12047" max="12047" width="1.42578125" style="26" customWidth="1"/>
    <col min="12048" max="12273" width="11.42578125" style="26" customWidth="1"/>
    <col min="12274" max="12274" width="4.28515625" style="26" customWidth="1"/>
    <col min="12275" max="12275" width="4.85546875" style="26" customWidth="1"/>
    <col min="12276" max="12276" width="46.42578125" style="26" customWidth="1"/>
    <col min="12277" max="12288" width="12.85546875" style="26"/>
    <col min="12289" max="12289" width="6.140625" style="26" customWidth="1"/>
    <col min="12290" max="12290" width="5.28515625" style="26" customWidth="1"/>
    <col min="12291" max="12291" width="67.7109375" style="26" customWidth="1"/>
    <col min="12292" max="12296" width="15.7109375" style="26" customWidth="1"/>
    <col min="12297" max="12297" width="13.28515625" style="26" customWidth="1"/>
    <col min="12298" max="12298" width="0.85546875" style="26" customWidth="1"/>
    <col min="12299" max="12299" width="16.7109375" style="26" customWidth="1"/>
    <col min="12300" max="12301" width="15.7109375" style="26" customWidth="1"/>
    <col min="12302" max="12302" width="26.5703125" style="26" customWidth="1"/>
    <col min="12303" max="12303" width="1.42578125" style="26" customWidth="1"/>
    <col min="12304" max="12529" width="11.42578125" style="26" customWidth="1"/>
    <col min="12530" max="12530" width="4.28515625" style="26" customWidth="1"/>
    <col min="12531" max="12531" width="4.85546875" style="26" customWidth="1"/>
    <col min="12532" max="12532" width="46.42578125" style="26" customWidth="1"/>
    <col min="12533" max="12544" width="12.85546875" style="26"/>
    <col min="12545" max="12545" width="6.140625" style="26" customWidth="1"/>
    <col min="12546" max="12546" width="5.28515625" style="26" customWidth="1"/>
    <col min="12547" max="12547" width="67.7109375" style="26" customWidth="1"/>
    <col min="12548" max="12552" width="15.7109375" style="26" customWidth="1"/>
    <col min="12553" max="12553" width="13.28515625" style="26" customWidth="1"/>
    <col min="12554" max="12554" width="0.85546875" style="26" customWidth="1"/>
    <col min="12555" max="12555" width="16.7109375" style="26" customWidth="1"/>
    <col min="12556" max="12557" width="15.7109375" style="26" customWidth="1"/>
    <col min="12558" max="12558" width="26.5703125" style="26" customWidth="1"/>
    <col min="12559" max="12559" width="1.42578125" style="26" customWidth="1"/>
    <col min="12560" max="12785" width="11.42578125" style="26" customWidth="1"/>
    <col min="12786" max="12786" width="4.28515625" style="26" customWidth="1"/>
    <col min="12787" max="12787" width="4.85546875" style="26" customWidth="1"/>
    <col min="12788" max="12788" width="46.42578125" style="26" customWidth="1"/>
    <col min="12789" max="12800" width="12.85546875" style="26"/>
    <col min="12801" max="12801" width="6.140625" style="26" customWidth="1"/>
    <col min="12802" max="12802" width="5.28515625" style="26" customWidth="1"/>
    <col min="12803" max="12803" width="67.7109375" style="26" customWidth="1"/>
    <col min="12804" max="12808" width="15.7109375" style="26" customWidth="1"/>
    <col min="12809" max="12809" width="13.28515625" style="26" customWidth="1"/>
    <col min="12810" max="12810" width="0.85546875" style="26" customWidth="1"/>
    <col min="12811" max="12811" width="16.7109375" style="26" customWidth="1"/>
    <col min="12812" max="12813" width="15.7109375" style="26" customWidth="1"/>
    <col min="12814" max="12814" width="26.5703125" style="26" customWidth="1"/>
    <col min="12815" max="12815" width="1.42578125" style="26" customWidth="1"/>
    <col min="12816" max="13041" width="11.42578125" style="26" customWidth="1"/>
    <col min="13042" max="13042" width="4.28515625" style="26" customWidth="1"/>
    <col min="13043" max="13043" width="4.85546875" style="26" customWidth="1"/>
    <col min="13044" max="13044" width="46.42578125" style="26" customWidth="1"/>
    <col min="13045" max="13056" width="12.85546875" style="26"/>
    <col min="13057" max="13057" width="6.140625" style="26" customWidth="1"/>
    <col min="13058" max="13058" width="5.28515625" style="26" customWidth="1"/>
    <col min="13059" max="13059" width="67.7109375" style="26" customWidth="1"/>
    <col min="13060" max="13064" width="15.7109375" style="26" customWidth="1"/>
    <col min="13065" max="13065" width="13.28515625" style="26" customWidth="1"/>
    <col min="13066" max="13066" width="0.85546875" style="26" customWidth="1"/>
    <col min="13067" max="13067" width="16.7109375" style="26" customWidth="1"/>
    <col min="13068" max="13069" width="15.7109375" style="26" customWidth="1"/>
    <col min="13070" max="13070" width="26.5703125" style="26" customWidth="1"/>
    <col min="13071" max="13071" width="1.42578125" style="26" customWidth="1"/>
    <col min="13072" max="13297" width="11.42578125" style="26" customWidth="1"/>
    <col min="13298" max="13298" width="4.28515625" style="26" customWidth="1"/>
    <col min="13299" max="13299" width="4.85546875" style="26" customWidth="1"/>
    <col min="13300" max="13300" width="46.42578125" style="26" customWidth="1"/>
    <col min="13301" max="13312" width="12.85546875" style="26"/>
    <col min="13313" max="13313" width="6.140625" style="26" customWidth="1"/>
    <col min="13314" max="13314" width="5.28515625" style="26" customWidth="1"/>
    <col min="13315" max="13315" width="67.7109375" style="26" customWidth="1"/>
    <col min="13316" max="13320" width="15.7109375" style="26" customWidth="1"/>
    <col min="13321" max="13321" width="13.28515625" style="26" customWidth="1"/>
    <col min="13322" max="13322" width="0.85546875" style="26" customWidth="1"/>
    <col min="13323" max="13323" width="16.7109375" style="26" customWidth="1"/>
    <col min="13324" max="13325" width="15.7109375" style="26" customWidth="1"/>
    <col min="13326" max="13326" width="26.5703125" style="26" customWidth="1"/>
    <col min="13327" max="13327" width="1.42578125" style="26" customWidth="1"/>
    <col min="13328" max="13553" width="11.42578125" style="26" customWidth="1"/>
    <col min="13554" max="13554" width="4.28515625" style="26" customWidth="1"/>
    <col min="13555" max="13555" width="4.85546875" style="26" customWidth="1"/>
    <col min="13556" max="13556" width="46.42578125" style="26" customWidth="1"/>
    <col min="13557" max="13568" width="12.85546875" style="26"/>
    <col min="13569" max="13569" width="6.140625" style="26" customWidth="1"/>
    <col min="13570" max="13570" width="5.28515625" style="26" customWidth="1"/>
    <col min="13571" max="13571" width="67.7109375" style="26" customWidth="1"/>
    <col min="13572" max="13576" width="15.7109375" style="26" customWidth="1"/>
    <col min="13577" max="13577" width="13.28515625" style="26" customWidth="1"/>
    <col min="13578" max="13578" width="0.85546875" style="26" customWidth="1"/>
    <col min="13579" max="13579" width="16.7109375" style="26" customWidth="1"/>
    <col min="13580" max="13581" width="15.7109375" style="26" customWidth="1"/>
    <col min="13582" max="13582" width="26.5703125" style="26" customWidth="1"/>
    <col min="13583" max="13583" width="1.42578125" style="26" customWidth="1"/>
    <col min="13584" max="13809" width="11.42578125" style="26" customWidth="1"/>
    <col min="13810" max="13810" width="4.28515625" style="26" customWidth="1"/>
    <col min="13811" max="13811" width="4.85546875" style="26" customWidth="1"/>
    <col min="13812" max="13812" width="46.42578125" style="26" customWidth="1"/>
    <col min="13813" max="13824" width="12.85546875" style="26"/>
    <col min="13825" max="13825" width="6.140625" style="26" customWidth="1"/>
    <col min="13826" max="13826" width="5.28515625" style="26" customWidth="1"/>
    <col min="13827" max="13827" width="67.7109375" style="26" customWidth="1"/>
    <col min="13828" max="13832" width="15.7109375" style="26" customWidth="1"/>
    <col min="13833" max="13833" width="13.28515625" style="26" customWidth="1"/>
    <col min="13834" max="13834" width="0.85546875" style="26" customWidth="1"/>
    <col min="13835" max="13835" width="16.7109375" style="26" customWidth="1"/>
    <col min="13836" max="13837" width="15.7109375" style="26" customWidth="1"/>
    <col min="13838" max="13838" width="26.5703125" style="26" customWidth="1"/>
    <col min="13839" max="13839" width="1.42578125" style="26" customWidth="1"/>
    <col min="13840" max="14065" width="11.42578125" style="26" customWidth="1"/>
    <col min="14066" max="14066" width="4.28515625" style="26" customWidth="1"/>
    <col min="14067" max="14067" width="4.85546875" style="26" customWidth="1"/>
    <col min="14068" max="14068" width="46.42578125" style="26" customWidth="1"/>
    <col min="14069" max="14080" width="12.85546875" style="26"/>
    <col min="14081" max="14081" width="6.140625" style="26" customWidth="1"/>
    <col min="14082" max="14082" width="5.28515625" style="26" customWidth="1"/>
    <col min="14083" max="14083" width="67.7109375" style="26" customWidth="1"/>
    <col min="14084" max="14088" width="15.7109375" style="26" customWidth="1"/>
    <col min="14089" max="14089" width="13.28515625" style="26" customWidth="1"/>
    <col min="14090" max="14090" width="0.85546875" style="26" customWidth="1"/>
    <col min="14091" max="14091" width="16.7109375" style="26" customWidth="1"/>
    <col min="14092" max="14093" width="15.7109375" style="26" customWidth="1"/>
    <col min="14094" max="14094" width="26.5703125" style="26" customWidth="1"/>
    <col min="14095" max="14095" width="1.42578125" style="26" customWidth="1"/>
    <col min="14096" max="14321" width="11.42578125" style="26" customWidth="1"/>
    <col min="14322" max="14322" width="4.28515625" style="26" customWidth="1"/>
    <col min="14323" max="14323" width="4.85546875" style="26" customWidth="1"/>
    <col min="14324" max="14324" width="46.42578125" style="26" customWidth="1"/>
    <col min="14325" max="14336" width="12.85546875" style="26"/>
    <col min="14337" max="14337" width="6.140625" style="26" customWidth="1"/>
    <col min="14338" max="14338" width="5.28515625" style="26" customWidth="1"/>
    <col min="14339" max="14339" width="67.7109375" style="26" customWidth="1"/>
    <col min="14340" max="14344" width="15.7109375" style="26" customWidth="1"/>
    <col min="14345" max="14345" width="13.28515625" style="26" customWidth="1"/>
    <col min="14346" max="14346" width="0.85546875" style="26" customWidth="1"/>
    <col min="14347" max="14347" width="16.7109375" style="26" customWidth="1"/>
    <col min="14348" max="14349" width="15.7109375" style="26" customWidth="1"/>
    <col min="14350" max="14350" width="26.5703125" style="26" customWidth="1"/>
    <col min="14351" max="14351" width="1.42578125" style="26" customWidth="1"/>
    <col min="14352" max="14577" width="11.42578125" style="26" customWidth="1"/>
    <col min="14578" max="14578" width="4.28515625" style="26" customWidth="1"/>
    <col min="14579" max="14579" width="4.85546875" style="26" customWidth="1"/>
    <col min="14580" max="14580" width="46.42578125" style="26" customWidth="1"/>
    <col min="14581" max="14592" width="12.85546875" style="26"/>
    <col min="14593" max="14593" width="6.140625" style="26" customWidth="1"/>
    <col min="14594" max="14594" width="5.28515625" style="26" customWidth="1"/>
    <col min="14595" max="14595" width="67.7109375" style="26" customWidth="1"/>
    <col min="14596" max="14600" width="15.7109375" style="26" customWidth="1"/>
    <col min="14601" max="14601" width="13.28515625" style="26" customWidth="1"/>
    <col min="14602" max="14602" width="0.85546875" style="26" customWidth="1"/>
    <col min="14603" max="14603" width="16.7109375" style="26" customWidth="1"/>
    <col min="14604" max="14605" width="15.7109375" style="26" customWidth="1"/>
    <col min="14606" max="14606" width="26.5703125" style="26" customWidth="1"/>
    <col min="14607" max="14607" width="1.42578125" style="26" customWidth="1"/>
    <col min="14608" max="14833" width="11.42578125" style="26" customWidth="1"/>
    <col min="14834" max="14834" width="4.28515625" style="26" customWidth="1"/>
    <col min="14835" max="14835" width="4.85546875" style="26" customWidth="1"/>
    <col min="14836" max="14836" width="46.42578125" style="26" customWidth="1"/>
    <col min="14837" max="14848" width="12.85546875" style="26"/>
    <col min="14849" max="14849" width="6.140625" style="26" customWidth="1"/>
    <col min="14850" max="14850" width="5.28515625" style="26" customWidth="1"/>
    <col min="14851" max="14851" width="67.7109375" style="26" customWidth="1"/>
    <col min="14852" max="14856" width="15.7109375" style="26" customWidth="1"/>
    <col min="14857" max="14857" width="13.28515625" style="26" customWidth="1"/>
    <col min="14858" max="14858" width="0.85546875" style="26" customWidth="1"/>
    <col min="14859" max="14859" width="16.7109375" style="26" customWidth="1"/>
    <col min="14860" max="14861" width="15.7109375" style="26" customWidth="1"/>
    <col min="14862" max="14862" width="26.5703125" style="26" customWidth="1"/>
    <col min="14863" max="14863" width="1.42578125" style="26" customWidth="1"/>
    <col min="14864" max="15089" width="11.42578125" style="26" customWidth="1"/>
    <col min="15090" max="15090" width="4.28515625" style="26" customWidth="1"/>
    <col min="15091" max="15091" width="4.85546875" style="26" customWidth="1"/>
    <col min="15092" max="15092" width="46.42578125" style="26" customWidth="1"/>
    <col min="15093" max="15104" width="12.85546875" style="26"/>
    <col min="15105" max="15105" width="6.140625" style="26" customWidth="1"/>
    <col min="15106" max="15106" width="5.28515625" style="26" customWidth="1"/>
    <col min="15107" max="15107" width="67.7109375" style="26" customWidth="1"/>
    <col min="15108" max="15112" width="15.7109375" style="26" customWidth="1"/>
    <col min="15113" max="15113" width="13.28515625" style="26" customWidth="1"/>
    <col min="15114" max="15114" width="0.85546875" style="26" customWidth="1"/>
    <col min="15115" max="15115" width="16.7109375" style="26" customWidth="1"/>
    <col min="15116" max="15117" width="15.7109375" style="26" customWidth="1"/>
    <col min="15118" max="15118" width="26.5703125" style="26" customWidth="1"/>
    <col min="15119" max="15119" width="1.42578125" style="26" customWidth="1"/>
    <col min="15120" max="15345" width="11.42578125" style="26" customWidth="1"/>
    <col min="15346" max="15346" width="4.28515625" style="26" customWidth="1"/>
    <col min="15347" max="15347" width="4.85546875" style="26" customWidth="1"/>
    <col min="15348" max="15348" width="46.42578125" style="26" customWidth="1"/>
    <col min="15349" max="15360" width="12.85546875" style="26"/>
    <col min="15361" max="15361" width="6.140625" style="26" customWidth="1"/>
    <col min="15362" max="15362" width="5.28515625" style="26" customWidth="1"/>
    <col min="15363" max="15363" width="67.7109375" style="26" customWidth="1"/>
    <col min="15364" max="15368" width="15.7109375" style="26" customWidth="1"/>
    <col min="15369" max="15369" width="13.28515625" style="26" customWidth="1"/>
    <col min="15370" max="15370" width="0.85546875" style="26" customWidth="1"/>
    <col min="15371" max="15371" width="16.7109375" style="26" customWidth="1"/>
    <col min="15372" max="15373" width="15.7109375" style="26" customWidth="1"/>
    <col min="15374" max="15374" width="26.5703125" style="26" customWidth="1"/>
    <col min="15375" max="15375" width="1.42578125" style="26" customWidth="1"/>
    <col min="15376" max="15601" width="11.42578125" style="26" customWidth="1"/>
    <col min="15602" max="15602" width="4.28515625" style="26" customWidth="1"/>
    <col min="15603" max="15603" width="4.85546875" style="26" customWidth="1"/>
    <col min="15604" max="15604" width="46.42578125" style="26" customWidth="1"/>
    <col min="15605" max="15616" width="12.85546875" style="26"/>
    <col min="15617" max="15617" width="6.140625" style="26" customWidth="1"/>
    <col min="15618" max="15618" width="5.28515625" style="26" customWidth="1"/>
    <col min="15619" max="15619" width="67.7109375" style="26" customWidth="1"/>
    <col min="15620" max="15624" width="15.7109375" style="26" customWidth="1"/>
    <col min="15625" max="15625" width="13.28515625" style="26" customWidth="1"/>
    <col min="15626" max="15626" width="0.85546875" style="26" customWidth="1"/>
    <col min="15627" max="15627" width="16.7109375" style="26" customWidth="1"/>
    <col min="15628" max="15629" width="15.7109375" style="26" customWidth="1"/>
    <col min="15630" max="15630" width="26.5703125" style="26" customWidth="1"/>
    <col min="15631" max="15631" width="1.42578125" style="26" customWidth="1"/>
    <col min="15632" max="15857" width="11.42578125" style="26" customWidth="1"/>
    <col min="15858" max="15858" width="4.28515625" style="26" customWidth="1"/>
    <col min="15859" max="15859" width="4.85546875" style="26" customWidth="1"/>
    <col min="15860" max="15860" width="46.42578125" style="26" customWidth="1"/>
    <col min="15861" max="15872" width="12.85546875" style="26"/>
    <col min="15873" max="15873" width="6.140625" style="26" customWidth="1"/>
    <col min="15874" max="15874" width="5.28515625" style="26" customWidth="1"/>
    <col min="15875" max="15875" width="67.7109375" style="26" customWidth="1"/>
    <col min="15876" max="15880" width="15.7109375" style="26" customWidth="1"/>
    <col min="15881" max="15881" width="13.28515625" style="26" customWidth="1"/>
    <col min="15882" max="15882" width="0.85546875" style="26" customWidth="1"/>
    <col min="15883" max="15883" width="16.7109375" style="26" customWidth="1"/>
    <col min="15884" max="15885" width="15.7109375" style="26" customWidth="1"/>
    <col min="15886" max="15886" width="26.5703125" style="26" customWidth="1"/>
    <col min="15887" max="15887" width="1.42578125" style="26" customWidth="1"/>
    <col min="15888" max="16113" width="11.42578125" style="26" customWidth="1"/>
    <col min="16114" max="16114" width="4.28515625" style="26" customWidth="1"/>
    <col min="16115" max="16115" width="4.85546875" style="26" customWidth="1"/>
    <col min="16116" max="16116" width="46.42578125" style="26" customWidth="1"/>
    <col min="16117" max="16128" width="12.85546875" style="26"/>
    <col min="16129" max="16129" width="6.140625" style="26" customWidth="1"/>
    <col min="16130" max="16130" width="5.28515625" style="26" customWidth="1"/>
    <col min="16131" max="16131" width="67.7109375" style="26" customWidth="1"/>
    <col min="16132" max="16136" width="15.7109375" style="26" customWidth="1"/>
    <col min="16137" max="16137" width="13.28515625" style="26" customWidth="1"/>
    <col min="16138" max="16138" width="0.85546875" style="26" customWidth="1"/>
    <col min="16139" max="16139" width="16.7109375" style="26" customWidth="1"/>
    <col min="16140" max="16141" width="15.7109375" style="26" customWidth="1"/>
    <col min="16142" max="16142" width="26.5703125" style="26" customWidth="1"/>
    <col min="16143" max="16143" width="1.42578125" style="26" customWidth="1"/>
    <col min="16144" max="16369" width="11.42578125" style="26" customWidth="1"/>
    <col min="16370" max="16370" width="4.28515625" style="26" customWidth="1"/>
    <col min="16371" max="16371" width="4.85546875" style="26" customWidth="1"/>
    <col min="16372" max="16372" width="46.42578125" style="26" customWidth="1"/>
    <col min="16373" max="16384" width="12.85546875" style="26"/>
  </cols>
  <sheetData>
    <row r="1" spans="1:17" s="186" customFormat="1" ht="45" customHeight="1">
      <c r="A1" s="78" t="s">
        <v>903</v>
      </c>
      <c r="B1" s="78"/>
      <c r="C1" s="78"/>
      <c r="D1" s="79" t="s">
        <v>905</v>
      </c>
      <c r="E1" s="79"/>
      <c r="F1" s="225"/>
      <c r="G1" s="225"/>
      <c r="H1" s="225"/>
      <c r="I1" s="225"/>
      <c r="J1" s="225"/>
      <c r="K1" s="225"/>
      <c r="L1" s="225"/>
      <c r="M1" s="225"/>
      <c r="N1" s="225"/>
    </row>
    <row r="2" spans="1:17" s="2" customFormat="1" ht="36" customHeight="1" thickBot="1">
      <c r="A2" s="147" t="s">
        <v>904</v>
      </c>
      <c r="B2" s="147"/>
      <c r="C2" s="147"/>
      <c r="D2" s="147"/>
      <c r="E2" s="147"/>
      <c r="F2" s="147"/>
      <c r="G2" s="147"/>
      <c r="H2" s="147"/>
      <c r="I2" s="147"/>
      <c r="J2" s="147"/>
      <c r="K2" s="147"/>
      <c r="L2" s="147"/>
      <c r="M2" s="226"/>
      <c r="O2" s="227"/>
      <c r="P2" s="227"/>
    </row>
    <row r="3" spans="1:17" customFormat="1" ht="6" customHeight="1">
      <c r="A3" s="83"/>
      <c r="B3" s="83"/>
      <c r="C3" s="83"/>
      <c r="D3" s="83"/>
      <c r="E3" s="83"/>
      <c r="F3" s="83"/>
      <c r="G3" s="83"/>
      <c r="H3" s="83"/>
      <c r="I3" s="83"/>
      <c r="J3" s="83"/>
      <c r="K3" s="83"/>
      <c r="L3" s="83"/>
      <c r="M3" s="84"/>
      <c r="N3" s="84"/>
      <c r="O3" s="84"/>
      <c r="P3" s="84"/>
    </row>
    <row r="4" spans="1:17" s="46" customFormat="1" ht="17.649999999999999" customHeight="1">
      <c r="A4" s="188" t="s">
        <v>731</v>
      </c>
      <c r="B4" s="228"/>
      <c r="C4" s="229"/>
      <c r="D4" s="187"/>
      <c r="E4" s="187"/>
      <c r="F4" s="187"/>
      <c r="G4" s="187"/>
      <c r="H4" s="187"/>
      <c r="I4" s="187"/>
      <c r="J4" s="187"/>
      <c r="K4" s="187"/>
      <c r="L4" s="187"/>
      <c r="M4" s="43"/>
      <c r="N4" s="44"/>
      <c r="O4" s="45"/>
      <c r="P4" s="45"/>
      <c r="Q4" s="45"/>
    </row>
    <row r="5" spans="1:17" s="46" customFormat="1" ht="17.649999999999999" customHeight="1">
      <c r="A5" s="188" t="s">
        <v>465</v>
      </c>
      <c r="B5" s="228"/>
      <c r="C5" s="229"/>
      <c r="D5" s="187"/>
      <c r="E5" s="187"/>
      <c r="F5" s="187"/>
      <c r="G5" s="187"/>
      <c r="H5" s="187"/>
      <c r="I5" s="187"/>
      <c r="J5" s="187"/>
      <c r="K5" s="187"/>
      <c r="L5" s="187"/>
      <c r="M5" s="43"/>
      <c r="N5" s="44"/>
      <c r="O5" s="45"/>
      <c r="P5" s="45"/>
      <c r="Q5" s="45"/>
    </row>
    <row r="6" spans="1:17" s="46" customFormat="1" ht="17.649999999999999" customHeight="1">
      <c r="A6" s="188" t="s">
        <v>86</v>
      </c>
      <c r="B6" s="230"/>
      <c r="C6" s="231"/>
      <c r="D6" s="232"/>
      <c r="E6" s="232"/>
      <c r="F6" s="232"/>
      <c r="G6" s="232"/>
      <c r="H6" s="232"/>
      <c r="I6" s="232"/>
      <c r="J6" s="232"/>
      <c r="K6" s="232"/>
      <c r="L6" s="232"/>
      <c r="M6" s="43"/>
      <c r="N6" s="44"/>
      <c r="O6" s="45"/>
      <c r="P6" s="45"/>
      <c r="Q6" s="45"/>
    </row>
    <row r="7" spans="1:17" s="46" customFormat="1" ht="17.649999999999999" customHeight="1">
      <c r="A7" s="188" t="s">
        <v>935</v>
      </c>
      <c r="B7" s="230"/>
      <c r="C7" s="231"/>
      <c r="D7" s="232"/>
      <c r="E7" s="232"/>
      <c r="F7" s="232"/>
      <c r="G7" s="232"/>
      <c r="H7" s="232"/>
      <c r="I7" s="232"/>
      <c r="J7" s="232"/>
      <c r="K7" s="232"/>
      <c r="L7" s="232"/>
      <c r="M7" s="44"/>
      <c r="N7" s="44"/>
      <c r="O7" s="45"/>
      <c r="P7" s="45"/>
      <c r="Q7" s="45"/>
    </row>
    <row r="8" spans="1:17" s="46" customFormat="1" ht="17.649999999999999" customHeight="1">
      <c r="A8" s="188" t="s">
        <v>918</v>
      </c>
      <c r="B8" s="230"/>
      <c r="C8" s="231"/>
      <c r="D8" s="232"/>
      <c r="E8" s="232"/>
      <c r="F8" s="232"/>
      <c r="G8" s="232"/>
      <c r="H8" s="232"/>
      <c r="I8" s="232"/>
      <c r="J8" s="232"/>
      <c r="K8" s="232"/>
      <c r="L8" s="232"/>
      <c r="M8" s="44"/>
      <c r="N8" s="44"/>
      <c r="O8" s="45"/>
      <c r="P8" s="45"/>
      <c r="Q8" s="45"/>
    </row>
    <row r="9" spans="1:17" s="24" customFormat="1" ht="30" customHeight="1">
      <c r="A9" s="119" t="s">
        <v>415</v>
      </c>
      <c r="B9" s="120" t="s">
        <v>468</v>
      </c>
      <c r="C9" s="120"/>
      <c r="D9" s="122" t="s">
        <v>732</v>
      </c>
      <c r="E9" s="122"/>
      <c r="F9" s="122"/>
      <c r="G9" s="121" t="s">
        <v>733</v>
      </c>
      <c r="H9" s="122" t="s">
        <v>734</v>
      </c>
      <c r="I9" s="122"/>
      <c r="J9" s="126"/>
      <c r="K9" s="122" t="s">
        <v>735</v>
      </c>
      <c r="L9" s="122"/>
      <c r="M9" s="237"/>
      <c r="N9" s="44"/>
      <c r="O9" s="45"/>
      <c r="P9" s="45"/>
      <c r="Q9" s="45"/>
    </row>
    <row r="10" spans="1:17" s="24" customFormat="1" ht="49.9" customHeight="1">
      <c r="A10" s="119"/>
      <c r="B10" s="120"/>
      <c r="C10" s="120"/>
      <c r="D10" s="126" t="str">
        <f>'[4]COMP DIR COND (DLLS) '!E7</f>
        <v>PEF 2020</v>
      </c>
      <c r="E10" s="126" t="s">
        <v>736</v>
      </c>
      <c r="F10" s="126" t="s">
        <v>97</v>
      </c>
      <c r="G10" s="121"/>
      <c r="H10" s="126" t="s">
        <v>737</v>
      </c>
      <c r="I10" s="126" t="str">
        <f>'[4]COMP DIR COND (DLLS) '!K7</f>
        <v>% Respecto PEF 2021</v>
      </c>
      <c r="J10" s="126"/>
      <c r="K10" s="126" t="s">
        <v>738</v>
      </c>
      <c r="L10" s="126" t="s">
        <v>739</v>
      </c>
      <c r="M10" s="238" t="s">
        <v>740</v>
      </c>
      <c r="N10" s="47"/>
      <c r="O10" s="45"/>
      <c r="P10" s="45"/>
      <c r="Q10" s="45"/>
    </row>
    <row r="11" spans="1:17" s="35" customFormat="1" ht="17.100000000000001" customHeight="1" thickBot="1">
      <c r="A11" s="190"/>
      <c r="B11" s="123"/>
      <c r="C11" s="123"/>
      <c r="D11" s="262" t="s">
        <v>107</v>
      </c>
      <c r="E11" s="262" t="s">
        <v>108</v>
      </c>
      <c r="F11" s="127" t="s">
        <v>741</v>
      </c>
      <c r="G11" s="262" t="s">
        <v>110</v>
      </c>
      <c r="H11" s="127" t="s">
        <v>742</v>
      </c>
      <c r="I11" s="127" t="s">
        <v>743</v>
      </c>
      <c r="J11" s="263"/>
      <c r="K11" s="262" t="s">
        <v>113</v>
      </c>
      <c r="L11" s="262" t="s">
        <v>464</v>
      </c>
      <c r="M11" s="239">
        <v>20.306000000000001</v>
      </c>
      <c r="N11" s="47" t="s">
        <v>744</v>
      </c>
      <c r="O11" s="48"/>
      <c r="P11" s="45" t="s">
        <v>745</v>
      </c>
      <c r="Q11" s="49">
        <v>44166</v>
      </c>
    </row>
    <row r="12" spans="1:17" s="35" customFormat="1" ht="5.25" customHeight="1" thickBot="1">
      <c r="A12" s="222"/>
      <c r="B12" s="132"/>
      <c r="C12" s="132"/>
      <c r="D12" s="223"/>
      <c r="E12" s="223"/>
      <c r="F12" s="132"/>
      <c r="G12" s="223"/>
      <c r="H12" s="132"/>
      <c r="I12" s="132"/>
      <c r="J12" s="233"/>
      <c r="K12" s="223"/>
      <c r="L12" s="223"/>
      <c r="M12" s="236"/>
      <c r="N12" s="234"/>
      <c r="O12" s="235"/>
      <c r="P12" s="235"/>
      <c r="Q12" s="235"/>
    </row>
    <row r="13" spans="1:17" s="24" customFormat="1" ht="24" customHeight="1">
      <c r="A13" s="328" t="s">
        <v>478</v>
      </c>
      <c r="B13" s="328"/>
      <c r="C13" s="328"/>
      <c r="D13" s="309">
        <f>+D14+D277</f>
        <v>823911.40574056585</v>
      </c>
      <c r="E13" s="309">
        <f>+E14+E277</f>
        <v>818003.98377383384</v>
      </c>
      <c r="F13" s="309">
        <f>E13/D13*100-100</f>
        <v>-0.71699723120379133</v>
      </c>
      <c r="G13" s="309">
        <f>+G14+G277</f>
        <v>710426.76157199615</v>
      </c>
      <c r="H13" s="309">
        <f>+H14+H277</f>
        <v>393987.02460912312</v>
      </c>
      <c r="I13" s="310">
        <f>H13/E13*100</f>
        <v>48.164438367583159</v>
      </c>
      <c r="J13" s="311"/>
      <c r="K13" s="309">
        <f>+K14+K277</f>
        <v>43790.93514353389</v>
      </c>
      <c r="L13" s="309">
        <f>+L14+L277</f>
        <v>350196.08946558926</v>
      </c>
      <c r="M13" s="240"/>
      <c r="N13" s="43"/>
      <c r="O13" s="45"/>
      <c r="P13" s="50">
        <v>20</v>
      </c>
      <c r="Q13" s="45">
        <v>19.948699999999999</v>
      </c>
    </row>
    <row r="14" spans="1:17" s="24" customFormat="1" ht="24" customHeight="1">
      <c r="A14" s="329" t="s">
        <v>746</v>
      </c>
      <c r="B14" s="329"/>
      <c r="C14" s="329"/>
      <c r="D14" s="312">
        <f>SUM(D15:D276)</f>
        <v>550258.67324284988</v>
      </c>
      <c r="E14" s="312">
        <f>SUM(E15:E276)</f>
        <v>544351.25127611787</v>
      </c>
      <c r="F14" s="312">
        <f>E14/D14*100-100</f>
        <v>-1.0735718043148097</v>
      </c>
      <c r="G14" s="312">
        <f>SUM(G15:G276)</f>
        <v>489089.64071972005</v>
      </c>
      <c r="H14" s="312">
        <f>SUM(H15:H276)</f>
        <v>172649.90375684711</v>
      </c>
      <c r="I14" s="313">
        <f t="shared" ref="I14:I77" si="0">+H14/E14*100</f>
        <v>31.7166357847264</v>
      </c>
      <c r="J14" s="314"/>
      <c r="K14" s="312">
        <f>SUM(K15:K276)</f>
        <v>36178.682253577892</v>
      </c>
      <c r="L14" s="312">
        <f>SUM(L15:L276)</f>
        <v>136471.22150326922</v>
      </c>
      <c r="M14" s="240"/>
      <c r="N14" s="43"/>
      <c r="O14" s="45"/>
      <c r="P14" s="45"/>
      <c r="Q14" s="45"/>
    </row>
    <row r="15" spans="1:17" s="24" customFormat="1" ht="24" customHeight="1">
      <c r="A15" s="141">
        <v>1</v>
      </c>
      <c r="B15" s="139" t="s">
        <v>124</v>
      </c>
      <c r="C15" s="330" t="s">
        <v>125</v>
      </c>
      <c r="D15" s="315">
        <v>2098.3408159999999</v>
      </c>
      <c r="E15" s="315">
        <v>2098.3408159999999</v>
      </c>
      <c r="F15" s="316">
        <f>E15/D15*100-100</f>
        <v>0</v>
      </c>
      <c r="G15" s="315">
        <v>2098.3408159999999</v>
      </c>
      <c r="H15" s="317">
        <f>+K15+L15</f>
        <v>0</v>
      </c>
      <c r="I15" s="317">
        <f t="shared" si="0"/>
        <v>0</v>
      </c>
      <c r="J15" s="318"/>
      <c r="K15" s="315">
        <v>0</v>
      </c>
      <c r="L15" s="319">
        <v>0</v>
      </c>
      <c r="M15" s="240"/>
      <c r="N15" s="51"/>
      <c r="O15" s="45"/>
      <c r="P15" s="45"/>
      <c r="Q15" s="45">
        <f>D15/$Q$13</f>
        <v>105.18684505757268</v>
      </c>
    </row>
    <row r="16" spans="1:17" s="24" customFormat="1" ht="17.649999999999999" customHeight="1">
      <c r="A16" s="141">
        <v>2</v>
      </c>
      <c r="B16" s="139" t="s">
        <v>126</v>
      </c>
      <c r="C16" s="330" t="s">
        <v>747</v>
      </c>
      <c r="D16" s="315">
        <v>5632.1932852900009</v>
      </c>
      <c r="E16" s="315">
        <v>5632.1932852900009</v>
      </c>
      <c r="F16" s="316">
        <f t="shared" ref="F16:F79" si="1">E16/D16*100-100</f>
        <v>0</v>
      </c>
      <c r="G16" s="315">
        <v>5632.1933462080005</v>
      </c>
      <c r="H16" s="317">
        <f t="shared" ref="H16:H79" si="2">+K16+L16</f>
        <v>-2.3085249267751352E-12</v>
      </c>
      <c r="I16" s="317">
        <f t="shared" si="0"/>
        <v>-4.0988027396085173E-14</v>
      </c>
      <c r="J16" s="318"/>
      <c r="K16" s="315">
        <v>0</v>
      </c>
      <c r="L16" s="319">
        <v>-2.3085249267751352E-12</v>
      </c>
      <c r="M16" s="240"/>
      <c r="N16" s="51"/>
      <c r="O16" s="45"/>
      <c r="P16" s="45"/>
      <c r="Q16" s="45"/>
    </row>
    <row r="17" spans="1:17" s="24" customFormat="1" ht="17.649999999999999" customHeight="1">
      <c r="A17" s="141">
        <v>3</v>
      </c>
      <c r="B17" s="139" t="s">
        <v>128</v>
      </c>
      <c r="C17" s="330" t="s">
        <v>129</v>
      </c>
      <c r="D17" s="315">
        <v>557.74216068999999</v>
      </c>
      <c r="E17" s="315">
        <v>557.74216068999999</v>
      </c>
      <c r="F17" s="316">
        <f t="shared" si="1"/>
        <v>0</v>
      </c>
      <c r="G17" s="315">
        <v>557.74216068999999</v>
      </c>
      <c r="H17" s="317">
        <f t="shared" si="2"/>
        <v>-1.4428280792344595E-13</v>
      </c>
      <c r="I17" s="317">
        <f t="shared" si="0"/>
        <v>-2.5869087562781566E-14</v>
      </c>
      <c r="J17" s="318"/>
      <c r="K17" s="315">
        <v>0</v>
      </c>
      <c r="L17" s="319">
        <v>-1.4428280792344595E-13</v>
      </c>
      <c r="M17" s="240"/>
      <c r="N17" s="51"/>
      <c r="O17" s="45"/>
      <c r="P17" s="45"/>
      <c r="Q17" s="45"/>
    </row>
    <row r="18" spans="1:17" s="24" customFormat="1" ht="17.649999999999999" customHeight="1">
      <c r="A18" s="141">
        <v>4</v>
      </c>
      <c r="B18" s="139" t="s">
        <v>126</v>
      </c>
      <c r="C18" s="330" t="s">
        <v>130</v>
      </c>
      <c r="D18" s="315">
        <v>6723.0506117060004</v>
      </c>
      <c r="E18" s="315">
        <v>6723.0506117060004</v>
      </c>
      <c r="F18" s="316">
        <f t="shared" si="1"/>
        <v>0</v>
      </c>
      <c r="G18" s="315">
        <v>6723.0506117060004</v>
      </c>
      <c r="H18" s="317">
        <f t="shared" si="2"/>
        <v>1.1542624633875676E-12</v>
      </c>
      <c r="I18" s="317">
        <f t="shared" si="0"/>
        <v>1.7168730834448813E-14</v>
      </c>
      <c r="J18" s="318"/>
      <c r="K18" s="315">
        <v>0</v>
      </c>
      <c r="L18" s="319">
        <v>1.1542624633875676E-12</v>
      </c>
      <c r="M18" s="240"/>
      <c r="N18" s="51"/>
      <c r="O18" s="45"/>
      <c r="P18" s="45"/>
      <c r="Q18" s="45"/>
    </row>
    <row r="19" spans="1:17" s="24" customFormat="1" ht="17.649999999999999" customHeight="1">
      <c r="A19" s="141">
        <v>5</v>
      </c>
      <c r="B19" s="139" t="s">
        <v>131</v>
      </c>
      <c r="C19" s="330" t="s">
        <v>132</v>
      </c>
      <c r="D19" s="315">
        <v>1244.1821858180001</v>
      </c>
      <c r="E19" s="315">
        <v>1244.1821858180001</v>
      </c>
      <c r="F19" s="316">
        <f t="shared" si="1"/>
        <v>0</v>
      </c>
      <c r="G19" s="315">
        <v>1244.1821858180001</v>
      </c>
      <c r="H19" s="317">
        <f t="shared" si="2"/>
        <v>1.4428280792344595E-13</v>
      </c>
      <c r="I19" s="317">
        <f t="shared" si="0"/>
        <v>1.1596598116262673E-14</v>
      </c>
      <c r="J19" s="318"/>
      <c r="K19" s="315">
        <v>0</v>
      </c>
      <c r="L19" s="319">
        <v>1.4428280792344595E-13</v>
      </c>
      <c r="M19" s="240"/>
      <c r="N19" s="51"/>
      <c r="O19" s="45"/>
      <c r="P19" s="45"/>
      <c r="Q19" s="45"/>
    </row>
    <row r="20" spans="1:17" s="24" customFormat="1" ht="17.649999999999999" customHeight="1">
      <c r="A20" s="141">
        <v>6</v>
      </c>
      <c r="B20" s="139" t="s">
        <v>126</v>
      </c>
      <c r="C20" s="330" t="s">
        <v>133</v>
      </c>
      <c r="D20" s="315">
        <v>6251.2703281600006</v>
      </c>
      <c r="E20" s="315">
        <v>6251.2703281600006</v>
      </c>
      <c r="F20" s="316">
        <f t="shared" si="1"/>
        <v>0</v>
      </c>
      <c r="G20" s="315">
        <v>6251.2703281600006</v>
      </c>
      <c r="H20" s="317">
        <f t="shared" si="2"/>
        <v>0</v>
      </c>
      <c r="I20" s="317">
        <f t="shared" si="0"/>
        <v>0</v>
      </c>
      <c r="J20" s="318"/>
      <c r="K20" s="315">
        <v>0</v>
      </c>
      <c r="L20" s="319">
        <v>0</v>
      </c>
      <c r="M20" s="240"/>
      <c r="N20" s="51"/>
      <c r="O20" s="45"/>
      <c r="P20" s="45"/>
      <c r="Q20" s="45"/>
    </row>
    <row r="21" spans="1:17" s="24" customFormat="1" ht="17.649999999999999" customHeight="1">
      <c r="A21" s="141">
        <v>7</v>
      </c>
      <c r="B21" s="139" t="s">
        <v>134</v>
      </c>
      <c r="C21" s="330" t="s">
        <v>135</v>
      </c>
      <c r="D21" s="315">
        <v>14238.970375630002</v>
      </c>
      <c r="E21" s="315">
        <v>14238.970375630002</v>
      </c>
      <c r="F21" s="316">
        <f t="shared" si="1"/>
        <v>0</v>
      </c>
      <c r="G21" s="315">
        <v>14238.970375630002</v>
      </c>
      <c r="H21" s="317">
        <f t="shared" si="2"/>
        <v>0</v>
      </c>
      <c r="I21" s="317">
        <f t="shared" si="0"/>
        <v>0</v>
      </c>
      <c r="J21" s="318"/>
      <c r="K21" s="315">
        <v>0</v>
      </c>
      <c r="L21" s="319">
        <v>0</v>
      </c>
      <c r="M21" s="240"/>
      <c r="N21" s="51"/>
      <c r="O21" s="45"/>
      <c r="P21" s="45"/>
      <c r="Q21" s="45"/>
    </row>
    <row r="22" spans="1:17" s="24" customFormat="1" ht="17.649999999999999" customHeight="1">
      <c r="A22" s="141">
        <v>9</v>
      </c>
      <c r="B22" s="139" t="s">
        <v>136</v>
      </c>
      <c r="C22" s="330" t="s">
        <v>137</v>
      </c>
      <c r="D22" s="315">
        <v>2030.9842504380001</v>
      </c>
      <c r="E22" s="315">
        <v>2030.9842504380001</v>
      </c>
      <c r="F22" s="316">
        <f t="shared" si="1"/>
        <v>0</v>
      </c>
      <c r="G22" s="315">
        <v>2030.9842504380001</v>
      </c>
      <c r="H22" s="317">
        <f t="shared" si="2"/>
        <v>0</v>
      </c>
      <c r="I22" s="317">
        <f t="shared" si="0"/>
        <v>0</v>
      </c>
      <c r="J22" s="318"/>
      <c r="K22" s="315">
        <v>0</v>
      </c>
      <c r="L22" s="319">
        <v>0</v>
      </c>
      <c r="M22" s="240"/>
      <c r="N22" s="51"/>
      <c r="O22" s="45"/>
      <c r="P22" s="45"/>
      <c r="Q22" s="45"/>
    </row>
    <row r="23" spans="1:17" s="24" customFormat="1" ht="17.649999999999999" customHeight="1">
      <c r="A23" s="141">
        <v>10</v>
      </c>
      <c r="B23" s="139" t="s">
        <v>136</v>
      </c>
      <c r="C23" s="330" t="s">
        <v>138</v>
      </c>
      <c r="D23" s="315">
        <v>2693.953808832</v>
      </c>
      <c r="E23" s="315">
        <v>2693.953808832</v>
      </c>
      <c r="F23" s="316">
        <f t="shared" si="1"/>
        <v>0</v>
      </c>
      <c r="G23" s="315">
        <v>2693.953808832</v>
      </c>
      <c r="H23" s="317">
        <f t="shared" si="2"/>
        <v>0</v>
      </c>
      <c r="I23" s="317">
        <f t="shared" si="0"/>
        <v>0</v>
      </c>
      <c r="J23" s="318"/>
      <c r="K23" s="315">
        <v>0</v>
      </c>
      <c r="L23" s="319">
        <v>0</v>
      </c>
      <c r="M23" s="240"/>
      <c r="N23" s="51"/>
      <c r="O23" s="45"/>
      <c r="P23" s="45"/>
      <c r="Q23" s="45"/>
    </row>
    <row r="24" spans="1:17" s="24" customFormat="1" ht="17.649999999999999" customHeight="1">
      <c r="A24" s="139">
        <v>11</v>
      </c>
      <c r="B24" s="139" t="s">
        <v>136</v>
      </c>
      <c r="C24" s="330" t="s">
        <v>139</v>
      </c>
      <c r="D24" s="315">
        <v>2160.7522207699999</v>
      </c>
      <c r="E24" s="315">
        <v>2160.7522207699999</v>
      </c>
      <c r="F24" s="316">
        <f t="shared" si="1"/>
        <v>0</v>
      </c>
      <c r="G24" s="315">
        <v>2160.7522207699999</v>
      </c>
      <c r="H24" s="317">
        <f t="shared" si="2"/>
        <v>0</v>
      </c>
      <c r="I24" s="317">
        <f t="shared" si="0"/>
        <v>0</v>
      </c>
      <c r="J24" s="318"/>
      <c r="K24" s="315">
        <v>0</v>
      </c>
      <c r="L24" s="319">
        <v>0</v>
      </c>
      <c r="M24" s="240"/>
      <c r="N24" s="51"/>
      <c r="O24" s="45"/>
      <c r="P24" s="45"/>
      <c r="Q24" s="45"/>
    </row>
    <row r="25" spans="1:17" s="24" customFormat="1" ht="17.649999999999999" customHeight="1">
      <c r="A25" s="139">
        <v>12</v>
      </c>
      <c r="B25" s="139" t="s">
        <v>140</v>
      </c>
      <c r="C25" s="330" t="s">
        <v>141</v>
      </c>
      <c r="D25" s="315">
        <v>3557.1656457479999</v>
      </c>
      <c r="E25" s="315">
        <v>3557.1656457479999</v>
      </c>
      <c r="F25" s="316">
        <f t="shared" si="1"/>
        <v>0</v>
      </c>
      <c r="G25" s="315">
        <v>3557.1656457479999</v>
      </c>
      <c r="H25" s="317">
        <f t="shared" si="2"/>
        <v>5.771312316937838E-13</v>
      </c>
      <c r="I25" s="317">
        <f t="shared" si="0"/>
        <v>1.6224468837532158E-14</v>
      </c>
      <c r="J25" s="318"/>
      <c r="K25" s="315">
        <v>0</v>
      </c>
      <c r="L25" s="319">
        <v>5.771312316937838E-13</v>
      </c>
      <c r="M25" s="240"/>
      <c r="N25" s="51"/>
      <c r="O25" s="45"/>
      <c r="P25" s="45"/>
      <c r="Q25" s="45"/>
    </row>
    <row r="26" spans="1:17" s="24" customFormat="1" ht="17.649999999999999" customHeight="1">
      <c r="A26" s="139">
        <v>13</v>
      </c>
      <c r="B26" s="139" t="s">
        <v>140</v>
      </c>
      <c r="C26" s="330" t="s">
        <v>142</v>
      </c>
      <c r="D26" s="315">
        <v>1028.6391941540001</v>
      </c>
      <c r="E26" s="315">
        <v>1028.6391941540001</v>
      </c>
      <c r="F26" s="316">
        <f t="shared" si="1"/>
        <v>0</v>
      </c>
      <c r="G26" s="315">
        <v>1028.6391941540001</v>
      </c>
      <c r="H26" s="317">
        <f t="shared" si="2"/>
        <v>0</v>
      </c>
      <c r="I26" s="317">
        <f t="shared" si="0"/>
        <v>0</v>
      </c>
      <c r="J26" s="318"/>
      <c r="K26" s="315">
        <v>0</v>
      </c>
      <c r="L26" s="319">
        <v>0</v>
      </c>
      <c r="M26" s="240"/>
      <c r="N26" s="51"/>
      <c r="O26" s="45"/>
      <c r="P26" s="45"/>
      <c r="Q26" s="45"/>
    </row>
    <row r="27" spans="1:17" s="24" customFormat="1" ht="17.649999999999999" customHeight="1">
      <c r="A27" s="139">
        <v>14</v>
      </c>
      <c r="B27" s="139" t="s">
        <v>140</v>
      </c>
      <c r="C27" s="330" t="s">
        <v>143</v>
      </c>
      <c r="D27" s="315">
        <v>685.53208295000002</v>
      </c>
      <c r="E27" s="315">
        <v>685.53208295000002</v>
      </c>
      <c r="F27" s="316">
        <f t="shared" si="1"/>
        <v>0</v>
      </c>
      <c r="G27" s="315">
        <v>685.53208295000002</v>
      </c>
      <c r="H27" s="317">
        <f t="shared" si="2"/>
        <v>0</v>
      </c>
      <c r="I27" s="317">
        <f t="shared" si="0"/>
        <v>0</v>
      </c>
      <c r="J27" s="318"/>
      <c r="K27" s="315">
        <v>0</v>
      </c>
      <c r="L27" s="319">
        <v>0</v>
      </c>
      <c r="M27" s="240"/>
      <c r="N27" s="51"/>
      <c r="O27" s="45"/>
      <c r="P27" s="45"/>
      <c r="Q27" s="45"/>
    </row>
    <row r="28" spans="1:17" s="24" customFormat="1" ht="17.649999999999999" customHeight="1">
      <c r="A28" s="139">
        <v>15</v>
      </c>
      <c r="B28" s="139" t="s">
        <v>140</v>
      </c>
      <c r="C28" s="330" t="s">
        <v>144</v>
      </c>
      <c r="D28" s="315">
        <v>1276.2025750760001</v>
      </c>
      <c r="E28" s="315">
        <v>1276.2025750760001</v>
      </c>
      <c r="F28" s="316">
        <f t="shared" si="1"/>
        <v>0</v>
      </c>
      <c r="G28" s="315">
        <v>1276.2025750760001</v>
      </c>
      <c r="H28" s="317">
        <f t="shared" si="2"/>
        <v>0</v>
      </c>
      <c r="I28" s="317">
        <f t="shared" si="0"/>
        <v>0</v>
      </c>
      <c r="J28" s="318"/>
      <c r="K28" s="315">
        <v>0</v>
      </c>
      <c r="L28" s="319">
        <v>0</v>
      </c>
      <c r="M28" s="240"/>
      <c r="N28" s="51"/>
      <c r="O28" s="45"/>
      <c r="P28" s="45"/>
      <c r="Q28" s="45"/>
    </row>
    <row r="29" spans="1:17" s="24" customFormat="1" ht="17.649999999999999" customHeight="1">
      <c r="A29" s="139">
        <v>16</v>
      </c>
      <c r="B29" s="139" t="s">
        <v>140</v>
      </c>
      <c r="C29" s="330" t="s">
        <v>145</v>
      </c>
      <c r="D29" s="315">
        <v>1472.40745223</v>
      </c>
      <c r="E29" s="315">
        <v>1472.40745223</v>
      </c>
      <c r="F29" s="316">
        <f t="shared" si="1"/>
        <v>0</v>
      </c>
      <c r="G29" s="315">
        <v>1472.40745223</v>
      </c>
      <c r="H29" s="317">
        <f t="shared" si="2"/>
        <v>2.885656158468919E-13</v>
      </c>
      <c r="I29" s="317">
        <f t="shared" si="0"/>
        <v>1.959821755926674E-14</v>
      </c>
      <c r="J29" s="318"/>
      <c r="K29" s="315">
        <v>0</v>
      </c>
      <c r="L29" s="319">
        <v>2.885656158468919E-13</v>
      </c>
      <c r="M29" s="240"/>
      <c r="N29" s="51"/>
      <c r="O29" s="45"/>
      <c r="P29" s="45"/>
      <c r="Q29" s="45"/>
    </row>
    <row r="30" spans="1:17" s="24" customFormat="1" ht="17.649999999999999" customHeight="1">
      <c r="A30" s="139">
        <v>17</v>
      </c>
      <c r="B30" s="139" t="s">
        <v>136</v>
      </c>
      <c r="C30" s="330" t="s">
        <v>146</v>
      </c>
      <c r="D30" s="315">
        <v>904.50877860200001</v>
      </c>
      <c r="E30" s="315">
        <v>904.50877860200001</v>
      </c>
      <c r="F30" s="316">
        <f t="shared" si="1"/>
        <v>0</v>
      </c>
      <c r="G30" s="315">
        <v>904.50877860200001</v>
      </c>
      <c r="H30" s="317">
        <f t="shared" si="2"/>
        <v>0</v>
      </c>
      <c r="I30" s="317">
        <f t="shared" si="0"/>
        <v>0</v>
      </c>
      <c r="J30" s="318"/>
      <c r="K30" s="315">
        <v>0</v>
      </c>
      <c r="L30" s="319">
        <v>0</v>
      </c>
      <c r="M30" s="240"/>
      <c r="N30" s="51"/>
      <c r="O30" s="45"/>
      <c r="P30" s="45"/>
      <c r="Q30" s="45"/>
    </row>
    <row r="31" spans="1:17" s="24" customFormat="1" ht="17.649999999999999" customHeight="1">
      <c r="A31" s="139">
        <v>18</v>
      </c>
      <c r="B31" s="139" t="s">
        <v>136</v>
      </c>
      <c r="C31" s="330" t="s">
        <v>147</v>
      </c>
      <c r="D31" s="315">
        <v>835.72707704200013</v>
      </c>
      <c r="E31" s="315">
        <v>835.72707704200013</v>
      </c>
      <c r="F31" s="316">
        <f t="shared" si="1"/>
        <v>0</v>
      </c>
      <c r="G31" s="315">
        <v>835.72707704200013</v>
      </c>
      <c r="H31" s="317">
        <f t="shared" si="2"/>
        <v>1.4428280792344595E-13</v>
      </c>
      <c r="I31" s="317">
        <f t="shared" si="0"/>
        <v>1.7264345249423443E-14</v>
      </c>
      <c r="J31" s="318"/>
      <c r="K31" s="315">
        <v>0</v>
      </c>
      <c r="L31" s="319">
        <v>1.4428280792344595E-13</v>
      </c>
      <c r="M31" s="240"/>
      <c r="N31" s="51"/>
      <c r="O31" s="45"/>
      <c r="P31" s="45"/>
      <c r="Q31" s="45"/>
    </row>
    <row r="32" spans="1:17" s="24" customFormat="1" ht="17.649999999999999" customHeight="1">
      <c r="A32" s="139">
        <v>19</v>
      </c>
      <c r="B32" s="139" t="s">
        <v>136</v>
      </c>
      <c r="C32" s="330" t="s">
        <v>148</v>
      </c>
      <c r="D32" s="315">
        <v>562.06033312</v>
      </c>
      <c r="E32" s="315">
        <v>562.06033312</v>
      </c>
      <c r="F32" s="316">
        <f t="shared" si="1"/>
        <v>0</v>
      </c>
      <c r="G32" s="315">
        <v>562.06033312</v>
      </c>
      <c r="H32" s="317">
        <f t="shared" si="2"/>
        <v>0</v>
      </c>
      <c r="I32" s="317">
        <f t="shared" si="0"/>
        <v>0</v>
      </c>
      <c r="J32" s="318"/>
      <c r="K32" s="315">
        <v>0</v>
      </c>
      <c r="L32" s="319">
        <v>0</v>
      </c>
      <c r="M32" s="240"/>
      <c r="N32" s="51"/>
      <c r="O32" s="45"/>
      <c r="P32" s="45"/>
      <c r="Q32" s="45"/>
    </row>
    <row r="33" spans="1:17" s="24" customFormat="1" ht="17.649999999999999" customHeight="1">
      <c r="A33" s="139">
        <v>20</v>
      </c>
      <c r="B33" s="139" t="s">
        <v>136</v>
      </c>
      <c r="C33" s="330" t="s">
        <v>149</v>
      </c>
      <c r="D33" s="315">
        <v>573.04364545999999</v>
      </c>
      <c r="E33" s="315">
        <v>573.04364545999999</v>
      </c>
      <c r="F33" s="316">
        <f t="shared" si="1"/>
        <v>0</v>
      </c>
      <c r="G33" s="315">
        <v>573.04364545999999</v>
      </c>
      <c r="H33" s="317">
        <f t="shared" si="2"/>
        <v>-7.2141403961722975E-14</v>
      </c>
      <c r="I33" s="317">
        <f t="shared" si="0"/>
        <v>-1.2589163937733368E-14</v>
      </c>
      <c r="J33" s="318"/>
      <c r="K33" s="315">
        <v>0</v>
      </c>
      <c r="L33" s="319">
        <v>-7.2141403961722975E-14</v>
      </c>
      <c r="M33" s="240"/>
      <c r="N33" s="51"/>
      <c r="O33" s="45"/>
      <c r="P33" s="45"/>
      <c r="Q33" s="45"/>
    </row>
    <row r="34" spans="1:17" s="24" customFormat="1" ht="17.649999999999999" customHeight="1">
      <c r="A34" s="139">
        <v>21</v>
      </c>
      <c r="B34" s="139" t="s">
        <v>140</v>
      </c>
      <c r="C34" s="330" t="s">
        <v>150</v>
      </c>
      <c r="D34" s="315">
        <v>740.73524353400001</v>
      </c>
      <c r="E34" s="315">
        <v>740.73524353400001</v>
      </c>
      <c r="F34" s="316">
        <f t="shared" si="1"/>
        <v>0</v>
      </c>
      <c r="G34" s="315">
        <v>740.73524353400001</v>
      </c>
      <c r="H34" s="317">
        <f t="shared" si="2"/>
        <v>1.4428280792344595E-13</v>
      </c>
      <c r="I34" s="317">
        <f t="shared" si="0"/>
        <v>1.9478323622767291E-14</v>
      </c>
      <c r="J34" s="318"/>
      <c r="K34" s="315">
        <v>0</v>
      </c>
      <c r="L34" s="319">
        <v>1.4428280792344595E-13</v>
      </c>
      <c r="M34" s="240"/>
      <c r="N34" s="51"/>
      <c r="O34" s="45"/>
      <c r="P34" s="45"/>
      <c r="Q34" s="45"/>
    </row>
    <row r="35" spans="1:17" s="24" customFormat="1" ht="17.649999999999999" customHeight="1">
      <c r="A35" s="139">
        <v>22</v>
      </c>
      <c r="B35" s="139" t="s">
        <v>140</v>
      </c>
      <c r="C35" s="330" t="s">
        <v>151</v>
      </c>
      <c r="D35" s="315">
        <v>913.54663400000004</v>
      </c>
      <c r="E35" s="315">
        <v>913.54663400000004</v>
      </c>
      <c r="F35" s="316">
        <f t="shared" si="1"/>
        <v>0</v>
      </c>
      <c r="G35" s="315">
        <v>913.54663400000004</v>
      </c>
      <c r="H35" s="317">
        <f t="shared" si="2"/>
        <v>0</v>
      </c>
      <c r="I35" s="317">
        <f t="shared" si="0"/>
        <v>0</v>
      </c>
      <c r="J35" s="318"/>
      <c r="K35" s="315">
        <v>0</v>
      </c>
      <c r="L35" s="319">
        <v>0</v>
      </c>
      <c r="M35" s="240"/>
      <c r="N35" s="51"/>
      <c r="O35" s="45"/>
      <c r="P35" s="45"/>
      <c r="Q35" s="45"/>
    </row>
    <row r="36" spans="1:17" s="24" customFormat="1" ht="17.649999999999999" customHeight="1">
      <c r="A36" s="139">
        <v>23</v>
      </c>
      <c r="B36" s="139" t="s">
        <v>140</v>
      </c>
      <c r="C36" s="330" t="s">
        <v>152</v>
      </c>
      <c r="D36" s="315">
        <v>494.23321662000001</v>
      </c>
      <c r="E36" s="315">
        <v>494.23321662000001</v>
      </c>
      <c r="F36" s="316">
        <f t="shared" si="1"/>
        <v>0</v>
      </c>
      <c r="G36" s="315">
        <v>494.23321662000001</v>
      </c>
      <c r="H36" s="317">
        <f t="shared" si="2"/>
        <v>7.2141403961722975E-14</v>
      </c>
      <c r="I36" s="317">
        <f t="shared" si="0"/>
        <v>1.4596632022244302E-14</v>
      </c>
      <c r="J36" s="318"/>
      <c r="K36" s="315">
        <v>0</v>
      </c>
      <c r="L36" s="319">
        <v>7.2141403961722975E-14</v>
      </c>
      <c r="M36" s="240"/>
      <c r="N36" s="51"/>
      <c r="O36" s="45"/>
      <c r="P36" s="45"/>
      <c r="Q36" s="45"/>
    </row>
    <row r="37" spans="1:17" s="24" customFormat="1" ht="17.649999999999999" customHeight="1">
      <c r="A37" s="139">
        <v>24</v>
      </c>
      <c r="B37" s="139" t="s">
        <v>140</v>
      </c>
      <c r="C37" s="330" t="s">
        <v>153</v>
      </c>
      <c r="D37" s="315">
        <v>896.11537472600014</v>
      </c>
      <c r="E37" s="315">
        <v>896.11537472600014</v>
      </c>
      <c r="F37" s="316">
        <f t="shared" si="1"/>
        <v>0</v>
      </c>
      <c r="G37" s="315">
        <v>896.11537472600014</v>
      </c>
      <c r="H37" s="317">
        <f t="shared" si="2"/>
        <v>0</v>
      </c>
      <c r="I37" s="317">
        <f t="shared" si="0"/>
        <v>0</v>
      </c>
      <c r="J37" s="318"/>
      <c r="K37" s="315">
        <v>0</v>
      </c>
      <c r="L37" s="319">
        <v>0</v>
      </c>
      <c r="M37" s="240"/>
      <c r="N37" s="51"/>
      <c r="O37" s="45"/>
      <c r="P37" s="45"/>
      <c r="Q37" s="45"/>
    </row>
    <row r="38" spans="1:17" s="24" customFormat="1" ht="17.649999999999999" customHeight="1">
      <c r="A38" s="139">
        <v>25</v>
      </c>
      <c r="B38" s="139" t="s">
        <v>124</v>
      </c>
      <c r="C38" s="330" t="s">
        <v>154</v>
      </c>
      <c r="D38" s="315">
        <v>2668.6400446420002</v>
      </c>
      <c r="E38" s="315">
        <v>2668.6400446420002</v>
      </c>
      <c r="F38" s="316">
        <f t="shared" si="1"/>
        <v>0</v>
      </c>
      <c r="G38" s="315">
        <v>2668.6400446420002</v>
      </c>
      <c r="H38" s="317">
        <f t="shared" si="2"/>
        <v>0</v>
      </c>
      <c r="I38" s="317">
        <f t="shared" si="0"/>
        <v>0</v>
      </c>
      <c r="J38" s="318"/>
      <c r="K38" s="315">
        <v>0</v>
      </c>
      <c r="L38" s="319">
        <v>0</v>
      </c>
      <c r="M38" s="240"/>
      <c r="N38" s="51"/>
      <c r="O38" s="45"/>
      <c r="P38" s="45"/>
      <c r="Q38" s="45"/>
    </row>
    <row r="39" spans="1:17" s="24" customFormat="1" ht="17.649999999999999" customHeight="1">
      <c r="A39" s="139">
        <v>26</v>
      </c>
      <c r="B39" s="139" t="s">
        <v>155</v>
      </c>
      <c r="C39" s="330" t="s">
        <v>156</v>
      </c>
      <c r="D39" s="315">
        <v>2331.4495332699998</v>
      </c>
      <c r="E39" s="315">
        <v>2331.4495332699998</v>
      </c>
      <c r="F39" s="316">
        <f t="shared" si="1"/>
        <v>0</v>
      </c>
      <c r="G39" s="315">
        <v>2331.4495332699998</v>
      </c>
      <c r="H39" s="317">
        <f t="shared" si="2"/>
        <v>2.885656158468919E-13</v>
      </c>
      <c r="I39" s="317">
        <f t="shared" si="0"/>
        <v>1.2377090377854374E-14</v>
      </c>
      <c r="J39" s="318"/>
      <c r="K39" s="315">
        <v>0</v>
      </c>
      <c r="L39" s="319">
        <v>2.885656158468919E-13</v>
      </c>
      <c r="M39" s="240"/>
      <c r="N39" s="51"/>
      <c r="O39" s="45"/>
      <c r="P39" s="45"/>
      <c r="Q39" s="45"/>
    </row>
    <row r="40" spans="1:17" s="24" customFormat="1" ht="17.649999999999999" customHeight="1">
      <c r="A40" s="139">
        <v>27</v>
      </c>
      <c r="B40" s="139" t="s">
        <v>136</v>
      </c>
      <c r="C40" s="330" t="s">
        <v>748</v>
      </c>
      <c r="D40" s="315">
        <v>2476.0458991840001</v>
      </c>
      <c r="E40" s="315">
        <v>2476.0458991840001</v>
      </c>
      <c r="F40" s="316">
        <f t="shared" si="1"/>
        <v>0</v>
      </c>
      <c r="G40" s="315">
        <v>2476.0458991840001</v>
      </c>
      <c r="H40" s="317">
        <f t="shared" si="2"/>
        <v>2.885656158468919E-13</v>
      </c>
      <c r="I40" s="317">
        <f t="shared" si="0"/>
        <v>1.1654291866802264E-14</v>
      </c>
      <c r="J40" s="318"/>
      <c r="K40" s="315">
        <v>0</v>
      </c>
      <c r="L40" s="319">
        <v>2.885656158468919E-13</v>
      </c>
      <c r="M40" s="240"/>
      <c r="N40" s="51"/>
      <c r="O40" s="45"/>
      <c r="P40" s="45"/>
      <c r="Q40" s="45"/>
    </row>
    <row r="41" spans="1:17" s="24" customFormat="1" ht="17.649999999999999" customHeight="1">
      <c r="A41" s="139">
        <v>28</v>
      </c>
      <c r="B41" s="139" t="s">
        <v>136</v>
      </c>
      <c r="C41" s="330" t="s">
        <v>158</v>
      </c>
      <c r="D41" s="315">
        <v>6777.371192306</v>
      </c>
      <c r="E41" s="315">
        <v>6777.371192306</v>
      </c>
      <c r="F41" s="316">
        <f t="shared" si="1"/>
        <v>0</v>
      </c>
      <c r="G41" s="315">
        <v>6777.371192306</v>
      </c>
      <c r="H41" s="317">
        <f t="shared" si="2"/>
        <v>-1.1542624633875676E-12</v>
      </c>
      <c r="I41" s="317">
        <f t="shared" si="0"/>
        <v>-1.7031123582222298E-14</v>
      </c>
      <c r="J41" s="318"/>
      <c r="K41" s="315">
        <v>0</v>
      </c>
      <c r="L41" s="319">
        <v>-1.1542624633875676E-12</v>
      </c>
      <c r="M41" s="240"/>
      <c r="N41" s="51"/>
      <c r="O41" s="45"/>
      <c r="P41" s="45"/>
      <c r="Q41" s="45"/>
    </row>
    <row r="42" spans="1:17" s="24" customFormat="1" ht="17.649999999999999" customHeight="1">
      <c r="A42" s="139">
        <v>29</v>
      </c>
      <c r="B42" s="139" t="s">
        <v>136</v>
      </c>
      <c r="C42" s="330" t="s">
        <v>159</v>
      </c>
      <c r="D42" s="315">
        <v>906.18004362600004</v>
      </c>
      <c r="E42" s="315">
        <v>906.18004362600004</v>
      </c>
      <c r="F42" s="316">
        <f t="shared" si="1"/>
        <v>0</v>
      </c>
      <c r="G42" s="315">
        <v>906.18004362600004</v>
      </c>
      <c r="H42" s="317">
        <f t="shared" si="2"/>
        <v>-2.885656158468919E-13</v>
      </c>
      <c r="I42" s="317">
        <f t="shared" si="0"/>
        <v>-3.1844181283470103E-14</v>
      </c>
      <c r="J42" s="318"/>
      <c r="K42" s="315">
        <v>0</v>
      </c>
      <c r="L42" s="319">
        <v>-2.885656158468919E-13</v>
      </c>
      <c r="M42" s="240"/>
      <c r="N42" s="51"/>
      <c r="O42" s="45"/>
      <c r="P42" s="45"/>
      <c r="Q42" s="45"/>
    </row>
    <row r="43" spans="1:17" s="24" customFormat="1" ht="17.649999999999999" customHeight="1">
      <c r="A43" s="139">
        <v>30</v>
      </c>
      <c r="B43" s="139" t="s">
        <v>136</v>
      </c>
      <c r="C43" s="330" t="s">
        <v>160</v>
      </c>
      <c r="D43" s="315">
        <v>2674.113202046</v>
      </c>
      <c r="E43" s="315">
        <v>2674.113202046</v>
      </c>
      <c r="F43" s="316">
        <f t="shared" si="1"/>
        <v>0</v>
      </c>
      <c r="G43" s="315">
        <v>2674.113202046</v>
      </c>
      <c r="H43" s="317">
        <f t="shared" si="2"/>
        <v>0</v>
      </c>
      <c r="I43" s="317">
        <f t="shared" si="0"/>
        <v>0</v>
      </c>
      <c r="J43" s="318"/>
      <c r="K43" s="315">
        <v>0</v>
      </c>
      <c r="L43" s="319">
        <v>0</v>
      </c>
      <c r="M43" s="240"/>
      <c r="N43" s="51"/>
      <c r="O43" s="45"/>
      <c r="P43" s="45"/>
      <c r="Q43" s="45"/>
    </row>
    <row r="44" spans="1:17" s="24" customFormat="1" ht="17.649999999999999" customHeight="1">
      <c r="A44" s="139">
        <v>31</v>
      </c>
      <c r="B44" s="139" t="s">
        <v>136</v>
      </c>
      <c r="C44" s="330" t="s">
        <v>161</v>
      </c>
      <c r="D44" s="315">
        <v>5594.9400195259996</v>
      </c>
      <c r="E44" s="315">
        <v>5594.9400195259996</v>
      </c>
      <c r="F44" s="316">
        <f t="shared" si="1"/>
        <v>0</v>
      </c>
      <c r="G44" s="315">
        <v>5594.9399992199997</v>
      </c>
      <c r="H44" s="317">
        <f t="shared" si="2"/>
        <v>0</v>
      </c>
      <c r="I44" s="317">
        <f t="shared" si="0"/>
        <v>0</v>
      </c>
      <c r="J44" s="318"/>
      <c r="K44" s="315">
        <v>0</v>
      </c>
      <c r="L44" s="319">
        <v>0</v>
      </c>
      <c r="M44" s="240"/>
      <c r="N44" s="51"/>
      <c r="O44" s="45"/>
      <c r="P44" s="45"/>
      <c r="Q44" s="45"/>
    </row>
    <row r="45" spans="1:17" s="24" customFormat="1" ht="17.649999999999999" customHeight="1">
      <c r="A45" s="139">
        <v>32</v>
      </c>
      <c r="B45" s="139" t="s">
        <v>140</v>
      </c>
      <c r="C45" s="330" t="s">
        <v>162</v>
      </c>
      <c r="D45" s="315">
        <v>1305.674642558</v>
      </c>
      <c r="E45" s="315">
        <v>1305.674642558</v>
      </c>
      <c r="F45" s="316">
        <f t="shared" si="1"/>
        <v>0</v>
      </c>
      <c r="G45" s="315">
        <v>1305.67468317</v>
      </c>
      <c r="H45" s="317">
        <f t="shared" si="2"/>
        <v>0</v>
      </c>
      <c r="I45" s="317">
        <f t="shared" si="0"/>
        <v>0</v>
      </c>
      <c r="J45" s="318"/>
      <c r="K45" s="315">
        <v>0</v>
      </c>
      <c r="L45" s="319">
        <v>0</v>
      </c>
      <c r="M45" s="240"/>
      <c r="N45" s="51"/>
      <c r="O45" s="45"/>
      <c r="P45" s="45"/>
      <c r="Q45" s="45"/>
    </row>
    <row r="46" spans="1:17" s="24" customFormat="1" ht="17.649999999999999" customHeight="1">
      <c r="A46" s="139">
        <v>33</v>
      </c>
      <c r="B46" s="139" t="s">
        <v>140</v>
      </c>
      <c r="C46" s="330" t="s">
        <v>163</v>
      </c>
      <c r="D46" s="315">
        <v>1575.610707242</v>
      </c>
      <c r="E46" s="315">
        <v>1575.610707242</v>
      </c>
      <c r="F46" s="316">
        <f t="shared" si="1"/>
        <v>0</v>
      </c>
      <c r="G46" s="315">
        <v>1575.610707242</v>
      </c>
      <c r="H46" s="317">
        <f t="shared" si="2"/>
        <v>0</v>
      </c>
      <c r="I46" s="317">
        <f t="shared" si="0"/>
        <v>0</v>
      </c>
      <c r="J46" s="318"/>
      <c r="K46" s="315">
        <v>0</v>
      </c>
      <c r="L46" s="319">
        <v>0</v>
      </c>
      <c r="M46" s="240"/>
      <c r="N46" s="51"/>
      <c r="O46" s="45"/>
      <c r="P46" s="45"/>
      <c r="Q46" s="45"/>
    </row>
    <row r="47" spans="1:17" s="24" customFormat="1" ht="17.649999999999999" customHeight="1">
      <c r="A47" s="139">
        <v>34</v>
      </c>
      <c r="B47" s="139" t="s">
        <v>140</v>
      </c>
      <c r="C47" s="330" t="s">
        <v>164</v>
      </c>
      <c r="D47" s="315">
        <v>1472.0817033779999</v>
      </c>
      <c r="E47" s="315">
        <v>1472.0817033779999</v>
      </c>
      <c r="F47" s="316">
        <f t="shared" si="1"/>
        <v>0</v>
      </c>
      <c r="G47" s="315">
        <v>1472.081683072</v>
      </c>
      <c r="H47" s="317">
        <f t="shared" si="2"/>
        <v>-2.885656158468919E-13</v>
      </c>
      <c r="I47" s="317">
        <f t="shared" si="0"/>
        <v>-1.9602554340884588E-14</v>
      </c>
      <c r="J47" s="318"/>
      <c r="K47" s="315">
        <v>0</v>
      </c>
      <c r="L47" s="319">
        <v>-2.885656158468919E-13</v>
      </c>
      <c r="M47" s="240"/>
      <c r="N47" s="51"/>
      <c r="O47" s="45"/>
      <c r="P47" s="45"/>
      <c r="Q47" s="45"/>
    </row>
    <row r="48" spans="1:17" s="24" customFormat="1" ht="17.649999999999999" customHeight="1">
      <c r="A48" s="139">
        <v>35</v>
      </c>
      <c r="B48" s="139" t="s">
        <v>140</v>
      </c>
      <c r="C48" s="330" t="s">
        <v>165</v>
      </c>
      <c r="D48" s="315">
        <v>822.34150398400004</v>
      </c>
      <c r="E48" s="315">
        <v>822.34150398400004</v>
      </c>
      <c r="F48" s="316">
        <f t="shared" si="1"/>
        <v>0</v>
      </c>
      <c r="G48" s="315">
        <v>822.34150398400004</v>
      </c>
      <c r="H48" s="317">
        <f t="shared" si="2"/>
        <v>0</v>
      </c>
      <c r="I48" s="317">
        <f t="shared" si="0"/>
        <v>0</v>
      </c>
      <c r="J48" s="318"/>
      <c r="K48" s="315">
        <v>0</v>
      </c>
      <c r="L48" s="319">
        <v>0</v>
      </c>
      <c r="M48" s="240"/>
      <c r="N48" s="51"/>
      <c r="O48" s="45"/>
      <c r="P48" s="45"/>
      <c r="Q48" s="45"/>
    </row>
    <row r="49" spans="1:17" s="24" customFormat="1" ht="17.649999999999999" customHeight="1">
      <c r="A49" s="139">
        <v>36</v>
      </c>
      <c r="B49" s="139" t="s">
        <v>140</v>
      </c>
      <c r="C49" s="330" t="s">
        <v>166</v>
      </c>
      <c r="D49" s="315">
        <v>174.39444622600001</v>
      </c>
      <c r="E49" s="315">
        <v>174.39444622600001</v>
      </c>
      <c r="F49" s="316">
        <f t="shared" si="1"/>
        <v>0</v>
      </c>
      <c r="G49" s="315">
        <v>174.39444622600001</v>
      </c>
      <c r="H49" s="317">
        <f t="shared" si="2"/>
        <v>3.6070701980861488E-14</v>
      </c>
      <c r="I49" s="317">
        <f t="shared" si="0"/>
        <v>2.0683400625107638E-14</v>
      </c>
      <c r="J49" s="318"/>
      <c r="K49" s="315">
        <v>0</v>
      </c>
      <c r="L49" s="319">
        <v>3.6070701980861488E-14</v>
      </c>
      <c r="M49" s="240"/>
      <c r="N49" s="51"/>
      <c r="O49" s="45"/>
      <c r="P49" s="45"/>
      <c r="Q49" s="45"/>
    </row>
    <row r="50" spans="1:17" s="24" customFormat="1" ht="17.649999999999999" customHeight="1">
      <c r="A50" s="139">
        <v>37</v>
      </c>
      <c r="B50" s="139" t="s">
        <v>140</v>
      </c>
      <c r="C50" s="330" t="s">
        <v>167</v>
      </c>
      <c r="D50" s="315">
        <v>3516.4866562540001</v>
      </c>
      <c r="E50" s="315">
        <v>3516.4866562540001</v>
      </c>
      <c r="F50" s="316">
        <f t="shared" si="1"/>
        <v>0</v>
      </c>
      <c r="G50" s="315">
        <v>3516.4866156420003</v>
      </c>
      <c r="H50" s="317">
        <f t="shared" si="2"/>
        <v>0</v>
      </c>
      <c r="I50" s="317">
        <f t="shared" si="0"/>
        <v>0</v>
      </c>
      <c r="J50" s="318"/>
      <c r="K50" s="315">
        <v>0</v>
      </c>
      <c r="L50" s="319">
        <v>0</v>
      </c>
      <c r="M50" s="240"/>
      <c r="N50" s="51"/>
      <c r="O50" s="45"/>
      <c r="P50" s="45"/>
      <c r="Q50" s="45"/>
    </row>
    <row r="51" spans="1:17" s="24" customFormat="1" ht="17.649999999999999" customHeight="1">
      <c r="A51" s="139">
        <v>38</v>
      </c>
      <c r="B51" s="139" t="s">
        <v>126</v>
      </c>
      <c r="C51" s="330" t="s">
        <v>168</v>
      </c>
      <c r="D51" s="315">
        <v>2311.19764876</v>
      </c>
      <c r="E51" s="315">
        <v>2311.19764876</v>
      </c>
      <c r="F51" s="316">
        <f t="shared" si="1"/>
        <v>0</v>
      </c>
      <c r="G51" s="315">
        <v>2311.19764876</v>
      </c>
      <c r="H51" s="317">
        <f t="shared" si="2"/>
        <v>2.885656158468919E-13</v>
      </c>
      <c r="I51" s="317">
        <f t="shared" si="0"/>
        <v>1.248554471322315E-14</v>
      </c>
      <c r="J51" s="318"/>
      <c r="K51" s="315">
        <v>0</v>
      </c>
      <c r="L51" s="319">
        <v>2.885656158468919E-13</v>
      </c>
      <c r="M51" s="240"/>
      <c r="N51" s="51"/>
      <c r="O51" s="45"/>
      <c r="P51" s="45"/>
      <c r="Q51" s="45"/>
    </row>
    <row r="52" spans="1:17" s="24" customFormat="1" ht="17.649999999999999" customHeight="1">
      <c r="A52" s="139">
        <v>39</v>
      </c>
      <c r="B52" s="139" t="s">
        <v>136</v>
      </c>
      <c r="C52" s="330" t="s">
        <v>169</v>
      </c>
      <c r="D52" s="315">
        <v>1333.5463941799999</v>
      </c>
      <c r="E52" s="315">
        <v>1333.5463941799999</v>
      </c>
      <c r="F52" s="316">
        <f t="shared" si="1"/>
        <v>0</v>
      </c>
      <c r="G52" s="315">
        <v>1333.5463941799999</v>
      </c>
      <c r="H52" s="317">
        <f t="shared" si="2"/>
        <v>0</v>
      </c>
      <c r="I52" s="317">
        <f t="shared" si="0"/>
        <v>0</v>
      </c>
      <c r="J52" s="318"/>
      <c r="K52" s="315">
        <v>0</v>
      </c>
      <c r="L52" s="319">
        <v>0</v>
      </c>
      <c r="M52" s="240"/>
      <c r="N52" s="51"/>
      <c r="O52" s="45"/>
      <c r="P52" s="45"/>
      <c r="Q52" s="45"/>
    </row>
    <row r="53" spans="1:17" s="24" customFormat="1" ht="17.649999999999999" customHeight="1">
      <c r="A53" s="139">
        <v>40</v>
      </c>
      <c r="B53" s="139" t="s">
        <v>136</v>
      </c>
      <c r="C53" s="330" t="s">
        <v>749</v>
      </c>
      <c r="D53" s="315">
        <v>300.58179866</v>
      </c>
      <c r="E53" s="315">
        <v>300.58179866</v>
      </c>
      <c r="F53" s="316">
        <f t="shared" si="1"/>
        <v>0</v>
      </c>
      <c r="G53" s="315">
        <v>300.58179866</v>
      </c>
      <c r="H53" s="317">
        <f t="shared" si="2"/>
        <v>-3.6070701980861488E-14</v>
      </c>
      <c r="I53" s="317">
        <f t="shared" si="0"/>
        <v>-1.2000294808822568E-14</v>
      </c>
      <c r="J53" s="318"/>
      <c r="K53" s="315">
        <v>0</v>
      </c>
      <c r="L53" s="319">
        <v>-3.6070701980861488E-14</v>
      </c>
      <c r="M53" s="240"/>
      <c r="N53" s="51"/>
      <c r="O53" s="45"/>
      <c r="P53" s="45"/>
      <c r="Q53" s="45"/>
    </row>
    <row r="54" spans="1:17" s="24" customFormat="1" ht="17.649999999999999" customHeight="1">
      <c r="A54" s="139">
        <v>41</v>
      </c>
      <c r="B54" s="139" t="s">
        <v>136</v>
      </c>
      <c r="C54" s="330" t="s">
        <v>750</v>
      </c>
      <c r="D54" s="315">
        <v>5021.7637555800002</v>
      </c>
      <c r="E54" s="315">
        <v>5021.7637555800002</v>
      </c>
      <c r="F54" s="316">
        <f t="shared" si="1"/>
        <v>0</v>
      </c>
      <c r="G54" s="315">
        <v>5021.7637555800002</v>
      </c>
      <c r="H54" s="317">
        <f t="shared" si="2"/>
        <v>5.771312316937838E-13</v>
      </c>
      <c r="I54" s="317">
        <f t="shared" si="0"/>
        <v>1.149260020550542E-14</v>
      </c>
      <c r="J54" s="318"/>
      <c r="K54" s="315">
        <v>0</v>
      </c>
      <c r="L54" s="319">
        <v>5.771312316937838E-13</v>
      </c>
      <c r="M54" s="240"/>
      <c r="N54" s="51"/>
      <c r="O54" s="45"/>
      <c r="P54" s="45"/>
      <c r="Q54" s="45"/>
    </row>
    <row r="55" spans="1:17" s="24" customFormat="1" ht="17.649999999999999" customHeight="1">
      <c r="A55" s="139">
        <v>42</v>
      </c>
      <c r="B55" s="139" t="s">
        <v>136</v>
      </c>
      <c r="C55" s="330" t="s">
        <v>172</v>
      </c>
      <c r="D55" s="315">
        <v>2180.8146909120001</v>
      </c>
      <c r="E55" s="315">
        <v>2180.8146909120001</v>
      </c>
      <c r="F55" s="316">
        <f t="shared" si="1"/>
        <v>0</v>
      </c>
      <c r="G55" s="315">
        <v>2180.8146909120001</v>
      </c>
      <c r="H55" s="317">
        <f t="shared" si="2"/>
        <v>5.771312316937838E-13</v>
      </c>
      <c r="I55" s="317">
        <f t="shared" si="0"/>
        <v>2.6464019804105043E-14</v>
      </c>
      <c r="J55" s="318"/>
      <c r="K55" s="315">
        <v>0</v>
      </c>
      <c r="L55" s="319">
        <v>5.771312316937838E-13</v>
      </c>
      <c r="M55" s="240"/>
      <c r="N55" s="51"/>
      <c r="O55" s="45"/>
      <c r="P55" s="45"/>
      <c r="Q55" s="45"/>
    </row>
    <row r="56" spans="1:17" s="24" customFormat="1" ht="17.649999999999999" customHeight="1">
      <c r="A56" s="139">
        <v>43</v>
      </c>
      <c r="B56" s="139" t="s">
        <v>136</v>
      </c>
      <c r="C56" s="330" t="s">
        <v>173</v>
      </c>
      <c r="D56" s="315">
        <v>888.38262656000006</v>
      </c>
      <c r="E56" s="315">
        <v>888.38262656000006</v>
      </c>
      <c r="F56" s="316">
        <f t="shared" si="1"/>
        <v>0</v>
      </c>
      <c r="G56" s="315">
        <v>888.38262656000006</v>
      </c>
      <c r="H56" s="317">
        <f t="shared" si="2"/>
        <v>-2.885656158468919E-13</v>
      </c>
      <c r="I56" s="317">
        <f t="shared" si="0"/>
        <v>-3.2482131822442006E-14</v>
      </c>
      <c r="J56" s="318"/>
      <c r="K56" s="315">
        <v>0</v>
      </c>
      <c r="L56" s="319">
        <v>-2.885656158468919E-13</v>
      </c>
      <c r="M56" s="240"/>
      <c r="N56" s="51"/>
      <c r="O56" s="45"/>
      <c r="P56" s="45"/>
      <c r="Q56" s="45"/>
    </row>
    <row r="57" spans="1:17" s="24" customFormat="1" ht="17.649999999999999" customHeight="1">
      <c r="A57" s="139">
        <v>44</v>
      </c>
      <c r="B57" s="139" t="s">
        <v>140</v>
      </c>
      <c r="C57" s="330" t="s">
        <v>174</v>
      </c>
      <c r="D57" s="315">
        <v>446.67108200000001</v>
      </c>
      <c r="E57" s="315">
        <v>446.67108200000001</v>
      </c>
      <c r="F57" s="316">
        <f t="shared" si="1"/>
        <v>0</v>
      </c>
      <c r="G57" s="315">
        <v>446.67108200000001</v>
      </c>
      <c r="H57" s="317">
        <f t="shared" si="2"/>
        <v>0</v>
      </c>
      <c r="I57" s="317">
        <f t="shared" si="0"/>
        <v>0</v>
      </c>
      <c r="J57" s="318"/>
      <c r="K57" s="315">
        <v>0</v>
      </c>
      <c r="L57" s="319">
        <v>0</v>
      </c>
      <c r="M57" s="240"/>
      <c r="N57" s="51"/>
      <c r="O57" s="45"/>
      <c r="P57" s="45"/>
      <c r="Q57" s="45"/>
    </row>
    <row r="58" spans="1:17" s="24" customFormat="1" ht="17.649999999999999" customHeight="1">
      <c r="A58" s="139">
        <v>45</v>
      </c>
      <c r="B58" s="139" t="s">
        <v>140</v>
      </c>
      <c r="C58" s="330" t="s">
        <v>175</v>
      </c>
      <c r="D58" s="315">
        <v>1163.4030293600001</v>
      </c>
      <c r="E58" s="315">
        <v>1163.4030293600001</v>
      </c>
      <c r="F58" s="316">
        <f t="shared" si="1"/>
        <v>0</v>
      </c>
      <c r="G58" s="315">
        <v>1163.4030293600001</v>
      </c>
      <c r="H58" s="317">
        <f t="shared" si="2"/>
        <v>1.4428280792344595E-13</v>
      </c>
      <c r="I58" s="317">
        <f t="shared" si="0"/>
        <v>1.240179063336438E-14</v>
      </c>
      <c r="J58" s="318"/>
      <c r="K58" s="315">
        <v>0</v>
      </c>
      <c r="L58" s="319">
        <v>1.4428280792344595E-13</v>
      </c>
      <c r="M58" s="240"/>
      <c r="N58" s="51"/>
      <c r="O58" s="45"/>
      <c r="P58" s="45"/>
      <c r="Q58" s="45"/>
    </row>
    <row r="59" spans="1:17" s="24" customFormat="1" ht="17.649999999999999" customHeight="1">
      <c r="A59" s="139">
        <v>46</v>
      </c>
      <c r="B59" s="139" t="s">
        <v>140</v>
      </c>
      <c r="C59" s="330" t="s">
        <v>176</v>
      </c>
      <c r="D59" s="315">
        <v>434.58149878000006</v>
      </c>
      <c r="E59" s="315">
        <v>434.58149878000006</v>
      </c>
      <c r="F59" s="316">
        <f t="shared" si="1"/>
        <v>0</v>
      </c>
      <c r="G59" s="315">
        <v>434.58149878000006</v>
      </c>
      <c r="H59" s="317">
        <f t="shared" si="2"/>
        <v>0</v>
      </c>
      <c r="I59" s="317">
        <f t="shared" si="0"/>
        <v>0</v>
      </c>
      <c r="J59" s="318"/>
      <c r="K59" s="315">
        <v>0</v>
      </c>
      <c r="L59" s="319">
        <v>0</v>
      </c>
      <c r="M59" s="240"/>
      <c r="N59" s="51"/>
      <c r="O59" s="45"/>
      <c r="P59" s="45"/>
      <c r="Q59" s="45"/>
    </row>
    <row r="60" spans="1:17" s="24" customFormat="1" ht="17.649999999999999" customHeight="1">
      <c r="A60" s="139">
        <v>47</v>
      </c>
      <c r="B60" s="139" t="s">
        <v>140</v>
      </c>
      <c r="C60" s="330" t="s">
        <v>177</v>
      </c>
      <c r="D60" s="315">
        <v>909.690971332</v>
      </c>
      <c r="E60" s="315">
        <v>909.690971332</v>
      </c>
      <c r="F60" s="316">
        <f t="shared" si="1"/>
        <v>0</v>
      </c>
      <c r="G60" s="315">
        <v>909.6909307200001</v>
      </c>
      <c r="H60" s="317">
        <f t="shared" si="2"/>
        <v>2.885656158468919E-13</v>
      </c>
      <c r="I60" s="317">
        <f t="shared" si="0"/>
        <v>3.172127952686663E-14</v>
      </c>
      <c r="J60" s="318"/>
      <c r="K60" s="315">
        <v>0</v>
      </c>
      <c r="L60" s="319">
        <v>2.885656158468919E-13</v>
      </c>
      <c r="M60" s="240"/>
      <c r="N60" s="51"/>
      <c r="O60" s="45"/>
      <c r="P60" s="45"/>
      <c r="Q60" s="45"/>
    </row>
    <row r="61" spans="1:17" s="24" customFormat="1" ht="17.649999999999999" customHeight="1">
      <c r="A61" s="139">
        <v>48</v>
      </c>
      <c r="B61" s="139" t="s">
        <v>128</v>
      </c>
      <c r="C61" s="330" t="s">
        <v>178</v>
      </c>
      <c r="D61" s="315">
        <v>1137.173931608</v>
      </c>
      <c r="E61" s="315">
        <v>1137.173931608</v>
      </c>
      <c r="F61" s="316">
        <f t="shared" si="1"/>
        <v>0</v>
      </c>
      <c r="G61" s="315">
        <v>1137.1738503839999</v>
      </c>
      <c r="H61" s="317">
        <f t="shared" si="2"/>
        <v>-1.4428280792344595E-13</v>
      </c>
      <c r="I61" s="317">
        <f t="shared" si="0"/>
        <v>-1.2687839908484843E-14</v>
      </c>
      <c r="J61" s="318"/>
      <c r="K61" s="315">
        <v>0</v>
      </c>
      <c r="L61" s="319">
        <v>-1.4428280792344595E-13</v>
      </c>
      <c r="M61" s="240"/>
      <c r="N61" s="51"/>
      <c r="O61" s="45"/>
      <c r="P61" s="45"/>
      <c r="Q61" s="45"/>
    </row>
    <row r="62" spans="1:17" s="24" customFormat="1" ht="17.649999999999999" customHeight="1">
      <c r="A62" s="139">
        <v>49</v>
      </c>
      <c r="B62" s="139" t="s">
        <v>136</v>
      </c>
      <c r="C62" s="330" t="s">
        <v>179</v>
      </c>
      <c r="D62" s="315">
        <v>2575.9375095740002</v>
      </c>
      <c r="E62" s="315">
        <v>2575.9375095740002</v>
      </c>
      <c r="F62" s="316">
        <f t="shared" si="1"/>
        <v>0</v>
      </c>
      <c r="G62" s="315">
        <v>2575.9375095740002</v>
      </c>
      <c r="H62" s="317">
        <f t="shared" si="2"/>
        <v>0</v>
      </c>
      <c r="I62" s="317">
        <f t="shared" si="0"/>
        <v>0</v>
      </c>
      <c r="J62" s="318"/>
      <c r="K62" s="315">
        <v>0</v>
      </c>
      <c r="L62" s="319">
        <v>0</v>
      </c>
      <c r="M62" s="240"/>
      <c r="N62" s="51"/>
      <c r="O62" s="45"/>
      <c r="P62" s="45"/>
      <c r="Q62" s="45"/>
    </row>
    <row r="63" spans="1:17" s="24" customFormat="1" ht="17.649999999999999" customHeight="1">
      <c r="A63" s="139">
        <v>50</v>
      </c>
      <c r="B63" s="139" t="s">
        <v>136</v>
      </c>
      <c r="C63" s="330" t="s">
        <v>180</v>
      </c>
      <c r="D63" s="315">
        <v>3096.101853702</v>
      </c>
      <c r="E63" s="315">
        <v>3096.101853702</v>
      </c>
      <c r="F63" s="316">
        <f t="shared" si="1"/>
        <v>0</v>
      </c>
      <c r="G63" s="315">
        <v>3096.101853702</v>
      </c>
      <c r="H63" s="317">
        <f t="shared" si="2"/>
        <v>0</v>
      </c>
      <c r="I63" s="317">
        <f t="shared" si="0"/>
        <v>0</v>
      </c>
      <c r="J63" s="318"/>
      <c r="K63" s="315">
        <v>0</v>
      </c>
      <c r="L63" s="319">
        <v>0</v>
      </c>
      <c r="M63" s="240"/>
      <c r="N63" s="51"/>
      <c r="O63" s="45"/>
      <c r="P63" s="45"/>
      <c r="Q63" s="45"/>
    </row>
    <row r="64" spans="1:17" s="24" customFormat="1" ht="17.649999999999999" customHeight="1">
      <c r="A64" s="139">
        <v>51</v>
      </c>
      <c r="B64" s="139" t="s">
        <v>136</v>
      </c>
      <c r="C64" s="330" t="s">
        <v>181</v>
      </c>
      <c r="D64" s="315">
        <v>581.24548253199998</v>
      </c>
      <c r="E64" s="315">
        <v>581.24548253199998</v>
      </c>
      <c r="F64" s="316">
        <f t="shared" si="1"/>
        <v>0</v>
      </c>
      <c r="G64" s="315">
        <v>581.24548253199998</v>
      </c>
      <c r="H64" s="317">
        <f t="shared" si="2"/>
        <v>7.2141403961722975E-14</v>
      </c>
      <c r="I64" s="317">
        <f t="shared" si="0"/>
        <v>1.2411520799690912E-14</v>
      </c>
      <c r="J64" s="318"/>
      <c r="K64" s="315">
        <v>0</v>
      </c>
      <c r="L64" s="319">
        <v>7.2141403961722975E-14</v>
      </c>
      <c r="M64" s="240"/>
      <c r="N64" s="51"/>
      <c r="O64" s="45"/>
      <c r="P64" s="45"/>
      <c r="Q64" s="45"/>
    </row>
    <row r="65" spans="1:17" s="24" customFormat="1" ht="17.649999999999999" customHeight="1">
      <c r="A65" s="139">
        <v>52</v>
      </c>
      <c r="B65" s="139" t="s">
        <v>136</v>
      </c>
      <c r="C65" s="330" t="s">
        <v>182</v>
      </c>
      <c r="D65" s="315">
        <v>558.74239363800007</v>
      </c>
      <c r="E65" s="315">
        <v>558.74239363800007</v>
      </c>
      <c r="F65" s="316">
        <f t="shared" si="1"/>
        <v>0</v>
      </c>
      <c r="G65" s="315">
        <v>558.74239363800007</v>
      </c>
      <c r="H65" s="317">
        <f t="shared" si="2"/>
        <v>0</v>
      </c>
      <c r="I65" s="317">
        <f t="shared" si="0"/>
        <v>0</v>
      </c>
      <c r="J65" s="318"/>
      <c r="K65" s="315">
        <v>0</v>
      </c>
      <c r="L65" s="319">
        <v>0</v>
      </c>
      <c r="M65" s="240"/>
      <c r="N65" s="51"/>
      <c r="O65" s="45"/>
      <c r="P65" s="45"/>
      <c r="Q65" s="45"/>
    </row>
    <row r="66" spans="1:17" s="24" customFormat="1" ht="17.649999999999999" customHeight="1">
      <c r="A66" s="139">
        <v>53</v>
      </c>
      <c r="B66" s="139" t="s">
        <v>136</v>
      </c>
      <c r="C66" s="330" t="s">
        <v>183</v>
      </c>
      <c r="D66" s="315">
        <v>338.48788201800005</v>
      </c>
      <c r="E66" s="315">
        <v>338.48788201800005</v>
      </c>
      <c r="F66" s="316">
        <f t="shared" si="1"/>
        <v>0</v>
      </c>
      <c r="G66" s="315">
        <v>338.48788201800005</v>
      </c>
      <c r="H66" s="317">
        <f t="shared" si="2"/>
        <v>-7.2141403961722975E-14</v>
      </c>
      <c r="I66" s="317">
        <f t="shared" si="0"/>
        <v>-2.1312846868144798E-14</v>
      </c>
      <c r="J66" s="318"/>
      <c r="K66" s="315">
        <v>0</v>
      </c>
      <c r="L66" s="319">
        <v>-7.2141403961722975E-14</v>
      </c>
      <c r="M66" s="240"/>
      <c r="N66" s="51"/>
      <c r="O66" s="45"/>
      <c r="P66" s="45"/>
      <c r="Q66" s="45"/>
    </row>
    <row r="67" spans="1:17" s="24" customFormat="1" ht="17.649999999999999" customHeight="1">
      <c r="A67" s="139">
        <v>54</v>
      </c>
      <c r="B67" s="139" t="s">
        <v>136</v>
      </c>
      <c r="C67" s="330" t="s">
        <v>184</v>
      </c>
      <c r="D67" s="315">
        <v>527.724897414</v>
      </c>
      <c r="E67" s="315">
        <v>527.724897414</v>
      </c>
      <c r="F67" s="316">
        <f t="shared" si="1"/>
        <v>0</v>
      </c>
      <c r="G67" s="315">
        <v>527.724897414</v>
      </c>
      <c r="H67" s="317">
        <f t="shared" si="2"/>
        <v>-1.4428280792344595E-13</v>
      </c>
      <c r="I67" s="317">
        <f t="shared" si="0"/>
        <v>-2.7340534553225015E-14</v>
      </c>
      <c r="J67" s="318"/>
      <c r="K67" s="315">
        <v>0</v>
      </c>
      <c r="L67" s="319">
        <v>-1.4428280792344595E-13</v>
      </c>
      <c r="M67" s="240"/>
      <c r="N67" s="51"/>
      <c r="O67" s="45"/>
      <c r="P67" s="45"/>
      <c r="Q67" s="45"/>
    </row>
    <row r="68" spans="1:17" s="24" customFormat="1" ht="17.649999999999999" customHeight="1">
      <c r="A68" s="139">
        <v>55</v>
      </c>
      <c r="B68" s="139" t="s">
        <v>136</v>
      </c>
      <c r="C68" s="330" t="s">
        <v>185</v>
      </c>
      <c r="D68" s="315">
        <v>430.05724075600006</v>
      </c>
      <c r="E68" s="315">
        <v>430.05724075600006</v>
      </c>
      <c r="F68" s="316">
        <f t="shared" si="1"/>
        <v>0</v>
      </c>
      <c r="G68" s="315">
        <v>430.05724075600006</v>
      </c>
      <c r="H68" s="317">
        <f t="shared" si="2"/>
        <v>0</v>
      </c>
      <c r="I68" s="317">
        <f t="shared" si="0"/>
        <v>0</v>
      </c>
      <c r="J68" s="318"/>
      <c r="K68" s="315">
        <v>0</v>
      </c>
      <c r="L68" s="319">
        <v>0</v>
      </c>
      <c r="M68" s="240"/>
      <c r="N68" s="51"/>
      <c r="O68" s="45"/>
      <c r="P68" s="45"/>
      <c r="Q68" s="45"/>
    </row>
    <row r="69" spans="1:17" s="24" customFormat="1" ht="17.649999999999999" customHeight="1">
      <c r="A69" s="139">
        <v>57</v>
      </c>
      <c r="B69" s="139" t="s">
        <v>136</v>
      </c>
      <c r="C69" s="330" t="s">
        <v>186</v>
      </c>
      <c r="D69" s="315">
        <v>279.382273742</v>
      </c>
      <c r="E69" s="315">
        <v>279.382273742</v>
      </c>
      <c r="F69" s="316">
        <f t="shared" si="1"/>
        <v>0</v>
      </c>
      <c r="G69" s="315">
        <v>279.382273742</v>
      </c>
      <c r="H69" s="317">
        <f t="shared" si="2"/>
        <v>-7.2141403961722975E-14</v>
      </c>
      <c r="I69" s="317">
        <f t="shared" si="0"/>
        <v>-2.5821754184856802E-14</v>
      </c>
      <c r="J69" s="318"/>
      <c r="K69" s="315">
        <v>0</v>
      </c>
      <c r="L69" s="319">
        <v>-7.2141403961722975E-14</v>
      </c>
      <c r="M69" s="240"/>
      <c r="N69" s="51"/>
      <c r="O69" s="45"/>
      <c r="P69" s="45"/>
      <c r="Q69" s="45"/>
    </row>
    <row r="70" spans="1:17" s="24" customFormat="1" ht="17.649999999999999" customHeight="1">
      <c r="A70" s="139">
        <v>58</v>
      </c>
      <c r="B70" s="139" t="s">
        <v>140</v>
      </c>
      <c r="C70" s="330" t="s">
        <v>187</v>
      </c>
      <c r="D70" s="315">
        <v>1583.4693323020001</v>
      </c>
      <c r="E70" s="315">
        <v>1583.4693323020001</v>
      </c>
      <c r="F70" s="316">
        <f t="shared" si="1"/>
        <v>0</v>
      </c>
      <c r="G70" s="315">
        <v>1583.4693323020001</v>
      </c>
      <c r="H70" s="317">
        <f t="shared" si="2"/>
        <v>0</v>
      </c>
      <c r="I70" s="317">
        <f t="shared" si="0"/>
        <v>0</v>
      </c>
      <c r="J70" s="318"/>
      <c r="K70" s="315">
        <v>0</v>
      </c>
      <c r="L70" s="319">
        <v>0</v>
      </c>
      <c r="M70" s="240"/>
      <c r="N70" s="51"/>
      <c r="O70" s="45"/>
      <c r="P70" s="45"/>
      <c r="Q70" s="45"/>
    </row>
    <row r="71" spans="1:17" s="24" customFormat="1" ht="17.649999999999999" customHeight="1">
      <c r="A71" s="139">
        <v>59</v>
      </c>
      <c r="B71" s="139" t="s">
        <v>140</v>
      </c>
      <c r="C71" s="330" t="s">
        <v>188</v>
      </c>
      <c r="D71" s="315">
        <v>615.12200263800003</v>
      </c>
      <c r="E71" s="315">
        <v>615.12200263800003</v>
      </c>
      <c r="F71" s="316">
        <f t="shared" si="1"/>
        <v>0</v>
      </c>
      <c r="G71" s="315">
        <v>615.12200263800003</v>
      </c>
      <c r="H71" s="317">
        <f t="shared" si="2"/>
        <v>1.4428280792344595E-13</v>
      </c>
      <c r="I71" s="317">
        <f t="shared" si="0"/>
        <v>2.3455966020509354E-14</v>
      </c>
      <c r="J71" s="318"/>
      <c r="K71" s="315">
        <v>0</v>
      </c>
      <c r="L71" s="319">
        <v>1.4428280792344595E-13</v>
      </c>
      <c r="M71" s="240"/>
      <c r="N71" s="51"/>
      <c r="O71" s="45"/>
      <c r="P71" s="45"/>
      <c r="Q71" s="45"/>
    </row>
    <row r="72" spans="1:17" s="24" customFormat="1" ht="17.649999999999999" customHeight="1">
      <c r="A72" s="139">
        <v>60</v>
      </c>
      <c r="B72" s="139" t="s">
        <v>189</v>
      </c>
      <c r="C72" s="330" t="s">
        <v>190</v>
      </c>
      <c r="D72" s="315">
        <v>2301.8966072960002</v>
      </c>
      <c r="E72" s="315">
        <v>2301.8966072960002</v>
      </c>
      <c r="F72" s="316">
        <f t="shared" si="1"/>
        <v>0</v>
      </c>
      <c r="G72" s="315">
        <v>2300.0935969440002</v>
      </c>
      <c r="H72" s="317">
        <f t="shared" si="2"/>
        <v>-5.771312316937838E-13</v>
      </c>
      <c r="I72" s="317">
        <f t="shared" si="0"/>
        <v>-2.5071987589039907E-14</v>
      </c>
      <c r="J72" s="318"/>
      <c r="K72" s="315">
        <v>0</v>
      </c>
      <c r="L72" s="319">
        <v>-5.771312316937838E-13</v>
      </c>
      <c r="M72" s="240"/>
      <c r="N72" s="51"/>
      <c r="O72" s="45"/>
      <c r="P72" s="45"/>
      <c r="Q72" s="45"/>
    </row>
    <row r="73" spans="1:17" s="24" customFormat="1" ht="17.649999999999999" customHeight="1">
      <c r="A73" s="139">
        <v>61</v>
      </c>
      <c r="B73" s="139" t="s">
        <v>126</v>
      </c>
      <c r="C73" s="330" t="s">
        <v>191</v>
      </c>
      <c r="D73" s="315">
        <v>1563.311809774</v>
      </c>
      <c r="E73" s="315">
        <v>1563.311809774</v>
      </c>
      <c r="F73" s="316">
        <f t="shared" si="1"/>
        <v>0</v>
      </c>
      <c r="G73" s="315">
        <v>1563.311809774</v>
      </c>
      <c r="H73" s="317">
        <f t="shared" si="2"/>
        <v>5.771312316937838E-13</v>
      </c>
      <c r="I73" s="317">
        <f t="shared" si="0"/>
        <v>3.6917218182930298E-14</v>
      </c>
      <c r="J73" s="318"/>
      <c r="K73" s="315">
        <v>0</v>
      </c>
      <c r="L73" s="319">
        <v>5.771312316937838E-13</v>
      </c>
      <c r="M73" s="240"/>
      <c r="N73" s="51"/>
      <c r="O73" s="45"/>
      <c r="P73" s="45"/>
      <c r="Q73" s="45"/>
    </row>
    <row r="74" spans="1:17" s="24" customFormat="1" ht="17.649999999999999" customHeight="1">
      <c r="A74" s="139">
        <v>62</v>
      </c>
      <c r="B74" s="139" t="s">
        <v>192</v>
      </c>
      <c r="C74" s="330" t="s">
        <v>751</v>
      </c>
      <c r="D74" s="315">
        <v>12874.532138754001</v>
      </c>
      <c r="E74" s="315">
        <v>12874.532138754001</v>
      </c>
      <c r="F74" s="316">
        <f t="shared" si="1"/>
        <v>0</v>
      </c>
      <c r="G74" s="315">
        <v>12874.532138754001</v>
      </c>
      <c r="H74" s="317">
        <f t="shared" si="2"/>
        <v>54.31498846206857</v>
      </c>
      <c r="I74" s="317">
        <f t="shared" si="0"/>
        <v>0.42187931861673994</v>
      </c>
      <c r="J74" s="318"/>
      <c r="K74" s="315">
        <v>0</v>
      </c>
      <c r="L74" s="319">
        <v>54.31498846206857</v>
      </c>
      <c r="M74" s="240"/>
      <c r="N74" s="51"/>
      <c r="O74" s="45"/>
      <c r="P74" s="45"/>
      <c r="Q74" s="45"/>
    </row>
    <row r="75" spans="1:17" s="24" customFormat="1" ht="17.649999999999999" customHeight="1">
      <c r="A75" s="139">
        <v>63</v>
      </c>
      <c r="B75" s="139" t="s">
        <v>155</v>
      </c>
      <c r="C75" s="330" t="s">
        <v>752</v>
      </c>
      <c r="D75" s="315">
        <v>16924.732622226002</v>
      </c>
      <c r="E75" s="315">
        <v>16924.732622226002</v>
      </c>
      <c r="F75" s="316">
        <f t="shared" si="1"/>
        <v>0</v>
      </c>
      <c r="G75" s="315">
        <v>16924.732358248002</v>
      </c>
      <c r="H75" s="317">
        <f t="shared" si="2"/>
        <v>8799.1336712111024</v>
      </c>
      <c r="I75" s="317">
        <f t="shared" si="0"/>
        <v>51.989794270993968</v>
      </c>
      <c r="J75" s="318"/>
      <c r="K75" s="315">
        <v>0</v>
      </c>
      <c r="L75" s="319">
        <v>8799.1336712111024</v>
      </c>
      <c r="M75" s="240"/>
      <c r="N75" s="51"/>
      <c r="O75" s="45"/>
      <c r="P75" s="45"/>
      <c r="Q75" s="45"/>
    </row>
    <row r="76" spans="1:17" s="24" customFormat="1" ht="17.649999999999999" customHeight="1">
      <c r="A76" s="139">
        <v>64</v>
      </c>
      <c r="B76" s="139" t="s">
        <v>136</v>
      </c>
      <c r="C76" s="330" t="s">
        <v>196</v>
      </c>
      <c r="D76" s="315">
        <v>135.91670835599999</v>
      </c>
      <c r="E76" s="315">
        <v>135.91670835599999</v>
      </c>
      <c r="F76" s="316">
        <f t="shared" si="1"/>
        <v>0</v>
      </c>
      <c r="G76" s="315">
        <v>135.91670835599999</v>
      </c>
      <c r="H76" s="317">
        <f t="shared" si="2"/>
        <v>1.8035350990430744E-14</v>
      </c>
      <c r="I76" s="317">
        <f t="shared" si="0"/>
        <v>1.3269414193869108E-14</v>
      </c>
      <c r="J76" s="318"/>
      <c r="K76" s="315">
        <v>0</v>
      </c>
      <c r="L76" s="319">
        <v>1.8035350990430744E-14</v>
      </c>
      <c r="M76" s="240"/>
      <c r="N76" s="51"/>
      <c r="O76" s="45"/>
      <c r="P76" s="45"/>
      <c r="Q76" s="45"/>
    </row>
    <row r="77" spans="1:17" s="24" customFormat="1" ht="17.649999999999999" customHeight="1">
      <c r="A77" s="139">
        <v>65</v>
      </c>
      <c r="B77" s="139" t="s">
        <v>136</v>
      </c>
      <c r="C77" s="330" t="s">
        <v>197</v>
      </c>
      <c r="D77" s="315">
        <v>1387.2149288139999</v>
      </c>
      <c r="E77" s="315">
        <v>1387.2149288139999</v>
      </c>
      <c r="F77" s="316">
        <f t="shared" si="1"/>
        <v>0</v>
      </c>
      <c r="G77" s="315">
        <v>1387.2149288139999</v>
      </c>
      <c r="H77" s="317">
        <f t="shared" si="2"/>
        <v>-2.885656158468919E-13</v>
      </c>
      <c r="I77" s="317">
        <f t="shared" si="0"/>
        <v>-2.0801795731365235E-14</v>
      </c>
      <c r="J77" s="318"/>
      <c r="K77" s="315">
        <v>0</v>
      </c>
      <c r="L77" s="319">
        <v>-2.885656158468919E-13</v>
      </c>
      <c r="M77" s="240"/>
      <c r="N77" s="51"/>
      <c r="O77" s="45"/>
      <c r="P77" s="45"/>
      <c r="Q77" s="45"/>
    </row>
    <row r="78" spans="1:17" s="24" customFormat="1" ht="17.649999999999999" customHeight="1">
      <c r="A78" s="139">
        <v>66</v>
      </c>
      <c r="B78" s="139" t="s">
        <v>136</v>
      </c>
      <c r="C78" s="330" t="s">
        <v>198</v>
      </c>
      <c r="D78" s="315">
        <v>1522.3934125400001</v>
      </c>
      <c r="E78" s="315">
        <v>1522.3934125400001</v>
      </c>
      <c r="F78" s="316">
        <f t="shared" si="1"/>
        <v>0</v>
      </c>
      <c r="G78" s="315">
        <v>1522.3934125400001</v>
      </c>
      <c r="H78" s="317">
        <f t="shared" si="2"/>
        <v>0</v>
      </c>
      <c r="I78" s="317">
        <f t="shared" ref="I78:I141" si="3">+H78/E78*100</f>
        <v>0</v>
      </c>
      <c r="J78" s="318"/>
      <c r="K78" s="315">
        <v>0</v>
      </c>
      <c r="L78" s="319">
        <v>0</v>
      </c>
      <c r="M78" s="240"/>
      <c r="N78" s="51"/>
      <c r="O78" s="45"/>
      <c r="P78" s="45"/>
      <c r="Q78" s="45"/>
    </row>
    <row r="79" spans="1:17" s="24" customFormat="1" ht="17.649999999999999" customHeight="1">
      <c r="A79" s="139">
        <v>67</v>
      </c>
      <c r="B79" s="139" t="s">
        <v>136</v>
      </c>
      <c r="C79" s="330" t="s">
        <v>199</v>
      </c>
      <c r="D79" s="315">
        <v>415.30826194000002</v>
      </c>
      <c r="E79" s="315">
        <v>415.30826194000002</v>
      </c>
      <c r="F79" s="316">
        <f t="shared" si="1"/>
        <v>0</v>
      </c>
      <c r="G79" s="315">
        <v>415.30826194000002</v>
      </c>
      <c r="H79" s="317">
        <f t="shared" si="2"/>
        <v>-7.2141403961722975E-14</v>
      </c>
      <c r="I79" s="317">
        <f t="shared" si="3"/>
        <v>-1.7370567978766892E-14</v>
      </c>
      <c r="J79" s="318"/>
      <c r="K79" s="315">
        <v>0</v>
      </c>
      <c r="L79" s="319">
        <v>-7.2141403961722975E-14</v>
      </c>
      <c r="M79" s="240"/>
      <c r="N79" s="51"/>
      <c r="O79" s="45"/>
      <c r="P79" s="45"/>
      <c r="Q79" s="45"/>
    </row>
    <row r="80" spans="1:17" s="24" customFormat="1" ht="17.649999999999999" customHeight="1">
      <c r="A80" s="139">
        <v>68</v>
      </c>
      <c r="B80" s="139" t="s">
        <v>136</v>
      </c>
      <c r="C80" s="330" t="s">
        <v>200</v>
      </c>
      <c r="D80" s="315">
        <v>1885.1057433780002</v>
      </c>
      <c r="E80" s="315">
        <v>1885.1057433780002</v>
      </c>
      <c r="F80" s="316">
        <f t="shared" ref="F80:F143" si="4">E80/D80*100-100</f>
        <v>0</v>
      </c>
      <c r="G80" s="315">
        <v>1885.1057433780002</v>
      </c>
      <c r="H80" s="317">
        <f t="shared" ref="H80:H143" si="5">+K80+L80</f>
        <v>196.32678835852937</v>
      </c>
      <c r="I80" s="317">
        <f t="shared" si="3"/>
        <v>10.414630004082591</v>
      </c>
      <c r="J80" s="318"/>
      <c r="K80" s="315">
        <v>0</v>
      </c>
      <c r="L80" s="319">
        <v>196.32678835852937</v>
      </c>
      <c r="M80" s="240"/>
      <c r="N80" s="51"/>
      <c r="O80" s="45"/>
      <c r="P80" s="45"/>
      <c r="Q80" s="45"/>
    </row>
    <row r="81" spans="1:17" s="24" customFormat="1" ht="17.649999999999999" customHeight="1">
      <c r="A81" s="139">
        <v>69</v>
      </c>
      <c r="B81" s="139" t="s">
        <v>136</v>
      </c>
      <c r="C81" s="330" t="s">
        <v>201</v>
      </c>
      <c r="D81" s="315">
        <v>674.37328615800004</v>
      </c>
      <c r="E81" s="315">
        <v>674.37328615800004</v>
      </c>
      <c r="F81" s="316">
        <f t="shared" si="4"/>
        <v>0</v>
      </c>
      <c r="G81" s="315">
        <v>674.37328615800004</v>
      </c>
      <c r="H81" s="317">
        <f t="shared" si="5"/>
        <v>0</v>
      </c>
      <c r="I81" s="317">
        <f t="shared" si="3"/>
        <v>0</v>
      </c>
      <c r="J81" s="318"/>
      <c r="K81" s="315">
        <v>0</v>
      </c>
      <c r="L81" s="319">
        <v>0</v>
      </c>
      <c r="M81" s="240"/>
      <c r="N81" s="51"/>
      <c r="O81" s="45"/>
      <c r="P81" s="45"/>
      <c r="Q81" s="45"/>
    </row>
    <row r="82" spans="1:17" s="24" customFormat="1" ht="17.649999999999999" customHeight="1">
      <c r="A82" s="139">
        <v>70</v>
      </c>
      <c r="B82" s="139" t="s">
        <v>136</v>
      </c>
      <c r="C82" s="330" t="s">
        <v>202</v>
      </c>
      <c r="D82" s="315">
        <v>753.596942098</v>
      </c>
      <c r="E82" s="315">
        <v>753.596942098</v>
      </c>
      <c r="F82" s="316">
        <f t="shared" si="4"/>
        <v>0</v>
      </c>
      <c r="G82" s="315">
        <v>753.596942098</v>
      </c>
      <c r="H82" s="317">
        <f t="shared" si="5"/>
        <v>1.4428280792344595E-13</v>
      </c>
      <c r="I82" s="317">
        <f t="shared" si="3"/>
        <v>1.9145885534217437E-14</v>
      </c>
      <c r="J82" s="318"/>
      <c r="K82" s="315">
        <v>0</v>
      </c>
      <c r="L82" s="319">
        <v>1.4428280792344595E-13</v>
      </c>
      <c r="M82" s="240"/>
      <c r="N82" s="51"/>
      <c r="O82" s="45"/>
      <c r="P82" s="45"/>
      <c r="Q82" s="45"/>
    </row>
    <row r="83" spans="1:17" s="24" customFormat="1" ht="17.649999999999999" customHeight="1">
      <c r="A83" s="139">
        <v>71</v>
      </c>
      <c r="B83" s="139" t="s">
        <v>203</v>
      </c>
      <c r="C83" s="330" t="s">
        <v>204</v>
      </c>
      <c r="D83" s="315">
        <v>275.66010271800002</v>
      </c>
      <c r="E83" s="315">
        <v>275.66010271800002</v>
      </c>
      <c r="F83" s="316">
        <f t="shared" si="4"/>
        <v>0</v>
      </c>
      <c r="G83" s="315">
        <v>275.66010271800002</v>
      </c>
      <c r="H83" s="317">
        <f t="shared" si="5"/>
        <v>-7.2141403961722975E-14</v>
      </c>
      <c r="I83" s="317">
        <f t="shared" si="3"/>
        <v>-2.6170419023431751E-14</v>
      </c>
      <c r="J83" s="318"/>
      <c r="K83" s="315">
        <v>0</v>
      </c>
      <c r="L83" s="319">
        <v>-7.2141403961722975E-14</v>
      </c>
      <c r="M83" s="240"/>
      <c r="N83" s="51"/>
      <c r="O83" s="45"/>
      <c r="P83" s="45"/>
      <c r="Q83" s="45"/>
    </row>
    <row r="84" spans="1:17" s="24" customFormat="1" ht="17.649999999999999" customHeight="1">
      <c r="A84" s="139">
        <v>72</v>
      </c>
      <c r="B84" s="139" t="s">
        <v>205</v>
      </c>
      <c r="C84" s="330" t="s">
        <v>206</v>
      </c>
      <c r="D84" s="315">
        <v>627.62278235799999</v>
      </c>
      <c r="E84" s="315">
        <v>627.62278235799999</v>
      </c>
      <c r="F84" s="316">
        <f t="shared" si="4"/>
        <v>0</v>
      </c>
      <c r="G84" s="315">
        <v>627.62286358200004</v>
      </c>
      <c r="H84" s="317">
        <f t="shared" si="5"/>
        <v>0</v>
      </c>
      <c r="I84" s="317">
        <f t="shared" si="3"/>
        <v>0</v>
      </c>
      <c r="J84" s="318"/>
      <c r="K84" s="315">
        <v>0</v>
      </c>
      <c r="L84" s="319">
        <v>0</v>
      </c>
      <c r="M84" s="240"/>
      <c r="N84" s="51"/>
      <c r="O84" s="45"/>
      <c r="P84" s="45"/>
      <c r="Q84" s="45"/>
    </row>
    <row r="85" spans="1:17" s="24" customFormat="1" ht="17.649999999999999" customHeight="1">
      <c r="A85" s="139">
        <v>73</v>
      </c>
      <c r="B85" s="139" t="s">
        <v>205</v>
      </c>
      <c r="C85" s="330" t="s">
        <v>207</v>
      </c>
      <c r="D85" s="315">
        <v>859.79963698199992</v>
      </c>
      <c r="E85" s="315">
        <v>859.79963698199992</v>
      </c>
      <c r="F85" s="316">
        <f t="shared" si="4"/>
        <v>0</v>
      </c>
      <c r="G85" s="315">
        <v>859.79963698199992</v>
      </c>
      <c r="H85" s="317">
        <f t="shared" si="5"/>
        <v>1.4428280792344595E-13</v>
      </c>
      <c r="I85" s="317">
        <f t="shared" si="3"/>
        <v>1.6780980325822878E-14</v>
      </c>
      <c r="J85" s="318"/>
      <c r="K85" s="315">
        <v>0</v>
      </c>
      <c r="L85" s="319">
        <v>1.4428280792344595E-13</v>
      </c>
      <c r="M85" s="240"/>
      <c r="N85" s="51"/>
      <c r="O85" s="45"/>
      <c r="P85" s="45"/>
      <c r="Q85" s="45"/>
    </row>
    <row r="86" spans="1:17" s="24" customFormat="1" ht="17.649999999999999" customHeight="1">
      <c r="A86" s="139">
        <v>74</v>
      </c>
      <c r="B86" s="139" t="s">
        <v>205</v>
      </c>
      <c r="C86" s="330" t="s">
        <v>208</v>
      </c>
      <c r="D86" s="315">
        <v>128.90317840400002</v>
      </c>
      <c r="E86" s="315">
        <v>128.90317840400002</v>
      </c>
      <c r="F86" s="316">
        <f t="shared" si="4"/>
        <v>0</v>
      </c>
      <c r="G86" s="315">
        <v>128.90317840400002</v>
      </c>
      <c r="H86" s="317">
        <f t="shared" si="5"/>
        <v>1.8035350990430744E-14</v>
      </c>
      <c r="I86" s="317">
        <f t="shared" si="3"/>
        <v>1.3991393551139221E-14</v>
      </c>
      <c r="J86" s="318"/>
      <c r="K86" s="315">
        <v>0</v>
      </c>
      <c r="L86" s="319">
        <v>1.8035350990430744E-14</v>
      </c>
      <c r="M86" s="240"/>
      <c r="N86" s="51"/>
      <c r="O86" s="45"/>
      <c r="P86" s="45"/>
      <c r="Q86" s="45"/>
    </row>
    <row r="87" spans="1:17" s="24" customFormat="1" ht="17.649999999999999" customHeight="1">
      <c r="A87" s="139">
        <v>75</v>
      </c>
      <c r="B87" s="139" t="s">
        <v>205</v>
      </c>
      <c r="C87" s="330" t="s">
        <v>209</v>
      </c>
      <c r="D87" s="315">
        <v>234.637332644</v>
      </c>
      <c r="E87" s="315">
        <v>234.637332644</v>
      </c>
      <c r="F87" s="316">
        <f t="shared" si="4"/>
        <v>0</v>
      </c>
      <c r="G87" s="315">
        <v>234.637332644</v>
      </c>
      <c r="H87" s="317">
        <f t="shared" si="5"/>
        <v>0</v>
      </c>
      <c r="I87" s="317">
        <f t="shared" si="3"/>
        <v>0</v>
      </c>
      <c r="J87" s="318"/>
      <c r="K87" s="315">
        <v>0</v>
      </c>
      <c r="L87" s="319">
        <v>0</v>
      </c>
      <c r="M87" s="240"/>
      <c r="N87" s="51"/>
      <c r="O87" s="45"/>
      <c r="P87" s="45"/>
      <c r="Q87" s="45"/>
    </row>
    <row r="88" spans="1:17" s="24" customFormat="1" ht="17.649999999999999" customHeight="1">
      <c r="A88" s="139">
        <v>76</v>
      </c>
      <c r="B88" s="139" t="s">
        <v>205</v>
      </c>
      <c r="C88" s="330" t="s">
        <v>210</v>
      </c>
      <c r="D88" s="315">
        <v>381.06241630599999</v>
      </c>
      <c r="E88" s="315">
        <v>381.06241630599999</v>
      </c>
      <c r="F88" s="316">
        <f t="shared" si="4"/>
        <v>0</v>
      </c>
      <c r="G88" s="315">
        <v>381.06241630599999</v>
      </c>
      <c r="H88" s="317">
        <f t="shared" si="5"/>
        <v>0</v>
      </c>
      <c r="I88" s="317">
        <f t="shared" si="3"/>
        <v>0</v>
      </c>
      <c r="J88" s="318"/>
      <c r="K88" s="315">
        <v>0</v>
      </c>
      <c r="L88" s="319">
        <v>0</v>
      </c>
      <c r="M88" s="240"/>
      <c r="N88" s="51"/>
      <c r="O88" s="45"/>
      <c r="P88" s="45"/>
      <c r="Q88" s="45"/>
    </row>
    <row r="89" spans="1:17" s="24" customFormat="1" ht="17.649999999999999" customHeight="1">
      <c r="A89" s="139">
        <v>77</v>
      </c>
      <c r="B89" s="139" t="s">
        <v>205</v>
      </c>
      <c r="C89" s="330" t="s">
        <v>211</v>
      </c>
      <c r="D89" s="315">
        <v>292.47998894400001</v>
      </c>
      <c r="E89" s="315">
        <v>292.47998894400001</v>
      </c>
      <c r="F89" s="316">
        <f t="shared" si="4"/>
        <v>0</v>
      </c>
      <c r="G89" s="315">
        <v>292.47998894400001</v>
      </c>
      <c r="H89" s="317">
        <f t="shared" si="5"/>
        <v>0</v>
      </c>
      <c r="I89" s="317">
        <f t="shared" si="3"/>
        <v>0</v>
      </c>
      <c r="J89" s="318"/>
      <c r="K89" s="315">
        <v>0</v>
      </c>
      <c r="L89" s="319">
        <v>0</v>
      </c>
      <c r="M89" s="240"/>
      <c r="N89" s="51"/>
      <c r="O89" s="45"/>
      <c r="P89" s="45"/>
      <c r="Q89" s="45"/>
    </row>
    <row r="90" spans="1:17" s="24" customFormat="1" ht="17.649999999999999" customHeight="1">
      <c r="A90" s="139">
        <v>78</v>
      </c>
      <c r="B90" s="139" t="s">
        <v>205</v>
      </c>
      <c r="C90" s="330" t="s">
        <v>212</v>
      </c>
      <c r="D90" s="315">
        <v>5.0083530640000005</v>
      </c>
      <c r="E90" s="315">
        <v>5.0083530640000005</v>
      </c>
      <c r="F90" s="316">
        <f t="shared" si="4"/>
        <v>0</v>
      </c>
      <c r="G90" s="315">
        <v>5.0083530640000005</v>
      </c>
      <c r="H90" s="317">
        <f t="shared" si="5"/>
        <v>0</v>
      </c>
      <c r="I90" s="317">
        <f t="shared" si="3"/>
        <v>0</v>
      </c>
      <c r="J90" s="318"/>
      <c r="K90" s="315">
        <v>0</v>
      </c>
      <c r="L90" s="319">
        <v>0</v>
      </c>
      <c r="M90" s="240"/>
      <c r="N90" s="51"/>
      <c r="O90" s="45"/>
      <c r="P90" s="45"/>
      <c r="Q90" s="45"/>
    </row>
    <row r="91" spans="1:17" s="24" customFormat="1" ht="17.649999999999999" customHeight="1">
      <c r="A91" s="139">
        <v>79</v>
      </c>
      <c r="B91" s="139" t="s">
        <v>205</v>
      </c>
      <c r="C91" s="330" t="s">
        <v>214</v>
      </c>
      <c r="D91" s="315">
        <v>2586.7326056000002</v>
      </c>
      <c r="E91" s="315">
        <v>2586.7326056000002</v>
      </c>
      <c r="F91" s="316">
        <f t="shared" si="4"/>
        <v>0</v>
      </c>
      <c r="G91" s="315">
        <v>2586.7326056000002</v>
      </c>
      <c r="H91" s="317">
        <f t="shared" si="5"/>
        <v>2.885656158468919E-13</v>
      </c>
      <c r="I91" s="317">
        <f t="shared" si="3"/>
        <v>1.1155602833558371E-14</v>
      </c>
      <c r="J91" s="318"/>
      <c r="K91" s="315">
        <v>0</v>
      </c>
      <c r="L91" s="319">
        <v>2.885656158468919E-13</v>
      </c>
      <c r="M91" s="240"/>
      <c r="N91" s="51"/>
      <c r="O91" s="45"/>
      <c r="P91" s="45"/>
      <c r="Q91" s="45"/>
    </row>
    <row r="92" spans="1:17" s="24" customFormat="1" ht="17.649999999999999" customHeight="1">
      <c r="A92" s="139">
        <v>80</v>
      </c>
      <c r="B92" s="139" t="s">
        <v>205</v>
      </c>
      <c r="C92" s="330" t="s">
        <v>215</v>
      </c>
      <c r="D92" s="315">
        <v>598.82393999999999</v>
      </c>
      <c r="E92" s="315">
        <v>598.82393999999999</v>
      </c>
      <c r="F92" s="316">
        <f t="shared" si="4"/>
        <v>0</v>
      </c>
      <c r="G92" s="315">
        <v>598.82393999999999</v>
      </c>
      <c r="H92" s="317">
        <f t="shared" si="5"/>
        <v>-7.2141403961722975E-14</v>
      </c>
      <c r="I92" s="317">
        <f t="shared" si="3"/>
        <v>-1.2047181006444561E-14</v>
      </c>
      <c r="J92" s="318"/>
      <c r="K92" s="315">
        <v>0</v>
      </c>
      <c r="L92" s="319">
        <v>-7.2141403961722975E-14</v>
      </c>
      <c r="M92" s="240"/>
      <c r="N92" s="51"/>
      <c r="O92" s="45"/>
      <c r="P92" s="45"/>
      <c r="Q92" s="45"/>
    </row>
    <row r="93" spans="1:17" s="24" customFormat="1" ht="17.649999999999999" customHeight="1">
      <c r="A93" s="139">
        <v>82</v>
      </c>
      <c r="B93" s="139" t="s">
        <v>205</v>
      </c>
      <c r="C93" s="330" t="s">
        <v>216</v>
      </c>
      <c r="D93" s="315">
        <v>12.183559388000001</v>
      </c>
      <c r="E93" s="315">
        <v>12.183559388000001</v>
      </c>
      <c r="F93" s="316">
        <f t="shared" si="4"/>
        <v>0</v>
      </c>
      <c r="G93" s="315">
        <v>12.183559388000001</v>
      </c>
      <c r="H93" s="317">
        <f t="shared" si="5"/>
        <v>2.254418873803843E-15</v>
      </c>
      <c r="I93" s="317">
        <f t="shared" si="3"/>
        <v>1.8503778756348465E-14</v>
      </c>
      <c r="J93" s="318"/>
      <c r="K93" s="315">
        <v>0</v>
      </c>
      <c r="L93" s="319">
        <v>2.254418873803843E-15</v>
      </c>
      <c r="M93" s="240"/>
      <c r="N93" s="51"/>
      <c r="O93" s="45"/>
      <c r="P93" s="45"/>
      <c r="Q93" s="45"/>
    </row>
    <row r="94" spans="1:17" s="24" customFormat="1" ht="17.649999999999999" customHeight="1">
      <c r="A94" s="331">
        <v>83</v>
      </c>
      <c r="B94" s="331" t="s">
        <v>205</v>
      </c>
      <c r="C94" s="330" t="s">
        <v>217</v>
      </c>
      <c r="D94" s="315">
        <v>18.585959964000001</v>
      </c>
      <c r="E94" s="315">
        <v>18.585959964000001</v>
      </c>
      <c r="F94" s="316">
        <f t="shared" si="4"/>
        <v>0</v>
      </c>
      <c r="G94" s="315">
        <v>18.585959964000001</v>
      </c>
      <c r="H94" s="317">
        <f t="shared" si="5"/>
        <v>4.508837747607686E-15</v>
      </c>
      <c r="I94" s="317">
        <f t="shared" si="3"/>
        <v>2.4259375121549065E-14</v>
      </c>
      <c r="J94" s="318"/>
      <c r="K94" s="315">
        <v>0</v>
      </c>
      <c r="L94" s="319">
        <v>4.508837747607686E-15</v>
      </c>
      <c r="M94" s="240"/>
      <c r="N94" s="51"/>
      <c r="O94" s="45"/>
      <c r="P94" s="45"/>
      <c r="Q94" s="45"/>
    </row>
    <row r="95" spans="1:17" s="24" customFormat="1" ht="17.649999999999999" customHeight="1">
      <c r="A95" s="331">
        <v>84</v>
      </c>
      <c r="B95" s="331" t="s">
        <v>205</v>
      </c>
      <c r="C95" s="330" t="s">
        <v>218</v>
      </c>
      <c r="D95" s="315">
        <v>274.31375400000002</v>
      </c>
      <c r="E95" s="315">
        <v>274.31375400000002</v>
      </c>
      <c r="F95" s="316">
        <f t="shared" si="4"/>
        <v>0</v>
      </c>
      <c r="G95" s="315">
        <v>274.31375400000002</v>
      </c>
      <c r="H95" s="317">
        <f t="shared" si="5"/>
        <v>0</v>
      </c>
      <c r="I95" s="317">
        <f t="shared" si="3"/>
        <v>0</v>
      </c>
      <c r="J95" s="318"/>
      <c r="K95" s="315">
        <v>0</v>
      </c>
      <c r="L95" s="319">
        <v>0</v>
      </c>
      <c r="M95" s="240"/>
      <c r="N95" s="51"/>
      <c r="O95" s="45"/>
      <c r="P95" s="45"/>
      <c r="Q95" s="45"/>
    </row>
    <row r="96" spans="1:17" s="24" customFormat="1" ht="17.649999999999999" customHeight="1">
      <c r="A96" s="331">
        <v>87</v>
      </c>
      <c r="B96" s="331" t="s">
        <v>205</v>
      </c>
      <c r="C96" s="330" t="s">
        <v>219</v>
      </c>
      <c r="D96" s="315">
        <v>999.05580917999998</v>
      </c>
      <c r="E96" s="315">
        <v>999.05580917999998</v>
      </c>
      <c r="F96" s="316">
        <f t="shared" si="4"/>
        <v>0</v>
      </c>
      <c r="G96" s="315">
        <v>999.05580917999998</v>
      </c>
      <c r="H96" s="317">
        <f t="shared" si="5"/>
        <v>-2.885656158468919E-13</v>
      </c>
      <c r="I96" s="317">
        <f t="shared" si="3"/>
        <v>-2.8883833435064984E-14</v>
      </c>
      <c r="J96" s="318"/>
      <c r="K96" s="315">
        <v>0</v>
      </c>
      <c r="L96" s="319">
        <v>-2.885656158468919E-13</v>
      </c>
      <c r="M96" s="240"/>
      <c r="N96" s="51"/>
      <c r="O96" s="45"/>
      <c r="P96" s="45"/>
      <c r="Q96" s="45"/>
    </row>
    <row r="97" spans="1:17" s="24" customFormat="1" ht="17.649999999999999" customHeight="1">
      <c r="A97" s="331">
        <v>90</v>
      </c>
      <c r="B97" s="331" t="s">
        <v>205</v>
      </c>
      <c r="C97" s="330" t="s">
        <v>220</v>
      </c>
      <c r="D97" s="315">
        <v>272.91264000000001</v>
      </c>
      <c r="E97" s="315">
        <v>272.91264000000001</v>
      </c>
      <c r="F97" s="316">
        <f t="shared" si="4"/>
        <v>0</v>
      </c>
      <c r="G97" s="315">
        <v>272.91264000000001</v>
      </c>
      <c r="H97" s="317">
        <f t="shared" si="5"/>
        <v>-3.6070701980861488E-14</v>
      </c>
      <c r="I97" s="317">
        <f t="shared" si="3"/>
        <v>-1.3216940769347102E-14</v>
      </c>
      <c r="J97" s="318"/>
      <c r="K97" s="315">
        <v>0</v>
      </c>
      <c r="L97" s="319">
        <v>-3.6070701980861488E-14</v>
      </c>
      <c r="M97" s="240"/>
      <c r="N97" s="51"/>
      <c r="O97" s="45"/>
      <c r="P97" s="45"/>
      <c r="Q97" s="45"/>
    </row>
    <row r="98" spans="1:17" s="24" customFormat="1" ht="17.649999999999999" customHeight="1">
      <c r="A98" s="139">
        <v>91</v>
      </c>
      <c r="B98" s="139" t="s">
        <v>205</v>
      </c>
      <c r="C98" s="330" t="s">
        <v>221</v>
      </c>
      <c r="D98" s="315">
        <v>233.83453493400003</v>
      </c>
      <c r="E98" s="315">
        <v>233.83453493400003</v>
      </c>
      <c r="F98" s="316">
        <f t="shared" si="4"/>
        <v>0</v>
      </c>
      <c r="G98" s="315">
        <v>233.83453493400003</v>
      </c>
      <c r="H98" s="317">
        <f t="shared" si="5"/>
        <v>-3.6070701980861488E-14</v>
      </c>
      <c r="I98" s="317">
        <f t="shared" si="3"/>
        <v>-1.5425737687139527E-14</v>
      </c>
      <c r="J98" s="320"/>
      <c r="K98" s="315">
        <v>0</v>
      </c>
      <c r="L98" s="319">
        <v>-3.6070701980861488E-14</v>
      </c>
      <c r="M98" s="240"/>
      <c r="N98" s="51"/>
      <c r="O98" s="45"/>
      <c r="P98" s="45"/>
      <c r="Q98" s="45"/>
    </row>
    <row r="99" spans="1:17" s="24" customFormat="1" ht="17.649999999999999" customHeight="1">
      <c r="A99" s="331">
        <v>92</v>
      </c>
      <c r="B99" s="331" t="s">
        <v>205</v>
      </c>
      <c r="C99" s="330" t="s">
        <v>222</v>
      </c>
      <c r="D99" s="315">
        <v>656.90909055200007</v>
      </c>
      <c r="E99" s="315">
        <v>656.90909055200007</v>
      </c>
      <c r="F99" s="316">
        <f t="shared" si="4"/>
        <v>0</v>
      </c>
      <c r="G99" s="315">
        <v>656.90909055200007</v>
      </c>
      <c r="H99" s="317">
        <f t="shared" si="5"/>
        <v>1.4428280792344595E-13</v>
      </c>
      <c r="I99" s="317">
        <f t="shared" si="3"/>
        <v>2.1963892721016427E-14</v>
      </c>
      <c r="J99" s="318"/>
      <c r="K99" s="315">
        <v>0</v>
      </c>
      <c r="L99" s="319">
        <v>1.4428280792344595E-13</v>
      </c>
      <c r="M99" s="240"/>
      <c r="N99" s="51"/>
      <c r="O99" s="45"/>
      <c r="P99" s="45"/>
      <c r="Q99" s="45"/>
    </row>
    <row r="100" spans="1:17" s="24" customFormat="1" ht="17.649999999999999" customHeight="1">
      <c r="A100" s="331">
        <v>93</v>
      </c>
      <c r="B100" s="331" t="s">
        <v>205</v>
      </c>
      <c r="C100" s="330" t="s">
        <v>223</v>
      </c>
      <c r="D100" s="315">
        <v>352.69241636200002</v>
      </c>
      <c r="E100" s="315">
        <v>352.69241636200002</v>
      </c>
      <c r="F100" s="316">
        <f t="shared" si="4"/>
        <v>0</v>
      </c>
      <c r="G100" s="315">
        <v>352.69241636200002</v>
      </c>
      <c r="H100" s="317">
        <f t="shared" si="5"/>
        <v>0</v>
      </c>
      <c r="I100" s="317">
        <f t="shared" si="3"/>
        <v>0</v>
      </c>
      <c r="J100" s="318"/>
      <c r="K100" s="315">
        <v>0</v>
      </c>
      <c r="L100" s="319">
        <v>0</v>
      </c>
      <c r="M100" s="240"/>
      <c r="N100" s="51"/>
      <c r="O100" s="45"/>
      <c r="P100" s="45"/>
      <c r="Q100" s="45"/>
    </row>
    <row r="101" spans="1:17" s="24" customFormat="1" ht="17.649999999999999" customHeight="1">
      <c r="A101" s="331">
        <v>94</v>
      </c>
      <c r="B101" s="331" t="s">
        <v>205</v>
      </c>
      <c r="C101" s="330" t="s">
        <v>224</v>
      </c>
      <c r="D101" s="315">
        <v>117.57174000000001</v>
      </c>
      <c r="E101" s="315">
        <v>117.57174000000001</v>
      </c>
      <c r="F101" s="316">
        <f t="shared" si="4"/>
        <v>0</v>
      </c>
      <c r="G101" s="315">
        <v>117.57174000000001</v>
      </c>
      <c r="H101" s="317">
        <f t="shared" si="5"/>
        <v>0</v>
      </c>
      <c r="I101" s="317">
        <f t="shared" si="3"/>
        <v>0</v>
      </c>
      <c r="J101" s="318"/>
      <c r="K101" s="315">
        <v>0</v>
      </c>
      <c r="L101" s="319">
        <v>0</v>
      </c>
      <c r="M101" s="240"/>
      <c r="N101" s="51"/>
      <c r="O101" s="45"/>
      <c r="P101" s="45"/>
      <c r="Q101" s="45"/>
    </row>
    <row r="102" spans="1:17" s="24" customFormat="1" ht="17.649999999999999" customHeight="1">
      <c r="A102" s="331">
        <v>95</v>
      </c>
      <c r="B102" s="331" t="s">
        <v>140</v>
      </c>
      <c r="C102" s="330" t="s">
        <v>225</v>
      </c>
      <c r="D102" s="315">
        <v>156.43519034000002</v>
      </c>
      <c r="E102" s="315">
        <v>156.43519034000002</v>
      </c>
      <c r="F102" s="316">
        <f t="shared" si="4"/>
        <v>0</v>
      </c>
      <c r="G102" s="315">
        <v>156.43519034000002</v>
      </c>
      <c r="H102" s="317">
        <f t="shared" si="5"/>
        <v>3.6070701980861488E-14</v>
      </c>
      <c r="I102" s="317">
        <f t="shared" si="3"/>
        <v>2.3057920601154094E-14</v>
      </c>
      <c r="J102" s="318"/>
      <c r="K102" s="315">
        <v>0</v>
      </c>
      <c r="L102" s="319">
        <v>3.6070701980861488E-14</v>
      </c>
      <c r="M102" s="240"/>
      <c r="N102" s="51"/>
      <c r="O102" s="45"/>
      <c r="P102" s="45"/>
      <c r="Q102" s="45"/>
    </row>
    <row r="103" spans="1:17" s="24" customFormat="1" ht="17.649999999999999" customHeight="1">
      <c r="A103" s="331">
        <v>98</v>
      </c>
      <c r="B103" s="331" t="s">
        <v>140</v>
      </c>
      <c r="C103" s="330" t="s">
        <v>226</v>
      </c>
      <c r="D103" s="315">
        <v>70.652371504000001</v>
      </c>
      <c r="E103" s="315">
        <v>70.652371504000001</v>
      </c>
      <c r="F103" s="316">
        <f t="shared" si="4"/>
        <v>0</v>
      </c>
      <c r="G103" s="315">
        <v>70.652371504000001</v>
      </c>
      <c r="H103" s="317">
        <f t="shared" si="5"/>
        <v>0</v>
      </c>
      <c r="I103" s="317">
        <f t="shared" si="3"/>
        <v>0</v>
      </c>
      <c r="J103" s="318"/>
      <c r="K103" s="315">
        <v>0</v>
      </c>
      <c r="L103" s="319">
        <v>0</v>
      </c>
      <c r="M103" s="240"/>
      <c r="N103" s="51"/>
      <c r="O103" s="45"/>
      <c r="P103" s="45"/>
      <c r="Q103" s="45"/>
    </row>
    <row r="104" spans="1:17" s="24" customFormat="1" ht="17.649999999999999" customHeight="1">
      <c r="A104" s="331">
        <v>99</v>
      </c>
      <c r="B104" s="331" t="s">
        <v>140</v>
      </c>
      <c r="C104" s="330" t="s">
        <v>227</v>
      </c>
      <c r="D104" s="315">
        <v>910.01304479800001</v>
      </c>
      <c r="E104" s="315">
        <v>910.01304479800001</v>
      </c>
      <c r="F104" s="316">
        <f t="shared" si="4"/>
        <v>0</v>
      </c>
      <c r="G104" s="315">
        <v>910.01304479800001</v>
      </c>
      <c r="H104" s="317">
        <f t="shared" si="5"/>
        <v>-1.4428280792344595E-13</v>
      </c>
      <c r="I104" s="317">
        <f t="shared" si="3"/>
        <v>-1.5855026337064551E-14</v>
      </c>
      <c r="J104" s="318"/>
      <c r="K104" s="315">
        <v>0</v>
      </c>
      <c r="L104" s="319">
        <v>-1.4428280792344595E-13</v>
      </c>
      <c r="M104" s="240"/>
      <c r="N104" s="51"/>
      <c r="O104" s="45"/>
      <c r="P104" s="45"/>
      <c r="Q104" s="45"/>
    </row>
    <row r="105" spans="1:17" s="24" customFormat="1" ht="17.649999999999999" customHeight="1">
      <c r="A105" s="331">
        <v>100</v>
      </c>
      <c r="B105" s="331" t="s">
        <v>228</v>
      </c>
      <c r="C105" s="330" t="s">
        <v>229</v>
      </c>
      <c r="D105" s="315">
        <v>1616.7453430700002</v>
      </c>
      <c r="E105" s="315">
        <v>1616.7453430700002</v>
      </c>
      <c r="F105" s="316">
        <f t="shared" si="4"/>
        <v>0</v>
      </c>
      <c r="G105" s="315">
        <v>1616.7453430700002</v>
      </c>
      <c r="H105" s="317">
        <f t="shared" si="5"/>
        <v>0</v>
      </c>
      <c r="I105" s="317">
        <f t="shared" si="3"/>
        <v>0</v>
      </c>
      <c r="J105" s="318"/>
      <c r="K105" s="315">
        <v>0</v>
      </c>
      <c r="L105" s="319">
        <v>0</v>
      </c>
      <c r="M105" s="240"/>
      <c r="N105" s="51"/>
      <c r="O105" s="45"/>
      <c r="P105" s="45"/>
      <c r="Q105" s="45"/>
    </row>
    <row r="106" spans="1:17" s="24" customFormat="1" ht="17.649999999999999" customHeight="1">
      <c r="A106" s="331">
        <v>101</v>
      </c>
      <c r="B106" s="331" t="s">
        <v>228</v>
      </c>
      <c r="C106" s="330" t="s">
        <v>230</v>
      </c>
      <c r="D106" s="315">
        <v>566.20570149000002</v>
      </c>
      <c r="E106" s="315">
        <v>566.20570149000002</v>
      </c>
      <c r="F106" s="316">
        <f t="shared" si="4"/>
        <v>0</v>
      </c>
      <c r="G106" s="315">
        <v>566.20570149000002</v>
      </c>
      <c r="H106" s="317">
        <f t="shared" si="5"/>
        <v>-2.1642421188516894E-13</v>
      </c>
      <c r="I106" s="317">
        <f t="shared" si="3"/>
        <v>-3.8223601654952829E-14</v>
      </c>
      <c r="J106" s="318"/>
      <c r="K106" s="315">
        <v>0</v>
      </c>
      <c r="L106" s="319">
        <v>-2.1642421188516894E-13</v>
      </c>
      <c r="M106" s="240"/>
      <c r="N106" s="51"/>
      <c r="O106" s="45"/>
      <c r="P106" s="45"/>
      <c r="Q106" s="45"/>
    </row>
    <row r="107" spans="1:17" s="24" customFormat="1" ht="17.649999999999999" customHeight="1">
      <c r="A107" s="331">
        <v>102</v>
      </c>
      <c r="B107" s="331" t="s">
        <v>228</v>
      </c>
      <c r="C107" s="330" t="s">
        <v>231</v>
      </c>
      <c r="D107" s="315">
        <v>391.692018432</v>
      </c>
      <c r="E107" s="315">
        <v>391.692018432</v>
      </c>
      <c r="F107" s="316">
        <f t="shared" si="4"/>
        <v>0</v>
      </c>
      <c r="G107" s="315">
        <v>391.692018432</v>
      </c>
      <c r="H107" s="317">
        <f t="shared" si="5"/>
        <v>0</v>
      </c>
      <c r="I107" s="317">
        <f t="shared" si="3"/>
        <v>0</v>
      </c>
      <c r="J107" s="318"/>
      <c r="K107" s="315">
        <v>0</v>
      </c>
      <c r="L107" s="319">
        <v>0</v>
      </c>
      <c r="M107" s="240"/>
      <c r="N107" s="51"/>
      <c r="O107" s="45"/>
      <c r="P107" s="45"/>
      <c r="Q107" s="45"/>
    </row>
    <row r="108" spans="1:17" s="24" customFormat="1" ht="17.649999999999999" customHeight="1">
      <c r="A108" s="331">
        <v>103</v>
      </c>
      <c r="B108" s="331" t="s">
        <v>250</v>
      </c>
      <c r="C108" s="330" t="s">
        <v>232</v>
      </c>
      <c r="D108" s="315">
        <v>135.87053251200001</v>
      </c>
      <c r="E108" s="315">
        <v>135.87053251200001</v>
      </c>
      <c r="F108" s="316">
        <f t="shared" si="4"/>
        <v>0</v>
      </c>
      <c r="G108" s="315">
        <v>135.87053251200001</v>
      </c>
      <c r="H108" s="317">
        <f t="shared" si="5"/>
        <v>3.6070701980861488E-14</v>
      </c>
      <c r="I108" s="317">
        <f t="shared" si="3"/>
        <v>2.6547847656132313E-14</v>
      </c>
      <c r="J108" s="318"/>
      <c r="K108" s="315">
        <v>0</v>
      </c>
      <c r="L108" s="319">
        <v>3.6070701980861488E-14</v>
      </c>
      <c r="M108" s="240"/>
      <c r="N108" s="51"/>
      <c r="O108" s="45"/>
      <c r="P108" s="45"/>
      <c r="Q108" s="45"/>
    </row>
    <row r="109" spans="1:17" s="24" customFormat="1" ht="17.649999999999999" customHeight="1">
      <c r="A109" s="331">
        <v>104</v>
      </c>
      <c r="B109" s="331" t="s">
        <v>228</v>
      </c>
      <c r="C109" s="330" t="s">
        <v>233</v>
      </c>
      <c r="D109" s="315">
        <v>3782.6769340360001</v>
      </c>
      <c r="E109" s="315">
        <v>3782.6769340360001</v>
      </c>
      <c r="F109" s="316">
        <f t="shared" si="4"/>
        <v>0</v>
      </c>
      <c r="G109" s="315">
        <v>3782.6769340360001</v>
      </c>
      <c r="H109" s="317">
        <f t="shared" si="5"/>
        <v>191.44429559959141</v>
      </c>
      <c r="I109" s="317">
        <f t="shared" si="3"/>
        <v>5.0610797310497846</v>
      </c>
      <c r="J109" s="318"/>
      <c r="K109" s="315">
        <v>0</v>
      </c>
      <c r="L109" s="319">
        <v>191.44429559959141</v>
      </c>
      <c r="M109" s="240"/>
      <c r="N109" s="51"/>
      <c r="O109" s="45"/>
      <c r="P109" s="45"/>
      <c r="Q109" s="45"/>
    </row>
    <row r="110" spans="1:17" s="24" customFormat="1" ht="17.649999999999999" customHeight="1">
      <c r="A110" s="331">
        <v>105</v>
      </c>
      <c r="B110" s="331" t="s">
        <v>228</v>
      </c>
      <c r="C110" s="330" t="s">
        <v>753</v>
      </c>
      <c r="D110" s="315">
        <v>2060.2384954580002</v>
      </c>
      <c r="E110" s="315">
        <v>2060.2384954580002</v>
      </c>
      <c r="F110" s="316">
        <f t="shared" si="4"/>
        <v>0</v>
      </c>
      <c r="G110" s="315">
        <v>2060.2384954580002</v>
      </c>
      <c r="H110" s="317">
        <f t="shared" si="5"/>
        <v>0</v>
      </c>
      <c r="I110" s="317">
        <f t="shared" si="3"/>
        <v>0</v>
      </c>
      <c r="J110" s="318"/>
      <c r="K110" s="315">
        <v>0</v>
      </c>
      <c r="L110" s="319">
        <v>0</v>
      </c>
      <c r="M110" s="240"/>
      <c r="N110" s="51"/>
      <c r="O110" s="45"/>
      <c r="P110" s="45"/>
      <c r="Q110" s="45"/>
    </row>
    <row r="111" spans="1:17" s="24" customFormat="1" ht="17.649999999999999" customHeight="1">
      <c r="A111" s="331">
        <v>106</v>
      </c>
      <c r="B111" s="331" t="s">
        <v>126</v>
      </c>
      <c r="C111" s="330" t="s">
        <v>235</v>
      </c>
      <c r="D111" s="315">
        <v>1512.7210555600002</v>
      </c>
      <c r="E111" s="315">
        <v>1512.7210555600002</v>
      </c>
      <c r="F111" s="316">
        <f t="shared" si="4"/>
        <v>0</v>
      </c>
      <c r="G111" s="315">
        <v>1512.7210555600002</v>
      </c>
      <c r="H111" s="317">
        <f t="shared" si="5"/>
        <v>0</v>
      </c>
      <c r="I111" s="317">
        <f t="shared" si="3"/>
        <v>0</v>
      </c>
      <c r="J111" s="318"/>
      <c r="K111" s="315">
        <v>0</v>
      </c>
      <c r="L111" s="319">
        <v>0</v>
      </c>
      <c r="M111" s="240"/>
      <c r="N111" s="51"/>
      <c r="O111" s="45"/>
      <c r="P111" s="45"/>
      <c r="Q111" s="45"/>
    </row>
    <row r="112" spans="1:17" s="24" customFormat="1" ht="17.649999999999999" customHeight="1">
      <c r="A112" s="331">
        <v>107</v>
      </c>
      <c r="B112" s="331" t="s">
        <v>128</v>
      </c>
      <c r="C112" s="330" t="s">
        <v>236</v>
      </c>
      <c r="D112" s="315">
        <v>1228.324702462</v>
      </c>
      <c r="E112" s="315">
        <v>1228.324702462</v>
      </c>
      <c r="F112" s="316">
        <f t="shared" si="4"/>
        <v>0</v>
      </c>
      <c r="G112" s="315">
        <v>1228.324702462</v>
      </c>
      <c r="H112" s="317">
        <f t="shared" si="5"/>
        <v>0</v>
      </c>
      <c r="I112" s="317">
        <f t="shared" si="3"/>
        <v>0</v>
      </c>
      <c r="J112" s="318"/>
      <c r="K112" s="315">
        <v>0</v>
      </c>
      <c r="L112" s="319">
        <v>0</v>
      </c>
      <c r="M112" s="240"/>
      <c r="N112" s="51"/>
      <c r="O112" s="45"/>
      <c r="P112" s="45"/>
      <c r="Q112" s="45"/>
    </row>
    <row r="113" spans="1:17" s="24" customFormat="1" ht="17.649999999999999" customHeight="1">
      <c r="A113" s="331">
        <v>108</v>
      </c>
      <c r="B113" s="331" t="s">
        <v>754</v>
      </c>
      <c r="C113" s="330" t="s">
        <v>237</v>
      </c>
      <c r="D113" s="315">
        <v>695.71519674800004</v>
      </c>
      <c r="E113" s="315">
        <v>695.71519674800004</v>
      </c>
      <c r="F113" s="316">
        <f t="shared" si="4"/>
        <v>0</v>
      </c>
      <c r="G113" s="315">
        <v>695.71519674800004</v>
      </c>
      <c r="H113" s="317">
        <f t="shared" si="5"/>
        <v>0</v>
      </c>
      <c r="I113" s="317">
        <f t="shared" si="3"/>
        <v>0</v>
      </c>
      <c r="J113" s="318"/>
      <c r="K113" s="315">
        <v>0</v>
      </c>
      <c r="L113" s="319">
        <v>0</v>
      </c>
      <c r="M113" s="240"/>
      <c r="N113" s="51"/>
      <c r="O113" s="45"/>
      <c r="P113" s="45"/>
      <c r="Q113" s="45"/>
    </row>
    <row r="114" spans="1:17" s="24" customFormat="1" ht="17.649999999999999" customHeight="1">
      <c r="A114" s="331">
        <v>110</v>
      </c>
      <c r="B114" s="331" t="s">
        <v>205</v>
      </c>
      <c r="C114" s="330" t="s">
        <v>238</v>
      </c>
      <c r="D114" s="315">
        <v>106.629283332</v>
      </c>
      <c r="E114" s="315">
        <v>106.629283332</v>
      </c>
      <c r="F114" s="316">
        <f t="shared" si="4"/>
        <v>0</v>
      </c>
      <c r="G114" s="315">
        <v>106.629283332</v>
      </c>
      <c r="H114" s="317">
        <f t="shared" si="5"/>
        <v>1.8035350990430744E-14</v>
      </c>
      <c r="I114" s="317">
        <f t="shared" si="3"/>
        <v>1.6914069406502558E-14</v>
      </c>
      <c r="J114" s="318"/>
      <c r="K114" s="315">
        <v>0</v>
      </c>
      <c r="L114" s="319">
        <v>1.8035350990430744E-14</v>
      </c>
      <c r="M114" s="240"/>
      <c r="N114" s="51"/>
      <c r="O114" s="45"/>
      <c r="P114" s="45"/>
      <c r="Q114" s="45"/>
    </row>
    <row r="115" spans="1:17" s="24" customFormat="1" ht="17.649999999999999" customHeight="1">
      <c r="A115" s="331">
        <v>111</v>
      </c>
      <c r="B115" s="331" t="s">
        <v>213</v>
      </c>
      <c r="C115" s="330" t="s">
        <v>239</v>
      </c>
      <c r="D115" s="315">
        <v>639.10265762200004</v>
      </c>
      <c r="E115" s="315">
        <v>639.10265762200004</v>
      </c>
      <c r="F115" s="316">
        <f t="shared" si="4"/>
        <v>0</v>
      </c>
      <c r="G115" s="315">
        <v>639.10265762200004</v>
      </c>
      <c r="H115" s="317">
        <f t="shared" si="5"/>
        <v>-1.4428280792344595E-13</v>
      </c>
      <c r="I115" s="317">
        <f t="shared" si="3"/>
        <v>-2.2575842269268517E-14</v>
      </c>
      <c r="J115" s="318"/>
      <c r="K115" s="315">
        <v>0</v>
      </c>
      <c r="L115" s="319">
        <v>-1.4428280792344595E-13</v>
      </c>
      <c r="M115" s="240"/>
      <c r="N115" s="51"/>
      <c r="O115" s="45"/>
      <c r="P115" s="45"/>
      <c r="Q115" s="45"/>
    </row>
    <row r="116" spans="1:17" s="24" customFormat="1" ht="17.649999999999999" customHeight="1">
      <c r="A116" s="331">
        <v>112</v>
      </c>
      <c r="B116" s="331" t="s">
        <v>213</v>
      </c>
      <c r="C116" s="330" t="s">
        <v>240</v>
      </c>
      <c r="D116" s="315">
        <v>277.98436808999998</v>
      </c>
      <c r="E116" s="315">
        <v>277.98436808999998</v>
      </c>
      <c r="F116" s="316">
        <f t="shared" si="4"/>
        <v>0</v>
      </c>
      <c r="G116" s="315">
        <v>277.98436808999998</v>
      </c>
      <c r="H116" s="317">
        <f t="shared" si="5"/>
        <v>0</v>
      </c>
      <c r="I116" s="317">
        <f t="shared" si="3"/>
        <v>0</v>
      </c>
      <c r="J116" s="318"/>
      <c r="K116" s="315">
        <v>0</v>
      </c>
      <c r="L116" s="319">
        <v>0</v>
      </c>
      <c r="M116" s="240"/>
      <c r="N116" s="51"/>
      <c r="O116" s="45"/>
      <c r="P116" s="45"/>
      <c r="Q116" s="45"/>
    </row>
    <row r="117" spans="1:17" s="24" customFormat="1" ht="17.649999999999999" customHeight="1">
      <c r="A117" s="331">
        <v>113</v>
      </c>
      <c r="B117" s="331" t="s">
        <v>213</v>
      </c>
      <c r="C117" s="330" t="s">
        <v>241</v>
      </c>
      <c r="D117" s="315">
        <v>727.94609830800005</v>
      </c>
      <c r="E117" s="315">
        <v>727.94609830800005</v>
      </c>
      <c r="F117" s="316">
        <f t="shared" si="4"/>
        <v>0</v>
      </c>
      <c r="G117" s="315">
        <v>727.94609830800005</v>
      </c>
      <c r="H117" s="317">
        <f t="shared" si="5"/>
        <v>0</v>
      </c>
      <c r="I117" s="317">
        <f t="shared" si="3"/>
        <v>0</v>
      </c>
      <c r="J117" s="318"/>
      <c r="K117" s="315">
        <v>0</v>
      </c>
      <c r="L117" s="319">
        <v>0</v>
      </c>
      <c r="M117" s="240"/>
      <c r="N117" s="51"/>
      <c r="O117" s="45"/>
      <c r="P117" s="45"/>
      <c r="Q117" s="45"/>
    </row>
    <row r="118" spans="1:17" s="24" customFormat="1" ht="17.649999999999999" customHeight="1">
      <c r="A118" s="331">
        <v>114</v>
      </c>
      <c r="B118" s="331" t="s">
        <v>205</v>
      </c>
      <c r="C118" s="330" t="s">
        <v>242</v>
      </c>
      <c r="D118" s="315">
        <v>620.34829999999999</v>
      </c>
      <c r="E118" s="315">
        <v>620.34829999999999</v>
      </c>
      <c r="F118" s="316">
        <f t="shared" si="4"/>
        <v>0</v>
      </c>
      <c r="G118" s="315">
        <v>620.34829999999999</v>
      </c>
      <c r="H118" s="317">
        <f t="shared" si="5"/>
        <v>0</v>
      </c>
      <c r="I118" s="317">
        <f t="shared" si="3"/>
        <v>0</v>
      </c>
      <c r="J118" s="318"/>
      <c r="K118" s="315">
        <v>0</v>
      </c>
      <c r="L118" s="319">
        <v>0</v>
      </c>
      <c r="M118" s="240"/>
      <c r="N118" s="51"/>
      <c r="O118" s="45"/>
      <c r="P118" s="45"/>
      <c r="Q118" s="45"/>
    </row>
    <row r="119" spans="1:17" s="24" customFormat="1" ht="17.649999999999999" customHeight="1">
      <c r="A119" s="331">
        <v>117</v>
      </c>
      <c r="B119" s="331" t="s">
        <v>205</v>
      </c>
      <c r="C119" s="330" t="s">
        <v>243</v>
      </c>
      <c r="D119" s="315">
        <v>897.52520000000015</v>
      </c>
      <c r="E119" s="315">
        <v>897.52520000000015</v>
      </c>
      <c r="F119" s="316">
        <f t="shared" si="4"/>
        <v>0</v>
      </c>
      <c r="G119" s="315">
        <v>897.52520000000015</v>
      </c>
      <c r="H119" s="317">
        <f t="shared" si="5"/>
        <v>1.4428280792344595E-13</v>
      </c>
      <c r="I119" s="317">
        <f t="shared" si="3"/>
        <v>1.6075627505884616E-14</v>
      </c>
      <c r="J119" s="318"/>
      <c r="K119" s="315">
        <v>0</v>
      </c>
      <c r="L119" s="319">
        <v>1.4428280792344595E-13</v>
      </c>
      <c r="M119" s="240"/>
      <c r="N119" s="51"/>
      <c r="O119" s="45"/>
      <c r="P119" s="45"/>
      <c r="Q119" s="45"/>
    </row>
    <row r="120" spans="1:17" s="24" customFormat="1" ht="17.649999999999999" customHeight="1">
      <c r="A120" s="331">
        <v>118</v>
      </c>
      <c r="B120" s="331" t="s">
        <v>205</v>
      </c>
      <c r="C120" s="330" t="s">
        <v>244</v>
      </c>
      <c r="D120" s="315">
        <v>418.78962411000003</v>
      </c>
      <c r="E120" s="315">
        <v>418.78962411000003</v>
      </c>
      <c r="F120" s="316">
        <f t="shared" si="4"/>
        <v>0</v>
      </c>
      <c r="G120" s="315">
        <v>418.78962411000003</v>
      </c>
      <c r="H120" s="317">
        <f t="shared" si="5"/>
        <v>-7.2141403961722975E-14</v>
      </c>
      <c r="I120" s="317">
        <f t="shared" si="3"/>
        <v>-1.722616793934087E-14</v>
      </c>
      <c r="J120" s="318"/>
      <c r="K120" s="315">
        <v>0</v>
      </c>
      <c r="L120" s="319">
        <v>-7.2141403961722975E-14</v>
      </c>
      <c r="M120" s="240"/>
      <c r="N120" s="51"/>
      <c r="O120" s="45"/>
      <c r="P120" s="45"/>
      <c r="Q120" s="45"/>
    </row>
    <row r="121" spans="1:17" s="24" customFormat="1" ht="17.649999999999999" customHeight="1">
      <c r="A121" s="331">
        <v>122</v>
      </c>
      <c r="B121" s="331" t="s">
        <v>140</v>
      </c>
      <c r="C121" s="330" t="s">
        <v>245</v>
      </c>
      <c r="D121" s="315">
        <v>219.39964932600003</v>
      </c>
      <c r="E121" s="315">
        <v>219.39964932600003</v>
      </c>
      <c r="F121" s="316">
        <f t="shared" si="4"/>
        <v>0</v>
      </c>
      <c r="G121" s="315">
        <v>219.39964932600003</v>
      </c>
      <c r="H121" s="317">
        <f t="shared" si="5"/>
        <v>-7.2141403961722975E-14</v>
      </c>
      <c r="I121" s="317">
        <f t="shared" si="3"/>
        <v>-3.2881275874115008E-14</v>
      </c>
      <c r="J121" s="318"/>
      <c r="K121" s="315">
        <v>0</v>
      </c>
      <c r="L121" s="319">
        <v>-7.2141403961722975E-14</v>
      </c>
      <c r="M121" s="240"/>
      <c r="N121" s="51"/>
      <c r="O121" s="45"/>
      <c r="P121" s="45"/>
      <c r="Q121" s="45"/>
    </row>
    <row r="122" spans="1:17" s="24" customFormat="1" ht="17.649999999999999" customHeight="1">
      <c r="A122" s="331">
        <v>123</v>
      </c>
      <c r="B122" s="331" t="s">
        <v>246</v>
      </c>
      <c r="C122" s="330" t="s">
        <v>247</v>
      </c>
      <c r="D122" s="315">
        <v>107.58480246800001</v>
      </c>
      <c r="E122" s="315">
        <v>107.58480246800001</v>
      </c>
      <c r="F122" s="316">
        <f t="shared" si="4"/>
        <v>0</v>
      </c>
      <c r="G122" s="315">
        <v>107.58480246800001</v>
      </c>
      <c r="H122" s="317">
        <f t="shared" si="5"/>
        <v>-1.8035350990430744E-14</v>
      </c>
      <c r="I122" s="317">
        <f t="shared" si="3"/>
        <v>-1.6763846358127741E-14</v>
      </c>
      <c r="J122" s="318"/>
      <c r="K122" s="315">
        <v>0</v>
      </c>
      <c r="L122" s="319">
        <v>-1.8035350990430744E-14</v>
      </c>
      <c r="M122" s="240"/>
      <c r="N122" s="51"/>
      <c r="O122" s="45"/>
      <c r="P122" s="45"/>
      <c r="Q122" s="45"/>
    </row>
    <row r="123" spans="1:17" s="24" customFormat="1" ht="17.649999999999999" customHeight="1">
      <c r="A123" s="331">
        <v>124</v>
      </c>
      <c r="B123" s="331" t="s">
        <v>246</v>
      </c>
      <c r="C123" s="330" t="s">
        <v>248</v>
      </c>
      <c r="D123" s="315">
        <v>1092.5162250860001</v>
      </c>
      <c r="E123" s="315">
        <v>1092.5162250860001</v>
      </c>
      <c r="F123" s="316">
        <f t="shared" si="4"/>
        <v>0</v>
      </c>
      <c r="G123" s="315">
        <v>1092.5162250860001</v>
      </c>
      <c r="H123" s="317">
        <f t="shared" si="5"/>
        <v>-2.885656158468919E-13</v>
      </c>
      <c r="I123" s="317">
        <f t="shared" si="3"/>
        <v>-2.6412936414209934E-14</v>
      </c>
      <c r="J123" s="318"/>
      <c r="K123" s="315">
        <v>0</v>
      </c>
      <c r="L123" s="319">
        <v>-2.885656158468919E-13</v>
      </c>
      <c r="M123" s="240"/>
      <c r="N123" s="51"/>
      <c r="O123" s="45"/>
      <c r="P123" s="45"/>
      <c r="Q123" s="45"/>
    </row>
    <row r="124" spans="1:17" s="24" customFormat="1" ht="17.649999999999999" customHeight="1">
      <c r="A124" s="331">
        <v>126</v>
      </c>
      <c r="B124" s="331" t="s">
        <v>228</v>
      </c>
      <c r="C124" s="330" t="s">
        <v>249</v>
      </c>
      <c r="D124" s="315">
        <v>1715.545343512</v>
      </c>
      <c r="E124" s="315">
        <v>1715.545343512</v>
      </c>
      <c r="F124" s="316">
        <f t="shared" si="4"/>
        <v>0</v>
      </c>
      <c r="G124" s="315">
        <v>1715.545343512</v>
      </c>
      <c r="H124" s="317">
        <f t="shared" si="5"/>
        <v>-2.885656158468919E-13</v>
      </c>
      <c r="I124" s="317">
        <f t="shared" si="3"/>
        <v>-1.6820634729254734E-14</v>
      </c>
      <c r="J124" s="318"/>
      <c r="K124" s="315">
        <v>0</v>
      </c>
      <c r="L124" s="319">
        <v>-2.885656158468919E-13</v>
      </c>
      <c r="M124" s="240"/>
      <c r="N124" s="51"/>
      <c r="O124" s="45"/>
      <c r="P124" s="45"/>
      <c r="Q124" s="45"/>
    </row>
    <row r="125" spans="1:17" s="24" customFormat="1" ht="17.649999999999999" customHeight="1">
      <c r="A125" s="331">
        <v>127</v>
      </c>
      <c r="B125" s="331" t="s">
        <v>250</v>
      </c>
      <c r="C125" s="330" t="s">
        <v>251</v>
      </c>
      <c r="D125" s="315">
        <v>1446.925818338</v>
      </c>
      <c r="E125" s="315">
        <v>1446.925818338</v>
      </c>
      <c r="F125" s="316">
        <f t="shared" si="4"/>
        <v>0</v>
      </c>
      <c r="G125" s="315">
        <v>1446.925818338</v>
      </c>
      <c r="H125" s="317">
        <f t="shared" si="5"/>
        <v>-5.771312316937838E-13</v>
      </c>
      <c r="I125" s="317">
        <f t="shared" si="3"/>
        <v>-3.9886718750841084E-14</v>
      </c>
      <c r="J125" s="318"/>
      <c r="K125" s="315">
        <v>0</v>
      </c>
      <c r="L125" s="319">
        <v>-5.771312316937838E-13</v>
      </c>
      <c r="M125" s="240"/>
      <c r="N125" s="51"/>
      <c r="O125" s="45"/>
      <c r="P125" s="45"/>
      <c r="Q125" s="45"/>
    </row>
    <row r="126" spans="1:17" s="24" customFormat="1" ht="17.649999999999999" customHeight="1">
      <c r="A126" s="331">
        <v>128</v>
      </c>
      <c r="B126" s="331" t="s">
        <v>228</v>
      </c>
      <c r="C126" s="330" t="s">
        <v>252</v>
      </c>
      <c r="D126" s="315">
        <v>1349.357985976</v>
      </c>
      <c r="E126" s="315">
        <v>1349.357985976</v>
      </c>
      <c r="F126" s="316">
        <f t="shared" si="4"/>
        <v>0</v>
      </c>
      <c r="G126" s="315">
        <v>1349.357985976</v>
      </c>
      <c r="H126" s="317">
        <f t="shared" si="5"/>
        <v>-2.885656158468919E-13</v>
      </c>
      <c r="I126" s="317">
        <f t="shared" si="3"/>
        <v>-2.1385400971868143E-14</v>
      </c>
      <c r="J126" s="318"/>
      <c r="K126" s="315">
        <v>0</v>
      </c>
      <c r="L126" s="319">
        <v>-2.885656158468919E-13</v>
      </c>
      <c r="M126" s="240"/>
      <c r="N126" s="51"/>
      <c r="O126" s="45"/>
      <c r="P126" s="45"/>
      <c r="Q126" s="45"/>
    </row>
    <row r="127" spans="1:17" s="24" customFormat="1" ht="17.649999999999999" customHeight="1">
      <c r="A127" s="331">
        <v>130</v>
      </c>
      <c r="B127" s="331" t="s">
        <v>228</v>
      </c>
      <c r="C127" s="330" t="s">
        <v>253</v>
      </c>
      <c r="D127" s="315">
        <v>1862.95610072</v>
      </c>
      <c r="E127" s="315">
        <v>1862.95610072</v>
      </c>
      <c r="F127" s="316">
        <f t="shared" si="4"/>
        <v>0</v>
      </c>
      <c r="G127" s="315">
        <v>1862.95610072</v>
      </c>
      <c r="H127" s="317">
        <f t="shared" si="5"/>
        <v>51.414275567745626</v>
      </c>
      <c r="I127" s="317">
        <f t="shared" si="3"/>
        <v>2.7598221744395861</v>
      </c>
      <c r="J127" s="321"/>
      <c r="K127" s="315">
        <v>0</v>
      </c>
      <c r="L127" s="319">
        <v>51.414275567745626</v>
      </c>
      <c r="M127" s="240"/>
      <c r="N127" s="51"/>
      <c r="O127" s="45"/>
      <c r="P127" s="45"/>
      <c r="Q127" s="45"/>
    </row>
    <row r="128" spans="1:17" s="24" customFormat="1" ht="17.649999999999999" customHeight="1">
      <c r="A128" s="331">
        <v>132</v>
      </c>
      <c r="B128" s="331" t="s">
        <v>254</v>
      </c>
      <c r="C128" s="330" t="s">
        <v>255</v>
      </c>
      <c r="D128" s="315">
        <v>2216.7654080000002</v>
      </c>
      <c r="E128" s="315">
        <v>2216.7654080000002</v>
      </c>
      <c r="F128" s="316">
        <f t="shared" si="4"/>
        <v>0</v>
      </c>
      <c r="G128" s="315">
        <v>2216.7654080000002</v>
      </c>
      <c r="H128" s="317">
        <f t="shared" si="5"/>
        <v>73.892180084792003</v>
      </c>
      <c r="I128" s="317">
        <f t="shared" si="3"/>
        <v>3.3333333251288266</v>
      </c>
      <c r="J128" s="321"/>
      <c r="K128" s="315">
        <v>0</v>
      </c>
      <c r="L128" s="319">
        <v>73.892180084792003</v>
      </c>
      <c r="M128" s="240"/>
      <c r="N128" s="51"/>
      <c r="O128" s="45"/>
      <c r="P128" s="45"/>
      <c r="Q128" s="45"/>
    </row>
    <row r="129" spans="1:17" s="24" customFormat="1" ht="17.649999999999999" customHeight="1">
      <c r="A129" s="331">
        <v>136</v>
      </c>
      <c r="B129" s="331" t="s">
        <v>754</v>
      </c>
      <c r="C129" s="330" t="s">
        <v>256</v>
      </c>
      <c r="D129" s="315">
        <v>138.11556387200002</v>
      </c>
      <c r="E129" s="315">
        <v>138.11556387200002</v>
      </c>
      <c r="F129" s="316">
        <f t="shared" si="4"/>
        <v>0</v>
      </c>
      <c r="G129" s="315">
        <v>138.11556387200002</v>
      </c>
      <c r="H129" s="317">
        <f t="shared" si="5"/>
        <v>-3.6070701980861488E-14</v>
      </c>
      <c r="I129" s="317">
        <f t="shared" si="3"/>
        <v>-2.6116319529557416E-14</v>
      </c>
      <c r="J129" s="321"/>
      <c r="K129" s="315">
        <v>0</v>
      </c>
      <c r="L129" s="319">
        <v>-3.6070701980861488E-14</v>
      </c>
      <c r="M129" s="240"/>
      <c r="N129" s="51"/>
      <c r="O129" s="45"/>
      <c r="P129" s="45"/>
      <c r="Q129" s="45"/>
    </row>
    <row r="130" spans="1:17" s="24" customFormat="1" ht="17.649999999999999" customHeight="1">
      <c r="A130" s="331">
        <v>138</v>
      </c>
      <c r="B130" s="331" t="s">
        <v>140</v>
      </c>
      <c r="C130" s="330" t="s">
        <v>257</v>
      </c>
      <c r="D130" s="315">
        <v>181.89404089999999</v>
      </c>
      <c r="E130" s="315">
        <v>181.89404089999999</v>
      </c>
      <c r="F130" s="316">
        <f t="shared" si="4"/>
        <v>0</v>
      </c>
      <c r="G130" s="315">
        <v>181.89404089999999</v>
      </c>
      <c r="H130" s="317">
        <f t="shared" si="5"/>
        <v>-7.2141403961722975E-14</v>
      </c>
      <c r="I130" s="317">
        <f t="shared" si="3"/>
        <v>-3.9661224526527615E-14</v>
      </c>
      <c r="J130" s="321"/>
      <c r="K130" s="315">
        <v>0</v>
      </c>
      <c r="L130" s="319">
        <v>-7.2141403961722975E-14</v>
      </c>
      <c r="M130" s="240"/>
      <c r="N130" s="51"/>
      <c r="O130" s="45"/>
      <c r="P130" s="45"/>
      <c r="Q130" s="45"/>
    </row>
    <row r="131" spans="1:17" s="24" customFormat="1" ht="17.649999999999999" customHeight="1">
      <c r="A131" s="331">
        <v>139</v>
      </c>
      <c r="B131" s="331" t="s">
        <v>140</v>
      </c>
      <c r="C131" s="330" t="s">
        <v>258</v>
      </c>
      <c r="D131" s="315">
        <v>243.087776074</v>
      </c>
      <c r="E131" s="315">
        <v>243.087776074</v>
      </c>
      <c r="F131" s="316">
        <f t="shared" si="4"/>
        <v>0</v>
      </c>
      <c r="G131" s="315">
        <v>243.087776074</v>
      </c>
      <c r="H131" s="317">
        <f t="shared" si="5"/>
        <v>3.6070701980861488E-14</v>
      </c>
      <c r="I131" s="317">
        <f t="shared" si="3"/>
        <v>1.4838550322613079E-14</v>
      </c>
      <c r="J131" s="321"/>
      <c r="K131" s="315">
        <v>0</v>
      </c>
      <c r="L131" s="319">
        <v>3.6070701980861488E-14</v>
      </c>
      <c r="M131" s="240"/>
      <c r="N131" s="51"/>
      <c r="O131" s="45"/>
      <c r="P131" s="45"/>
      <c r="Q131" s="45"/>
    </row>
    <row r="132" spans="1:17" s="24" customFormat="1" ht="17.649999999999999" customHeight="1">
      <c r="A132" s="139">
        <v>140</v>
      </c>
      <c r="B132" s="139" t="s">
        <v>140</v>
      </c>
      <c r="C132" s="330" t="s">
        <v>259</v>
      </c>
      <c r="D132" s="315">
        <v>265.54336923400001</v>
      </c>
      <c r="E132" s="315">
        <v>265.54336923400001</v>
      </c>
      <c r="F132" s="316">
        <f t="shared" si="4"/>
        <v>0</v>
      </c>
      <c r="G132" s="315">
        <v>265.54336923400001</v>
      </c>
      <c r="H132" s="317">
        <f t="shared" si="5"/>
        <v>47.426461665495765</v>
      </c>
      <c r="I132" s="317">
        <f t="shared" si="3"/>
        <v>17.860156629896114</v>
      </c>
      <c r="J132" s="321"/>
      <c r="K132" s="315">
        <v>0</v>
      </c>
      <c r="L132" s="319">
        <v>47.426461665495765</v>
      </c>
      <c r="M132" s="240"/>
      <c r="N132" s="51"/>
      <c r="O132" s="45"/>
      <c r="P132" s="45"/>
      <c r="Q132" s="45"/>
    </row>
    <row r="133" spans="1:17" s="24" customFormat="1" ht="17.649999999999999" customHeight="1">
      <c r="A133" s="331">
        <v>141</v>
      </c>
      <c r="B133" s="331" t="s">
        <v>140</v>
      </c>
      <c r="C133" s="330" t="s">
        <v>260</v>
      </c>
      <c r="D133" s="315">
        <v>236.04870117400003</v>
      </c>
      <c r="E133" s="315">
        <v>236.04870117400003</v>
      </c>
      <c r="F133" s="316">
        <f t="shared" si="4"/>
        <v>0</v>
      </c>
      <c r="G133" s="315">
        <v>236.04870117400003</v>
      </c>
      <c r="H133" s="317">
        <f t="shared" si="5"/>
        <v>0</v>
      </c>
      <c r="I133" s="317">
        <f t="shared" si="3"/>
        <v>0</v>
      </c>
      <c r="J133" s="321"/>
      <c r="K133" s="315">
        <v>0</v>
      </c>
      <c r="L133" s="319">
        <v>0</v>
      </c>
      <c r="M133" s="240"/>
      <c r="N133" s="51"/>
      <c r="O133" s="45"/>
      <c r="P133" s="45"/>
      <c r="Q133" s="45"/>
    </row>
    <row r="134" spans="1:17" s="24" customFormat="1" ht="17.649999999999999" customHeight="1">
      <c r="A134" s="331">
        <v>142</v>
      </c>
      <c r="B134" s="331" t="s">
        <v>228</v>
      </c>
      <c r="C134" s="330" t="s">
        <v>261</v>
      </c>
      <c r="D134" s="315">
        <v>846.42996352200009</v>
      </c>
      <c r="E134" s="315">
        <v>846.42996352200009</v>
      </c>
      <c r="F134" s="316">
        <f t="shared" si="4"/>
        <v>0</v>
      </c>
      <c r="G134" s="315">
        <v>846.42996352200009</v>
      </c>
      <c r="H134" s="317">
        <f t="shared" si="5"/>
        <v>-2.885656158468919E-13</v>
      </c>
      <c r="I134" s="317">
        <f t="shared" si="3"/>
        <v>-3.4092084198693615E-14</v>
      </c>
      <c r="J134" s="321"/>
      <c r="K134" s="315">
        <v>0</v>
      </c>
      <c r="L134" s="319">
        <v>-2.885656158468919E-13</v>
      </c>
      <c r="M134" s="240"/>
      <c r="N134" s="51"/>
      <c r="O134" s="45"/>
      <c r="P134" s="45"/>
      <c r="Q134" s="45"/>
    </row>
    <row r="135" spans="1:17" s="24" customFormat="1" ht="17.649999999999999" customHeight="1">
      <c r="A135" s="331">
        <v>143</v>
      </c>
      <c r="B135" s="331" t="s">
        <v>228</v>
      </c>
      <c r="C135" s="330" t="s">
        <v>262</v>
      </c>
      <c r="D135" s="315">
        <v>1635.4152074260001</v>
      </c>
      <c r="E135" s="315">
        <v>1635.4152074260001</v>
      </c>
      <c r="F135" s="316">
        <f t="shared" si="4"/>
        <v>0</v>
      </c>
      <c r="G135" s="315">
        <v>1635.4152074260001</v>
      </c>
      <c r="H135" s="317">
        <f t="shared" si="5"/>
        <v>-5.771312316937838E-13</v>
      </c>
      <c r="I135" s="317">
        <f t="shared" si="3"/>
        <v>-3.5289584508764455E-14</v>
      </c>
      <c r="J135" s="321"/>
      <c r="K135" s="315">
        <v>0</v>
      </c>
      <c r="L135" s="319">
        <v>-5.771312316937838E-13</v>
      </c>
      <c r="M135" s="240"/>
      <c r="N135" s="51"/>
      <c r="O135" s="45"/>
      <c r="P135" s="45"/>
      <c r="Q135" s="45"/>
    </row>
    <row r="136" spans="1:17" s="24" customFormat="1" ht="17.649999999999999" customHeight="1">
      <c r="A136" s="331">
        <v>144</v>
      </c>
      <c r="B136" s="331" t="s">
        <v>228</v>
      </c>
      <c r="C136" s="330" t="s">
        <v>263</v>
      </c>
      <c r="D136" s="315">
        <v>1123.0819128099999</v>
      </c>
      <c r="E136" s="315">
        <v>1123.0819128099999</v>
      </c>
      <c r="F136" s="316">
        <f t="shared" si="4"/>
        <v>0</v>
      </c>
      <c r="G136" s="315">
        <v>1123.0819128099999</v>
      </c>
      <c r="H136" s="317">
        <f t="shared" si="5"/>
        <v>-1.4428280792344595E-13</v>
      </c>
      <c r="I136" s="317">
        <f t="shared" si="3"/>
        <v>-1.2847042257358065E-14</v>
      </c>
      <c r="J136" s="321"/>
      <c r="K136" s="315">
        <v>0</v>
      </c>
      <c r="L136" s="319">
        <v>-1.4428280792344595E-13</v>
      </c>
      <c r="M136" s="240"/>
      <c r="N136" s="51"/>
      <c r="O136" s="45"/>
      <c r="P136" s="45"/>
      <c r="Q136" s="45"/>
    </row>
    <row r="137" spans="1:17" s="24" customFormat="1" ht="17.649999999999999" customHeight="1">
      <c r="A137" s="331">
        <v>146</v>
      </c>
      <c r="B137" s="331" t="s">
        <v>155</v>
      </c>
      <c r="C137" s="330" t="s">
        <v>264</v>
      </c>
      <c r="D137" s="315">
        <v>25382.5</v>
      </c>
      <c r="E137" s="315">
        <v>25382.5</v>
      </c>
      <c r="F137" s="316">
        <f t="shared" si="4"/>
        <v>0</v>
      </c>
      <c r="G137" s="315">
        <v>25382.499939081998</v>
      </c>
      <c r="H137" s="317">
        <f t="shared" si="5"/>
        <v>15920.043233149263</v>
      </c>
      <c r="I137" s="317">
        <f t="shared" si="3"/>
        <v>62.720548539936026</v>
      </c>
      <c r="J137" s="321"/>
      <c r="K137" s="315">
        <v>0</v>
      </c>
      <c r="L137" s="319">
        <v>15920.043233149263</v>
      </c>
      <c r="M137" s="240"/>
      <c r="N137" s="51"/>
      <c r="O137" s="45"/>
      <c r="P137" s="45"/>
      <c r="Q137" s="45"/>
    </row>
    <row r="138" spans="1:17" s="24" customFormat="1" ht="17.649999999999999" customHeight="1">
      <c r="A138" s="331">
        <v>147</v>
      </c>
      <c r="B138" s="331" t="s">
        <v>192</v>
      </c>
      <c r="C138" s="330" t="s">
        <v>265</v>
      </c>
      <c r="D138" s="315">
        <v>3539.3358000000003</v>
      </c>
      <c r="E138" s="315">
        <v>3539.3358000000003</v>
      </c>
      <c r="F138" s="316">
        <f t="shared" si="4"/>
        <v>0</v>
      </c>
      <c r="G138" s="315">
        <v>3539.3358000000003</v>
      </c>
      <c r="H138" s="317">
        <f t="shared" si="5"/>
        <v>1.1542624633875676E-12</v>
      </c>
      <c r="I138" s="317">
        <f t="shared" si="3"/>
        <v>3.2612403247738387E-14</v>
      </c>
      <c r="J138" s="321"/>
      <c r="K138" s="315">
        <v>0</v>
      </c>
      <c r="L138" s="319">
        <v>1.1542624633875676E-12</v>
      </c>
      <c r="M138" s="240"/>
      <c r="N138" s="51"/>
      <c r="O138" s="45"/>
      <c r="P138" s="45"/>
      <c r="Q138" s="45"/>
    </row>
    <row r="139" spans="1:17" s="24" customFormat="1" ht="17.649999999999999" customHeight="1">
      <c r="A139" s="331">
        <v>148</v>
      </c>
      <c r="B139" s="331" t="s">
        <v>266</v>
      </c>
      <c r="C139" s="330" t="s">
        <v>267</v>
      </c>
      <c r="D139" s="315">
        <v>560.91755205200002</v>
      </c>
      <c r="E139" s="315">
        <v>560.91755205200002</v>
      </c>
      <c r="F139" s="316">
        <f t="shared" si="4"/>
        <v>0</v>
      </c>
      <c r="G139" s="315">
        <v>560.91755205200002</v>
      </c>
      <c r="H139" s="317">
        <f t="shared" si="5"/>
        <v>7.2141403961722975E-14</v>
      </c>
      <c r="I139" s="317">
        <f t="shared" si="3"/>
        <v>1.2861320473536383E-14</v>
      </c>
      <c r="J139" s="321"/>
      <c r="K139" s="315">
        <v>0</v>
      </c>
      <c r="L139" s="319">
        <v>7.2141403961722975E-14</v>
      </c>
      <c r="M139" s="240"/>
      <c r="N139" s="51"/>
      <c r="O139" s="45"/>
      <c r="P139" s="45"/>
      <c r="Q139" s="45"/>
    </row>
    <row r="140" spans="1:17" s="24" customFormat="1" ht="17.649999999999999" customHeight="1">
      <c r="A140" s="331">
        <v>149</v>
      </c>
      <c r="B140" s="331" t="s">
        <v>266</v>
      </c>
      <c r="C140" s="330" t="s">
        <v>268</v>
      </c>
      <c r="D140" s="315">
        <v>909.14567400800001</v>
      </c>
      <c r="E140" s="315">
        <v>909.14567400800001</v>
      </c>
      <c r="F140" s="316">
        <f t="shared" si="4"/>
        <v>0</v>
      </c>
      <c r="G140" s="315">
        <v>909.14567400800001</v>
      </c>
      <c r="H140" s="317">
        <f t="shared" si="5"/>
        <v>0</v>
      </c>
      <c r="I140" s="317">
        <f t="shared" si="3"/>
        <v>0</v>
      </c>
      <c r="J140" s="321"/>
      <c r="K140" s="315">
        <v>0</v>
      </c>
      <c r="L140" s="319">
        <v>0</v>
      </c>
      <c r="M140" s="240"/>
      <c r="N140" s="51"/>
      <c r="O140" s="45"/>
      <c r="P140" s="45"/>
      <c r="Q140" s="45"/>
    </row>
    <row r="141" spans="1:17" s="24" customFormat="1" ht="17.649999999999999" customHeight="1">
      <c r="A141" s="331">
        <v>150</v>
      </c>
      <c r="B141" s="331" t="s">
        <v>266</v>
      </c>
      <c r="C141" s="330" t="s">
        <v>269</v>
      </c>
      <c r="D141" s="315">
        <v>962.65340542800016</v>
      </c>
      <c r="E141" s="315">
        <v>962.65340542800016</v>
      </c>
      <c r="F141" s="316">
        <f t="shared" si="4"/>
        <v>0</v>
      </c>
      <c r="G141" s="315">
        <v>962.65340542800016</v>
      </c>
      <c r="H141" s="317">
        <f t="shared" si="5"/>
        <v>4.5584063210721144</v>
      </c>
      <c r="I141" s="317">
        <f t="shared" si="3"/>
        <v>0.47352518521922493</v>
      </c>
      <c r="J141" s="321"/>
      <c r="K141" s="315">
        <v>0</v>
      </c>
      <c r="L141" s="319">
        <v>4.5584063210721144</v>
      </c>
      <c r="M141" s="240"/>
      <c r="N141" s="51"/>
      <c r="O141" s="45"/>
      <c r="P141" s="45"/>
      <c r="Q141" s="45"/>
    </row>
    <row r="142" spans="1:17" s="24" customFormat="1" ht="17.649999999999999" customHeight="1">
      <c r="A142" s="331">
        <v>151</v>
      </c>
      <c r="B142" s="331" t="s">
        <v>140</v>
      </c>
      <c r="C142" s="330" t="s">
        <v>270</v>
      </c>
      <c r="D142" s="315">
        <v>314.85064210600001</v>
      </c>
      <c r="E142" s="315">
        <v>314.85064210600001</v>
      </c>
      <c r="F142" s="316">
        <f t="shared" si="4"/>
        <v>0</v>
      </c>
      <c r="G142" s="315">
        <v>314.85064210600001</v>
      </c>
      <c r="H142" s="317">
        <f t="shared" si="5"/>
        <v>24.529950211653698</v>
      </c>
      <c r="I142" s="317">
        <f t="shared" ref="I142:I205" si="6">+H142/E142*100</f>
        <v>7.7909798905206804</v>
      </c>
      <c r="J142" s="321"/>
      <c r="K142" s="315">
        <v>0</v>
      </c>
      <c r="L142" s="319">
        <v>24.529950211653698</v>
      </c>
      <c r="M142" s="240"/>
      <c r="N142" s="51"/>
      <c r="O142" s="45"/>
      <c r="P142" s="45"/>
      <c r="Q142" s="45"/>
    </row>
    <row r="143" spans="1:17" s="24" customFormat="1" ht="17.649999999999999" customHeight="1">
      <c r="A143" s="331">
        <v>152</v>
      </c>
      <c r="B143" s="331" t="s">
        <v>140</v>
      </c>
      <c r="C143" s="330" t="s">
        <v>271</v>
      </c>
      <c r="D143" s="315">
        <v>1232.3904307</v>
      </c>
      <c r="E143" s="315">
        <v>1232.3904307</v>
      </c>
      <c r="F143" s="316">
        <f t="shared" si="4"/>
        <v>0</v>
      </c>
      <c r="G143" s="315">
        <v>1232.3904307</v>
      </c>
      <c r="H143" s="317">
        <f t="shared" si="5"/>
        <v>86.274515672072724</v>
      </c>
      <c r="I143" s="317">
        <f t="shared" si="6"/>
        <v>7.0005830557341024</v>
      </c>
      <c r="J143" s="321"/>
      <c r="K143" s="315">
        <v>0</v>
      </c>
      <c r="L143" s="319">
        <v>86.274515672072724</v>
      </c>
      <c r="M143" s="240"/>
      <c r="N143" s="51"/>
      <c r="O143" s="45"/>
      <c r="P143" s="45"/>
      <c r="Q143" s="45"/>
    </row>
    <row r="144" spans="1:17" s="24" customFormat="1" ht="17.649999999999999" customHeight="1">
      <c r="A144" s="331">
        <v>156</v>
      </c>
      <c r="B144" s="331" t="s">
        <v>205</v>
      </c>
      <c r="C144" s="330" t="s">
        <v>272</v>
      </c>
      <c r="D144" s="315">
        <v>343.151642262</v>
      </c>
      <c r="E144" s="315">
        <v>343.151642262</v>
      </c>
      <c r="F144" s="316">
        <f t="shared" ref="F144:F207" si="7">E144/D144*100-100</f>
        <v>0</v>
      </c>
      <c r="G144" s="315">
        <v>343.151642262</v>
      </c>
      <c r="H144" s="317">
        <f t="shared" ref="H144:H207" si="8">+K144+L144</f>
        <v>3.7866831776744609</v>
      </c>
      <c r="I144" s="317">
        <f t="shared" si="6"/>
        <v>1.1035014003468726</v>
      </c>
      <c r="J144" s="321"/>
      <c r="K144" s="315">
        <v>0</v>
      </c>
      <c r="L144" s="319">
        <v>3.7866831776744609</v>
      </c>
      <c r="M144" s="240"/>
      <c r="N144" s="51"/>
      <c r="O144" s="45"/>
      <c r="P144" s="45"/>
      <c r="Q144" s="45"/>
    </row>
    <row r="145" spans="1:17" s="24" customFormat="1" ht="17.649999999999999" customHeight="1">
      <c r="A145" s="331">
        <v>157</v>
      </c>
      <c r="B145" s="331" t="s">
        <v>205</v>
      </c>
      <c r="C145" s="330" t="s">
        <v>273</v>
      </c>
      <c r="D145" s="315">
        <v>3089.8488646740002</v>
      </c>
      <c r="E145" s="315">
        <v>3089.8488646740002</v>
      </c>
      <c r="F145" s="316">
        <f t="shared" si="7"/>
        <v>0</v>
      </c>
      <c r="G145" s="315">
        <v>3089.8488646740002</v>
      </c>
      <c r="H145" s="317">
        <f t="shared" si="8"/>
        <v>69.696035217616853</v>
      </c>
      <c r="I145" s="317">
        <f t="shared" si="6"/>
        <v>2.2556454464309295</v>
      </c>
      <c r="J145" s="321"/>
      <c r="K145" s="315">
        <v>0</v>
      </c>
      <c r="L145" s="319">
        <v>69.696035217616853</v>
      </c>
      <c r="M145" s="240"/>
      <c r="N145" s="51"/>
      <c r="O145" s="45"/>
      <c r="P145" s="45"/>
      <c r="Q145" s="45"/>
    </row>
    <row r="146" spans="1:17" s="24" customFormat="1" ht="17.649999999999999" customHeight="1">
      <c r="A146" s="331">
        <v>158</v>
      </c>
      <c r="B146" s="331" t="s">
        <v>205</v>
      </c>
      <c r="C146" s="330" t="s">
        <v>274</v>
      </c>
      <c r="D146" s="315">
        <v>267.73461000000003</v>
      </c>
      <c r="E146" s="315">
        <v>267.73461000000003</v>
      </c>
      <c r="F146" s="316">
        <f t="shared" si="7"/>
        <v>0</v>
      </c>
      <c r="G146" s="315">
        <v>267.73461000000003</v>
      </c>
      <c r="H146" s="317">
        <f t="shared" si="8"/>
        <v>7.2141403961722975E-14</v>
      </c>
      <c r="I146" s="317">
        <f t="shared" si="6"/>
        <v>2.6945117017827083E-14</v>
      </c>
      <c r="J146" s="321"/>
      <c r="K146" s="315">
        <v>0</v>
      </c>
      <c r="L146" s="319">
        <v>7.2141403961722975E-14</v>
      </c>
      <c r="M146" s="240"/>
      <c r="N146" s="51"/>
      <c r="O146" s="45"/>
      <c r="P146" s="45"/>
      <c r="Q146" s="45"/>
    </row>
    <row r="147" spans="1:17" s="24" customFormat="1" ht="17.649999999999999" customHeight="1">
      <c r="A147" s="331">
        <v>159</v>
      </c>
      <c r="B147" s="331" t="s">
        <v>205</v>
      </c>
      <c r="C147" s="330" t="s">
        <v>275</v>
      </c>
      <c r="D147" s="315">
        <v>91.300872806000001</v>
      </c>
      <c r="E147" s="315">
        <v>91.300872806000001</v>
      </c>
      <c r="F147" s="316">
        <f t="shared" si="7"/>
        <v>0</v>
      </c>
      <c r="G147" s="315">
        <v>91.300872806000001</v>
      </c>
      <c r="H147" s="317">
        <f t="shared" si="8"/>
        <v>0</v>
      </c>
      <c r="I147" s="317">
        <f t="shared" si="6"/>
        <v>0</v>
      </c>
      <c r="J147" s="321"/>
      <c r="K147" s="315">
        <v>0</v>
      </c>
      <c r="L147" s="319">
        <v>0</v>
      </c>
      <c r="M147" s="240"/>
      <c r="N147" s="51"/>
      <c r="O147" s="45"/>
      <c r="P147" s="45"/>
      <c r="Q147" s="45"/>
    </row>
    <row r="148" spans="1:17" s="24" customFormat="1" ht="17.649999999999999" customHeight="1">
      <c r="A148" s="331">
        <v>160</v>
      </c>
      <c r="B148" s="331" t="s">
        <v>205</v>
      </c>
      <c r="C148" s="330" t="s">
        <v>276</v>
      </c>
      <c r="D148" s="315">
        <v>22.03201</v>
      </c>
      <c r="E148" s="315">
        <v>22.03201</v>
      </c>
      <c r="F148" s="316">
        <f t="shared" si="7"/>
        <v>0</v>
      </c>
      <c r="G148" s="315">
        <v>22.03201</v>
      </c>
      <c r="H148" s="317">
        <f t="shared" si="8"/>
        <v>0</v>
      </c>
      <c r="I148" s="317">
        <f t="shared" si="6"/>
        <v>0</v>
      </c>
      <c r="J148" s="321"/>
      <c r="K148" s="315">
        <v>0</v>
      </c>
      <c r="L148" s="319">
        <v>0</v>
      </c>
      <c r="M148" s="240"/>
      <c r="N148" s="51"/>
      <c r="O148" s="45"/>
      <c r="P148" s="45"/>
      <c r="Q148" s="45"/>
    </row>
    <row r="149" spans="1:17" s="24" customFormat="1" ht="17.649999999999999" customHeight="1">
      <c r="A149" s="331">
        <v>161</v>
      </c>
      <c r="B149" s="331" t="s">
        <v>213</v>
      </c>
      <c r="C149" s="330" t="s">
        <v>277</v>
      </c>
      <c r="D149" s="315">
        <v>85.792850000000001</v>
      </c>
      <c r="E149" s="315">
        <v>85.792850000000001</v>
      </c>
      <c r="F149" s="316">
        <f t="shared" si="7"/>
        <v>0</v>
      </c>
      <c r="G149" s="315">
        <v>85.792850000000001</v>
      </c>
      <c r="H149" s="317">
        <f t="shared" si="8"/>
        <v>-1.8035350990430744E-14</v>
      </c>
      <c r="I149" s="317">
        <f t="shared" si="6"/>
        <v>-2.1021974430772195E-14</v>
      </c>
      <c r="J149" s="321"/>
      <c r="K149" s="315">
        <v>0</v>
      </c>
      <c r="L149" s="319">
        <v>-1.8035350990430744E-14</v>
      </c>
      <c r="M149" s="240"/>
      <c r="N149" s="51"/>
      <c r="O149" s="45"/>
      <c r="P149" s="45"/>
      <c r="Q149" s="45"/>
    </row>
    <row r="150" spans="1:17" s="24" customFormat="1" ht="17.649999999999999" customHeight="1">
      <c r="A150" s="331">
        <v>162</v>
      </c>
      <c r="B150" s="331" t="s">
        <v>205</v>
      </c>
      <c r="C150" s="330" t="s">
        <v>278</v>
      </c>
      <c r="D150" s="315">
        <v>38.479870000000005</v>
      </c>
      <c r="E150" s="315">
        <v>38.479870000000005</v>
      </c>
      <c r="F150" s="316">
        <f t="shared" si="7"/>
        <v>0</v>
      </c>
      <c r="G150" s="315">
        <v>38.479870000000005</v>
      </c>
      <c r="H150" s="317">
        <f t="shared" si="8"/>
        <v>0</v>
      </c>
      <c r="I150" s="317">
        <f t="shared" si="6"/>
        <v>0</v>
      </c>
      <c r="J150" s="321"/>
      <c r="K150" s="315">
        <v>0</v>
      </c>
      <c r="L150" s="319">
        <v>0</v>
      </c>
      <c r="M150" s="240"/>
      <c r="N150" s="51"/>
      <c r="O150" s="45"/>
      <c r="P150" s="45"/>
      <c r="Q150" s="45"/>
    </row>
    <row r="151" spans="1:17" s="24" customFormat="1" ht="17.649999999999999" customHeight="1">
      <c r="A151" s="331">
        <v>163</v>
      </c>
      <c r="B151" s="331" t="s">
        <v>140</v>
      </c>
      <c r="C151" s="330" t="s">
        <v>279</v>
      </c>
      <c r="D151" s="315">
        <v>317.64846370399999</v>
      </c>
      <c r="E151" s="315">
        <v>317.64846370399999</v>
      </c>
      <c r="F151" s="316">
        <f t="shared" si="7"/>
        <v>0</v>
      </c>
      <c r="G151" s="315">
        <v>317.64846370399999</v>
      </c>
      <c r="H151" s="317">
        <f t="shared" si="8"/>
        <v>0</v>
      </c>
      <c r="I151" s="317">
        <f t="shared" si="6"/>
        <v>0</v>
      </c>
      <c r="J151" s="321"/>
      <c r="K151" s="315">
        <v>0</v>
      </c>
      <c r="L151" s="319">
        <v>0</v>
      </c>
      <c r="M151" s="240"/>
      <c r="N151" s="51"/>
      <c r="O151" s="45"/>
      <c r="P151" s="45"/>
      <c r="Q151" s="45"/>
    </row>
    <row r="152" spans="1:17" s="24" customFormat="1" ht="17.649999999999999" customHeight="1">
      <c r="A152" s="331">
        <v>164</v>
      </c>
      <c r="B152" s="331" t="s">
        <v>140</v>
      </c>
      <c r="C152" s="330" t="s">
        <v>280</v>
      </c>
      <c r="D152" s="315">
        <v>792.75647422400004</v>
      </c>
      <c r="E152" s="315">
        <v>792.75647422400004</v>
      </c>
      <c r="F152" s="316">
        <f t="shared" si="7"/>
        <v>0</v>
      </c>
      <c r="G152" s="315">
        <v>792.75647422400004</v>
      </c>
      <c r="H152" s="317">
        <f t="shared" si="8"/>
        <v>25.225264909847958</v>
      </c>
      <c r="I152" s="317">
        <f t="shared" si="6"/>
        <v>3.1819689564238542</v>
      </c>
      <c r="J152" s="321"/>
      <c r="K152" s="315">
        <v>0</v>
      </c>
      <c r="L152" s="319">
        <v>25.225264909847958</v>
      </c>
      <c r="M152" s="240"/>
      <c r="N152" s="51"/>
      <c r="O152" s="45"/>
      <c r="P152" s="45"/>
      <c r="Q152" s="45"/>
    </row>
    <row r="153" spans="1:17" s="24" customFormat="1" ht="17.649999999999999" customHeight="1">
      <c r="A153" s="331">
        <v>165</v>
      </c>
      <c r="B153" s="331" t="s">
        <v>754</v>
      </c>
      <c r="C153" s="330" t="s">
        <v>281</v>
      </c>
      <c r="D153" s="315">
        <v>118.370699876</v>
      </c>
      <c r="E153" s="315">
        <v>118.370699876</v>
      </c>
      <c r="F153" s="316">
        <f t="shared" si="7"/>
        <v>0</v>
      </c>
      <c r="G153" s="315">
        <v>118.370699876</v>
      </c>
      <c r="H153" s="317">
        <f t="shared" si="8"/>
        <v>-3.6070701980861488E-14</v>
      </c>
      <c r="I153" s="317">
        <f t="shared" si="6"/>
        <v>-3.047266090227361E-14</v>
      </c>
      <c r="J153" s="321"/>
      <c r="K153" s="315">
        <v>0</v>
      </c>
      <c r="L153" s="319">
        <v>-3.6070701980861488E-14</v>
      </c>
      <c r="M153" s="240"/>
      <c r="N153" s="51"/>
      <c r="O153" s="45"/>
      <c r="P153" s="45"/>
      <c r="Q153" s="45"/>
    </row>
    <row r="154" spans="1:17" s="24" customFormat="1" ht="17.649999999999999" customHeight="1">
      <c r="A154" s="331">
        <v>166</v>
      </c>
      <c r="B154" s="331" t="s">
        <v>228</v>
      </c>
      <c r="C154" s="330" t="s">
        <v>282</v>
      </c>
      <c r="D154" s="315">
        <v>1231.850027122</v>
      </c>
      <c r="E154" s="315">
        <v>1231.850027122</v>
      </c>
      <c r="F154" s="316">
        <f t="shared" si="7"/>
        <v>0</v>
      </c>
      <c r="G154" s="315">
        <v>1231.850027122</v>
      </c>
      <c r="H154" s="317">
        <f t="shared" si="8"/>
        <v>20.156687012286515</v>
      </c>
      <c r="I154" s="317">
        <f t="shared" si="6"/>
        <v>1.6362939130974454</v>
      </c>
      <c r="J154" s="321"/>
      <c r="K154" s="315">
        <v>0</v>
      </c>
      <c r="L154" s="319">
        <v>20.156687012286515</v>
      </c>
      <c r="M154" s="240"/>
      <c r="N154" s="51"/>
      <c r="O154" s="45"/>
      <c r="P154" s="45"/>
      <c r="Q154" s="45"/>
    </row>
    <row r="155" spans="1:17" s="24" customFormat="1" ht="17.649999999999999" customHeight="1">
      <c r="A155" s="331">
        <v>167</v>
      </c>
      <c r="B155" s="331" t="s">
        <v>126</v>
      </c>
      <c r="C155" s="330" t="s">
        <v>283</v>
      </c>
      <c r="D155" s="315">
        <v>2927.10979847</v>
      </c>
      <c r="E155" s="315">
        <v>2927.10979847</v>
      </c>
      <c r="F155" s="316">
        <f t="shared" si="7"/>
        <v>0</v>
      </c>
      <c r="G155" s="315">
        <v>2927.10979847</v>
      </c>
      <c r="H155" s="317">
        <f t="shared" si="8"/>
        <v>585.42195936101064</v>
      </c>
      <c r="I155" s="317">
        <f t="shared" si="6"/>
        <v>19.999999988623955</v>
      </c>
      <c r="J155" s="321"/>
      <c r="K155" s="315">
        <v>0</v>
      </c>
      <c r="L155" s="319">
        <v>585.42195936101064</v>
      </c>
      <c r="M155" s="240"/>
      <c r="N155" s="51"/>
      <c r="O155" s="45"/>
      <c r="P155" s="45"/>
      <c r="Q155" s="45"/>
    </row>
    <row r="156" spans="1:17" s="24" customFormat="1" ht="17.649999999999999" customHeight="1">
      <c r="A156" s="331">
        <v>168</v>
      </c>
      <c r="B156" s="331" t="s">
        <v>228</v>
      </c>
      <c r="C156" s="330" t="s">
        <v>284</v>
      </c>
      <c r="D156" s="315">
        <v>665.27020788800007</v>
      </c>
      <c r="E156" s="315">
        <v>665.27020788800007</v>
      </c>
      <c r="F156" s="316">
        <f t="shared" si="7"/>
        <v>0</v>
      </c>
      <c r="G156" s="315">
        <v>665.27020788800007</v>
      </c>
      <c r="H156" s="317">
        <f t="shared" si="8"/>
        <v>-2.885656158468919E-13</v>
      </c>
      <c r="I156" s="317">
        <f t="shared" si="6"/>
        <v>-4.3375700944581106E-14</v>
      </c>
      <c r="J156" s="321"/>
      <c r="K156" s="315">
        <v>0</v>
      </c>
      <c r="L156" s="319">
        <v>-2.885656158468919E-13</v>
      </c>
      <c r="M156" s="240"/>
      <c r="N156" s="51"/>
      <c r="O156" s="45"/>
      <c r="P156" s="45"/>
      <c r="Q156" s="45"/>
    </row>
    <row r="157" spans="1:17" s="24" customFormat="1" ht="17.649999999999999" customHeight="1">
      <c r="A157" s="331">
        <v>170</v>
      </c>
      <c r="B157" s="331" t="s">
        <v>136</v>
      </c>
      <c r="C157" s="330" t="s">
        <v>285</v>
      </c>
      <c r="D157" s="315">
        <v>1621.8463321060001</v>
      </c>
      <c r="E157" s="315">
        <v>1621.8463321060001</v>
      </c>
      <c r="F157" s="316">
        <f t="shared" si="7"/>
        <v>0</v>
      </c>
      <c r="G157" s="315">
        <v>1621.8463321060001</v>
      </c>
      <c r="H157" s="317">
        <f t="shared" si="8"/>
        <v>332.53456513374937</v>
      </c>
      <c r="I157" s="317">
        <f t="shared" si="6"/>
        <v>20.503456989167805</v>
      </c>
      <c r="J157" s="321"/>
      <c r="K157" s="315">
        <v>0</v>
      </c>
      <c r="L157" s="319">
        <v>332.53456513374937</v>
      </c>
      <c r="M157" s="240"/>
      <c r="N157" s="51"/>
      <c r="O157" s="45"/>
      <c r="P157" s="45"/>
      <c r="Q157" s="45"/>
    </row>
    <row r="158" spans="1:17" s="24" customFormat="1" ht="17.649999999999999" customHeight="1">
      <c r="A158" s="331">
        <v>171</v>
      </c>
      <c r="B158" s="331" t="s">
        <v>126</v>
      </c>
      <c r="C158" s="330" t="s">
        <v>286</v>
      </c>
      <c r="D158" s="315">
        <v>11594.748499048001</v>
      </c>
      <c r="E158" s="315">
        <v>11594.748499048001</v>
      </c>
      <c r="F158" s="316">
        <f t="shared" si="7"/>
        <v>0</v>
      </c>
      <c r="G158" s="315">
        <v>9537.7281999999996</v>
      </c>
      <c r="H158" s="317">
        <f t="shared" si="8"/>
        <v>6592.0929078701438</v>
      </c>
      <c r="I158" s="317">
        <f t="shared" si="6"/>
        <v>56.854125886485548</v>
      </c>
      <c r="J158" s="321"/>
      <c r="K158" s="315">
        <v>2.0305999999999998E-5</v>
      </c>
      <c r="L158" s="319">
        <v>6592.0928875641439</v>
      </c>
      <c r="M158" s="240"/>
      <c r="N158" s="51"/>
      <c r="O158" s="45"/>
      <c r="P158" s="45"/>
      <c r="Q158" s="45"/>
    </row>
    <row r="159" spans="1:17" s="24" customFormat="1" ht="17.649999999999999" customHeight="1">
      <c r="A159" s="331">
        <v>176</v>
      </c>
      <c r="B159" s="331" t="s">
        <v>136</v>
      </c>
      <c r="C159" s="330" t="s">
        <v>287</v>
      </c>
      <c r="D159" s="315">
        <v>730.73356384600004</v>
      </c>
      <c r="E159" s="315">
        <v>730.73356384600004</v>
      </c>
      <c r="F159" s="316">
        <f t="shared" si="7"/>
        <v>0</v>
      </c>
      <c r="G159" s="315">
        <v>730.73356384600004</v>
      </c>
      <c r="H159" s="317">
        <f t="shared" si="8"/>
        <v>76.362440179425121</v>
      </c>
      <c r="I159" s="317">
        <f t="shared" si="6"/>
        <v>10.450107119414906</v>
      </c>
      <c r="J159" s="321"/>
      <c r="K159" s="315">
        <v>0</v>
      </c>
      <c r="L159" s="319">
        <v>76.362440179425121</v>
      </c>
      <c r="M159" s="240"/>
      <c r="N159" s="51"/>
      <c r="O159" s="45"/>
      <c r="P159" s="45"/>
      <c r="Q159" s="45"/>
    </row>
    <row r="160" spans="1:17" s="24" customFormat="1" ht="17.649999999999999" customHeight="1">
      <c r="A160" s="331">
        <v>177</v>
      </c>
      <c r="B160" s="331" t="s">
        <v>136</v>
      </c>
      <c r="C160" s="330" t="s">
        <v>288</v>
      </c>
      <c r="D160" s="315">
        <v>25.084184554</v>
      </c>
      <c r="E160" s="315">
        <v>25.084184554</v>
      </c>
      <c r="F160" s="316">
        <f t="shared" si="7"/>
        <v>0</v>
      </c>
      <c r="G160" s="315">
        <v>25.084184554</v>
      </c>
      <c r="H160" s="317">
        <f t="shared" si="8"/>
        <v>1.1543741639012211</v>
      </c>
      <c r="I160" s="317">
        <f t="shared" si="6"/>
        <v>4.6019999630290593</v>
      </c>
      <c r="J160" s="321"/>
      <c r="K160" s="315">
        <v>0</v>
      </c>
      <c r="L160" s="319">
        <v>1.1543741639012211</v>
      </c>
      <c r="M160" s="240"/>
      <c r="N160" s="51"/>
      <c r="O160" s="45"/>
      <c r="P160" s="45"/>
      <c r="Q160" s="45"/>
    </row>
    <row r="161" spans="1:17" s="24" customFormat="1" ht="17.649999999999999" customHeight="1">
      <c r="A161" s="331">
        <v>181</v>
      </c>
      <c r="B161" s="331" t="s">
        <v>205</v>
      </c>
      <c r="C161" s="330" t="s">
        <v>289</v>
      </c>
      <c r="D161" s="315">
        <v>13088.384716836001</v>
      </c>
      <c r="E161" s="315">
        <v>13088.384716836001</v>
      </c>
      <c r="F161" s="316">
        <f t="shared" si="7"/>
        <v>0</v>
      </c>
      <c r="G161" s="315">
        <v>13088.384716836001</v>
      </c>
      <c r="H161" s="317">
        <f t="shared" si="8"/>
        <v>4288.5591834285187</v>
      </c>
      <c r="I161" s="317">
        <f t="shared" si="6"/>
        <v>32.766145526819749</v>
      </c>
      <c r="J161" s="321"/>
      <c r="K161" s="315">
        <v>0</v>
      </c>
      <c r="L161" s="319">
        <v>4288.5591834285187</v>
      </c>
      <c r="M161" s="240"/>
      <c r="N161" s="51"/>
      <c r="O161" s="45"/>
      <c r="P161" s="45"/>
      <c r="Q161" s="45"/>
    </row>
    <row r="162" spans="1:17" s="24" customFormat="1" ht="17.649999999999999" customHeight="1">
      <c r="A162" s="331">
        <v>182</v>
      </c>
      <c r="B162" s="331" t="s">
        <v>205</v>
      </c>
      <c r="C162" s="330" t="s">
        <v>290</v>
      </c>
      <c r="D162" s="315">
        <v>648.77670000000001</v>
      </c>
      <c r="E162" s="315">
        <v>648.77670000000001</v>
      </c>
      <c r="F162" s="316">
        <f t="shared" si="7"/>
        <v>0</v>
      </c>
      <c r="G162" s="315">
        <v>648.77670000000001</v>
      </c>
      <c r="H162" s="317">
        <f t="shared" si="8"/>
        <v>-2.1642421188516894E-13</v>
      </c>
      <c r="I162" s="317">
        <f t="shared" si="6"/>
        <v>-3.3358813885450715E-14</v>
      </c>
      <c r="J162" s="321"/>
      <c r="K162" s="315">
        <v>0</v>
      </c>
      <c r="L162" s="319">
        <v>-2.1642421188516894E-13</v>
      </c>
      <c r="M162" s="240"/>
      <c r="N162" s="51"/>
      <c r="O162" s="45"/>
      <c r="P162" s="45"/>
      <c r="Q162" s="45"/>
    </row>
    <row r="163" spans="1:17" s="24" customFormat="1" ht="17.649999999999999" customHeight="1">
      <c r="A163" s="331">
        <v>183</v>
      </c>
      <c r="B163" s="331" t="s">
        <v>205</v>
      </c>
      <c r="C163" s="330" t="s">
        <v>291</v>
      </c>
      <c r="D163" s="315">
        <v>116.86103</v>
      </c>
      <c r="E163" s="315">
        <v>116.86103</v>
      </c>
      <c r="F163" s="316">
        <f t="shared" si="7"/>
        <v>0</v>
      </c>
      <c r="G163" s="315">
        <v>116.86103</v>
      </c>
      <c r="H163" s="317">
        <f t="shared" si="8"/>
        <v>0</v>
      </c>
      <c r="I163" s="317">
        <f t="shared" si="6"/>
        <v>0</v>
      </c>
      <c r="J163" s="321"/>
      <c r="K163" s="315">
        <v>0</v>
      </c>
      <c r="L163" s="319">
        <v>0</v>
      </c>
      <c r="M163" s="240"/>
      <c r="N163" s="51"/>
      <c r="O163" s="45"/>
      <c r="P163" s="45"/>
      <c r="Q163" s="45"/>
    </row>
    <row r="164" spans="1:17" s="24" customFormat="1" ht="17.649999999999999" customHeight="1">
      <c r="A164" s="331">
        <v>185</v>
      </c>
      <c r="B164" s="331" t="s">
        <v>140</v>
      </c>
      <c r="C164" s="330" t="s">
        <v>292</v>
      </c>
      <c r="D164" s="315">
        <v>471.11109931600004</v>
      </c>
      <c r="E164" s="315">
        <v>471.11109931600004</v>
      </c>
      <c r="F164" s="316">
        <f t="shared" si="7"/>
        <v>0</v>
      </c>
      <c r="G164" s="315">
        <v>471.11109931600004</v>
      </c>
      <c r="H164" s="317">
        <f t="shared" si="8"/>
        <v>35.878531324593745</v>
      </c>
      <c r="I164" s="317">
        <f t="shared" si="6"/>
        <v>7.615726179384291</v>
      </c>
      <c r="J164" s="321"/>
      <c r="K164" s="315">
        <v>0</v>
      </c>
      <c r="L164" s="319">
        <v>35.878531324593745</v>
      </c>
      <c r="M164" s="240"/>
      <c r="N164" s="51"/>
      <c r="O164" s="45"/>
      <c r="P164" s="45"/>
      <c r="Q164" s="45"/>
    </row>
    <row r="165" spans="1:17" s="24" customFormat="1" ht="17.649999999999999" customHeight="1">
      <c r="A165" s="331">
        <v>188</v>
      </c>
      <c r="B165" s="331" t="s">
        <v>140</v>
      </c>
      <c r="C165" s="330" t="s">
        <v>293</v>
      </c>
      <c r="D165" s="315">
        <v>5712.8520271679999</v>
      </c>
      <c r="E165" s="315">
        <v>4961.5300271680007</v>
      </c>
      <c r="F165" s="316">
        <f t="shared" si="7"/>
        <v>-13.151434632422081</v>
      </c>
      <c r="G165" s="315">
        <v>4116.9149530080003</v>
      </c>
      <c r="H165" s="317">
        <f t="shared" si="8"/>
        <v>1190.961479477588</v>
      </c>
      <c r="I165" s="317">
        <f t="shared" si="6"/>
        <v>24.003915585639994</v>
      </c>
      <c r="J165" s="321"/>
      <c r="K165" s="315">
        <v>1004.6864541149305</v>
      </c>
      <c r="L165" s="319">
        <v>186.27502536265757</v>
      </c>
      <c r="M165" s="240"/>
      <c r="N165" s="51"/>
      <c r="O165" s="45"/>
      <c r="P165" s="45"/>
      <c r="Q165" s="45"/>
    </row>
    <row r="166" spans="1:17" s="24" customFormat="1" ht="17.649999999999999" customHeight="1">
      <c r="A166" s="331">
        <v>189</v>
      </c>
      <c r="B166" s="331" t="s">
        <v>140</v>
      </c>
      <c r="C166" s="330" t="s">
        <v>294</v>
      </c>
      <c r="D166" s="315">
        <v>325.80962785800006</v>
      </c>
      <c r="E166" s="315">
        <v>325.80962785800006</v>
      </c>
      <c r="F166" s="316">
        <f t="shared" si="7"/>
        <v>0</v>
      </c>
      <c r="G166" s="315">
        <v>325.80962785800006</v>
      </c>
      <c r="H166" s="317">
        <f t="shared" si="8"/>
        <v>60.643391412238735</v>
      </c>
      <c r="I166" s="317">
        <f t="shared" si="6"/>
        <v>18.613136699161444</v>
      </c>
      <c r="J166" s="321"/>
      <c r="K166" s="315">
        <v>0</v>
      </c>
      <c r="L166" s="319">
        <v>60.643391412238735</v>
      </c>
      <c r="M166" s="240"/>
      <c r="N166" s="51"/>
      <c r="O166" s="45"/>
      <c r="P166" s="45"/>
      <c r="Q166" s="45"/>
    </row>
    <row r="167" spans="1:17" s="24" customFormat="1" ht="17.649999999999999" customHeight="1">
      <c r="A167" s="331">
        <v>190</v>
      </c>
      <c r="B167" s="331" t="s">
        <v>246</v>
      </c>
      <c r="C167" s="330" t="s">
        <v>295</v>
      </c>
      <c r="D167" s="315">
        <v>1000.7150936640002</v>
      </c>
      <c r="E167" s="315">
        <v>1000.7150936640002</v>
      </c>
      <c r="F167" s="316">
        <f t="shared" si="7"/>
        <v>0</v>
      </c>
      <c r="G167" s="315">
        <v>1000.7150936640002</v>
      </c>
      <c r="H167" s="317">
        <f t="shared" si="8"/>
        <v>180.49555831337204</v>
      </c>
      <c r="I167" s="317">
        <f t="shared" si="6"/>
        <v>18.036657931530627</v>
      </c>
      <c r="J167" s="321"/>
      <c r="K167" s="315">
        <v>0</v>
      </c>
      <c r="L167" s="319">
        <v>180.49555831337204</v>
      </c>
      <c r="M167" s="240"/>
      <c r="N167" s="51"/>
      <c r="O167" s="45"/>
      <c r="P167" s="45"/>
      <c r="Q167" s="45"/>
    </row>
    <row r="168" spans="1:17" s="24" customFormat="1" ht="17.649999999999999" customHeight="1">
      <c r="A168" s="331">
        <v>191</v>
      </c>
      <c r="B168" s="331" t="s">
        <v>140</v>
      </c>
      <c r="C168" s="330" t="s">
        <v>296</v>
      </c>
      <c r="D168" s="315">
        <v>111.155003388</v>
      </c>
      <c r="E168" s="315">
        <v>111.155003388</v>
      </c>
      <c r="F168" s="316">
        <f t="shared" si="7"/>
        <v>0</v>
      </c>
      <c r="G168" s="315">
        <v>111.155003388</v>
      </c>
      <c r="H168" s="317">
        <f t="shared" si="8"/>
        <v>12.09831352686866</v>
      </c>
      <c r="I168" s="317">
        <f t="shared" si="6"/>
        <v>10.884182590178177</v>
      </c>
      <c r="J168" s="321"/>
      <c r="K168" s="315">
        <v>0</v>
      </c>
      <c r="L168" s="319">
        <v>12.09831352686866</v>
      </c>
      <c r="M168" s="240"/>
      <c r="N168" s="51"/>
      <c r="O168" s="45"/>
      <c r="P168" s="45"/>
      <c r="Q168" s="45"/>
    </row>
    <row r="169" spans="1:17" s="24" customFormat="1" ht="17.649999999999999" customHeight="1">
      <c r="A169" s="331">
        <v>192</v>
      </c>
      <c r="B169" s="331" t="s">
        <v>246</v>
      </c>
      <c r="C169" s="330" t="s">
        <v>297</v>
      </c>
      <c r="D169" s="315">
        <v>784.97466676200008</v>
      </c>
      <c r="E169" s="315">
        <v>784.97466676200008</v>
      </c>
      <c r="F169" s="316">
        <f t="shared" si="7"/>
        <v>0</v>
      </c>
      <c r="G169" s="315">
        <v>784.97466676200008</v>
      </c>
      <c r="H169" s="317">
        <f t="shared" si="8"/>
        <v>65.831102443532643</v>
      </c>
      <c r="I169" s="317">
        <f t="shared" si="6"/>
        <v>8.3863983426476949</v>
      </c>
      <c r="J169" s="321"/>
      <c r="K169" s="315">
        <v>0</v>
      </c>
      <c r="L169" s="319">
        <v>65.831102443532643</v>
      </c>
      <c r="M169" s="240"/>
      <c r="N169" s="51"/>
      <c r="O169" s="45"/>
      <c r="P169" s="45"/>
      <c r="Q169" s="45"/>
    </row>
    <row r="170" spans="1:17" s="24" customFormat="1" ht="17.649999999999999" customHeight="1">
      <c r="A170" s="331">
        <v>193</v>
      </c>
      <c r="B170" s="331" t="s">
        <v>246</v>
      </c>
      <c r="C170" s="330" t="s">
        <v>298</v>
      </c>
      <c r="D170" s="315">
        <v>77.297063272000003</v>
      </c>
      <c r="E170" s="315">
        <v>77.297063272000003</v>
      </c>
      <c r="F170" s="316">
        <f t="shared" si="7"/>
        <v>0</v>
      </c>
      <c r="G170" s="315">
        <v>77.297063272000003</v>
      </c>
      <c r="H170" s="317">
        <f t="shared" si="8"/>
        <v>0</v>
      </c>
      <c r="I170" s="317">
        <f t="shared" si="6"/>
        <v>0</v>
      </c>
      <c r="J170" s="321"/>
      <c r="K170" s="315">
        <v>0</v>
      </c>
      <c r="L170" s="319">
        <v>0</v>
      </c>
      <c r="M170" s="240"/>
      <c r="N170" s="51"/>
      <c r="O170" s="45"/>
      <c r="P170" s="45"/>
      <c r="Q170" s="45"/>
    </row>
    <row r="171" spans="1:17" s="24" customFormat="1" ht="17.649999999999999" customHeight="1">
      <c r="A171" s="331">
        <v>194</v>
      </c>
      <c r="B171" s="331" t="s">
        <v>246</v>
      </c>
      <c r="C171" s="330" t="s">
        <v>299</v>
      </c>
      <c r="D171" s="315">
        <v>796.27714880999997</v>
      </c>
      <c r="E171" s="315">
        <v>796.27714880999997</v>
      </c>
      <c r="F171" s="316">
        <f t="shared" si="7"/>
        <v>0</v>
      </c>
      <c r="G171" s="315">
        <v>796.27714880999997</v>
      </c>
      <c r="H171" s="317">
        <f t="shared" si="8"/>
        <v>40.333045175394027</v>
      </c>
      <c r="I171" s="317">
        <f t="shared" si="6"/>
        <v>5.0652018880197591</v>
      </c>
      <c r="J171" s="321"/>
      <c r="K171" s="315">
        <v>0</v>
      </c>
      <c r="L171" s="319">
        <v>40.333045175394027</v>
      </c>
      <c r="M171" s="240"/>
      <c r="N171" s="51"/>
      <c r="O171" s="45"/>
      <c r="P171" s="45"/>
      <c r="Q171" s="45"/>
    </row>
    <row r="172" spans="1:17" s="24" customFormat="1" ht="17.649999999999999" customHeight="1">
      <c r="A172" s="331">
        <v>195</v>
      </c>
      <c r="B172" s="331" t="s">
        <v>140</v>
      </c>
      <c r="C172" s="330" t="s">
        <v>300</v>
      </c>
      <c r="D172" s="315">
        <v>1964.6362229780002</v>
      </c>
      <c r="E172" s="315">
        <v>1964.6362229780002</v>
      </c>
      <c r="F172" s="316">
        <f t="shared" si="7"/>
        <v>0</v>
      </c>
      <c r="G172" s="315">
        <v>1964.6362229780002</v>
      </c>
      <c r="H172" s="317">
        <f t="shared" si="8"/>
        <v>167.89560545248338</v>
      </c>
      <c r="I172" s="317">
        <f t="shared" si="6"/>
        <v>8.5458877062740317</v>
      </c>
      <c r="J172" s="321"/>
      <c r="K172" s="315">
        <v>0</v>
      </c>
      <c r="L172" s="319">
        <v>167.89560545248338</v>
      </c>
      <c r="M172" s="240"/>
      <c r="N172" s="51"/>
      <c r="O172" s="45"/>
      <c r="P172" s="45"/>
      <c r="Q172" s="45"/>
    </row>
    <row r="173" spans="1:17" s="24" customFormat="1" ht="17.649999999999999" customHeight="1">
      <c r="A173" s="331">
        <v>197</v>
      </c>
      <c r="B173" s="331" t="s">
        <v>246</v>
      </c>
      <c r="C173" s="330" t="s">
        <v>301</v>
      </c>
      <c r="D173" s="315">
        <v>323.18002116400004</v>
      </c>
      <c r="E173" s="315">
        <v>323.18002116400004</v>
      </c>
      <c r="F173" s="316">
        <f t="shared" si="7"/>
        <v>0</v>
      </c>
      <c r="G173" s="315">
        <v>323.18002116400004</v>
      </c>
      <c r="H173" s="317">
        <f t="shared" si="8"/>
        <v>33.251275120785898</v>
      </c>
      <c r="I173" s="317">
        <f t="shared" si="6"/>
        <v>10.288778062772728</v>
      </c>
      <c r="J173" s="321"/>
      <c r="K173" s="315">
        <v>0</v>
      </c>
      <c r="L173" s="319">
        <v>33.251275120785898</v>
      </c>
      <c r="M173" s="240"/>
      <c r="N173" s="51"/>
      <c r="O173" s="45"/>
      <c r="P173" s="45"/>
      <c r="Q173" s="45"/>
    </row>
    <row r="174" spans="1:17" s="24" customFormat="1" ht="17.649999999999999" customHeight="1">
      <c r="A174" s="331">
        <v>198</v>
      </c>
      <c r="B174" s="331" t="s">
        <v>140</v>
      </c>
      <c r="C174" s="330" t="s">
        <v>302</v>
      </c>
      <c r="D174" s="315">
        <v>407.70151250400005</v>
      </c>
      <c r="E174" s="315">
        <v>407.70151250400005</v>
      </c>
      <c r="F174" s="316">
        <f t="shared" si="7"/>
        <v>0</v>
      </c>
      <c r="G174" s="315">
        <v>407.70151250400005</v>
      </c>
      <c r="H174" s="317">
        <f t="shared" si="8"/>
        <v>71.830274300738694</v>
      </c>
      <c r="I174" s="317">
        <f t="shared" si="6"/>
        <v>17.618348742337311</v>
      </c>
      <c r="J174" s="321"/>
      <c r="K174" s="315">
        <v>0</v>
      </c>
      <c r="L174" s="319">
        <v>71.830274300738694</v>
      </c>
      <c r="M174" s="240"/>
      <c r="N174" s="51"/>
      <c r="O174" s="45"/>
      <c r="P174" s="45"/>
      <c r="Q174" s="45"/>
    </row>
    <row r="175" spans="1:17" s="24" customFormat="1" ht="17.649999999999999" customHeight="1">
      <c r="A175" s="331">
        <v>199</v>
      </c>
      <c r="B175" s="331" t="s">
        <v>140</v>
      </c>
      <c r="C175" s="330" t="s">
        <v>303</v>
      </c>
      <c r="D175" s="315">
        <v>314.70443890600001</v>
      </c>
      <c r="E175" s="315">
        <v>314.70443890600001</v>
      </c>
      <c r="F175" s="316">
        <f t="shared" si="7"/>
        <v>0</v>
      </c>
      <c r="G175" s="315">
        <v>314.70445921200002</v>
      </c>
      <c r="H175" s="317">
        <f t="shared" si="8"/>
        <v>31.995874542492359</v>
      </c>
      <c r="I175" s="317">
        <f t="shared" si="6"/>
        <v>10.166960038351828</v>
      </c>
      <c r="J175" s="321"/>
      <c r="K175" s="315">
        <v>0</v>
      </c>
      <c r="L175" s="319">
        <v>31.995874542492359</v>
      </c>
      <c r="M175" s="240"/>
      <c r="N175" s="51"/>
      <c r="O175" s="45"/>
      <c r="P175" s="45"/>
      <c r="Q175" s="45"/>
    </row>
    <row r="176" spans="1:17" s="24" customFormat="1" ht="17.649999999999999" customHeight="1">
      <c r="A176" s="331">
        <v>200</v>
      </c>
      <c r="B176" s="331" t="s">
        <v>228</v>
      </c>
      <c r="C176" s="330" t="s">
        <v>304</v>
      </c>
      <c r="D176" s="315">
        <v>1417.2166376939999</v>
      </c>
      <c r="E176" s="315">
        <v>1417.2166376939999</v>
      </c>
      <c r="F176" s="316">
        <f t="shared" si="7"/>
        <v>0</v>
      </c>
      <c r="G176" s="315">
        <v>1417.2166376939999</v>
      </c>
      <c r="H176" s="317">
        <f t="shared" si="8"/>
        <v>229.18496935184234</v>
      </c>
      <c r="I176" s="317">
        <f t="shared" si="6"/>
        <v>16.171484532157116</v>
      </c>
      <c r="J176" s="321"/>
      <c r="K176" s="315">
        <v>0</v>
      </c>
      <c r="L176" s="319">
        <v>229.18496935184234</v>
      </c>
      <c r="M176" s="240"/>
      <c r="N176" s="51"/>
      <c r="O176" s="45"/>
      <c r="P176" s="45"/>
      <c r="Q176" s="45"/>
    </row>
    <row r="177" spans="1:17" s="24" customFormat="1" ht="17.649999999999999" customHeight="1">
      <c r="A177" s="331">
        <v>201</v>
      </c>
      <c r="B177" s="331" t="s">
        <v>228</v>
      </c>
      <c r="C177" s="330" t="s">
        <v>305</v>
      </c>
      <c r="D177" s="315">
        <v>1795.7389967659999</v>
      </c>
      <c r="E177" s="315">
        <v>1795.7389967659999</v>
      </c>
      <c r="F177" s="316">
        <f t="shared" si="7"/>
        <v>0</v>
      </c>
      <c r="G177" s="315">
        <v>1795.7389967659999</v>
      </c>
      <c r="H177" s="317">
        <f t="shared" si="8"/>
        <v>500.2825066401968</v>
      </c>
      <c r="I177" s="317">
        <f t="shared" si="6"/>
        <v>27.859422084232204</v>
      </c>
      <c r="J177" s="321"/>
      <c r="K177" s="315">
        <v>0</v>
      </c>
      <c r="L177" s="319">
        <v>500.2825066401968</v>
      </c>
      <c r="M177" s="240"/>
      <c r="N177" s="51"/>
      <c r="O177" s="45"/>
      <c r="P177" s="45"/>
      <c r="Q177" s="45"/>
    </row>
    <row r="178" spans="1:17" s="24" customFormat="1" ht="17.649999999999999" customHeight="1">
      <c r="A178" s="331">
        <v>202</v>
      </c>
      <c r="B178" s="331" t="s">
        <v>228</v>
      </c>
      <c r="C178" s="330" t="s">
        <v>306</v>
      </c>
      <c r="D178" s="315">
        <v>2661.449771266</v>
      </c>
      <c r="E178" s="315">
        <v>2661.449771266</v>
      </c>
      <c r="F178" s="316">
        <f t="shared" si="7"/>
        <v>0</v>
      </c>
      <c r="G178" s="315">
        <v>2661.449771266</v>
      </c>
      <c r="H178" s="317">
        <f t="shared" si="8"/>
        <v>459.4023790633679</v>
      </c>
      <c r="I178" s="317">
        <f t="shared" si="6"/>
        <v>17.261358227506175</v>
      </c>
      <c r="J178" s="321"/>
      <c r="K178" s="315">
        <v>0</v>
      </c>
      <c r="L178" s="319">
        <v>459.4023790633679</v>
      </c>
      <c r="M178" s="240"/>
      <c r="N178" s="51"/>
      <c r="O178" s="45"/>
      <c r="P178" s="45"/>
      <c r="Q178" s="45"/>
    </row>
    <row r="179" spans="1:17" s="24" customFormat="1" ht="17.649999999999999" customHeight="1">
      <c r="A179" s="331">
        <v>203</v>
      </c>
      <c r="B179" s="331" t="s">
        <v>228</v>
      </c>
      <c r="C179" s="330" t="s">
        <v>307</v>
      </c>
      <c r="D179" s="315">
        <v>748.68055490799998</v>
      </c>
      <c r="E179" s="315">
        <v>748.68055490799998</v>
      </c>
      <c r="F179" s="316">
        <f t="shared" si="7"/>
        <v>0</v>
      </c>
      <c r="G179" s="315">
        <v>748.68055490799998</v>
      </c>
      <c r="H179" s="317">
        <f t="shared" si="8"/>
        <v>55.206759827101919</v>
      </c>
      <c r="I179" s="317">
        <f t="shared" si="6"/>
        <v>7.3738738725337791</v>
      </c>
      <c r="J179" s="321"/>
      <c r="K179" s="315">
        <v>0</v>
      </c>
      <c r="L179" s="319">
        <v>55.206759827101919</v>
      </c>
      <c r="M179" s="240"/>
      <c r="N179" s="51"/>
      <c r="O179" s="45"/>
      <c r="P179" s="45"/>
      <c r="Q179" s="45"/>
    </row>
    <row r="180" spans="1:17" s="24" customFormat="1" ht="17.649999999999999" customHeight="1">
      <c r="A180" s="331">
        <v>204</v>
      </c>
      <c r="B180" s="331" t="s">
        <v>228</v>
      </c>
      <c r="C180" s="330" t="s">
        <v>308</v>
      </c>
      <c r="D180" s="315">
        <v>2162.1517102900002</v>
      </c>
      <c r="E180" s="315">
        <v>2162.1517102900002</v>
      </c>
      <c r="F180" s="316">
        <f t="shared" si="7"/>
        <v>0</v>
      </c>
      <c r="G180" s="315">
        <v>2162.1517102900002</v>
      </c>
      <c r="H180" s="317">
        <f t="shared" si="8"/>
        <v>40.513927544875877</v>
      </c>
      <c r="I180" s="317">
        <f t="shared" si="6"/>
        <v>1.8737782067772626</v>
      </c>
      <c r="J180" s="321"/>
      <c r="K180" s="315">
        <v>0</v>
      </c>
      <c r="L180" s="319">
        <v>40.513927544875877</v>
      </c>
      <c r="M180" s="240"/>
      <c r="N180" s="51"/>
      <c r="O180" s="45"/>
      <c r="P180" s="45"/>
      <c r="Q180" s="45"/>
    </row>
    <row r="181" spans="1:17" s="24" customFormat="1" ht="17.649999999999999" customHeight="1">
      <c r="A181" s="331">
        <v>205</v>
      </c>
      <c r="B181" s="331" t="s">
        <v>189</v>
      </c>
      <c r="C181" s="330" t="s">
        <v>309</v>
      </c>
      <c r="D181" s="315">
        <v>2365.7309550160003</v>
      </c>
      <c r="E181" s="315">
        <v>2365.7309550160003</v>
      </c>
      <c r="F181" s="316">
        <f t="shared" si="7"/>
        <v>0</v>
      </c>
      <c r="G181" s="315">
        <v>2365.7309550160003</v>
      </c>
      <c r="H181" s="317">
        <f t="shared" si="8"/>
        <v>67.965773170812213</v>
      </c>
      <c r="I181" s="317">
        <f t="shared" si="6"/>
        <v>2.8729291057677577</v>
      </c>
      <c r="J181" s="321"/>
      <c r="K181" s="315">
        <v>0</v>
      </c>
      <c r="L181" s="319">
        <v>67.965773170812213</v>
      </c>
      <c r="M181" s="240"/>
      <c r="N181" s="51"/>
      <c r="O181" s="45"/>
      <c r="P181" s="45"/>
      <c r="Q181" s="45"/>
    </row>
    <row r="182" spans="1:17" s="24" customFormat="1" ht="17.649999999999999" customHeight="1">
      <c r="A182" s="331">
        <v>206</v>
      </c>
      <c r="B182" s="331" t="s">
        <v>140</v>
      </c>
      <c r="C182" s="330" t="s">
        <v>310</v>
      </c>
      <c r="D182" s="315">
        <v>855.65359851400001</v>
      </c>
      <c r="E182" s="315">
        <v>855.65359851400001</v>
      </c>
      <c r="F182" s="316">
        <f t="shared" si="7"/>
        <v>0</v>
      </c>
      <c r="G182" s="315">
        <v>855.65359851400001</v>
      </c>
      <c r="H182" s="317">
        <f t="shared" si="8"/>
        <v>-1.4428280792344595E-13</v>
      </c>
      <c r="I182" s="317">
        <f t="shared" si="6"/>
        <v>-1.6862291957168135E-14</v>
      </c>
      <c r="J182" s="321"/>
      <c r="K182" s="315">
        <v>0</v>
      </c>
      <c r="L182" s="319">
        <v>-1.4428280792344595E-13</v>
      </c>
      <c r="M182" s="240"/>
      <c r="N182" s="51"/>
      <c r="O182" s="45"/>
      <c r="P182" s="45"/>
      <c r="Q182" s="45"/>
    </row>
    <row r="183" spans="1:17" s="24" customFormat="1" ht="17.649999999999999" customHeight="1">
      <c r="A183" s="331">
        <v>207</v>
      </c>
      <c r="B183" s="331" t="s">
        <v>140</v>
      </c>
      <c r="C183" s="330" t="s">
        <v>311</v>
      </c>
      <c r="D183" s="315">
        <v>973.41387972400014</v>
      </c>
      <c r="E183" s="315">
        <v>973.41387972400014</v>
      </c>
      <c r="F183" s="316">
        <f t="shared" si="7"/>
        <v>0</v>
      </c>
      <c r="G183" s="315">
        <v>973.41387972400014</v>
      </c>
      <c r="H183" s="317">
        <f t="shared" si="8"/>
        <v>37.964684086433415</v>
      </c>
      <c r="I183" s="317">
        <f t="shared" si="6"/>
        <v>3.9001584913909224</v>
      </c>
      <c r="J183" s="321"/>
      <c r="K183" s="315">
        <v>0</v>
      </c>
      <c r="L183" s="319">
        <v>37.964684086433415</v>
      </c>
      <c r="M183" s="240"/>
      <c r="N183" s="51"/>
      <c r="O183" s="45"/>
      <c r="P183" s="45"/>
      <c r="Q183" s="45"/>
    </row>
    <row r="184" spans="1:17" s="24" customFormat="1" ht="17.649999999999999" customHeight="1">
      <c r="A184" s="331">
        <v>208</v>
      </c>
      <c r="B184" s="331" t="s">
        <v>140</v>
      </c>
      <c r="C184" s="330" t="s">
        <v>312</v>
      </c>
      <c r="D184" s="315">
        <v>190.68928020999999</v>
      </c>
      <c r="E184" s="315">
        <v>190.68928020999999</v>
      </c>
      <c r="F184" s="316">
        <f t="shared" si="7"/>
        <v>0</v>
      </c>
      <c r="G184" s="315">
        <v>190.68928020999999</v>
      </c>
      <c r="H184" s="317">
        <f t="shared" si="8"/>
        <v>38.137855266549124</v>
      </c>
      <c r="I184" s="317">
        <f t="shared" si="6"/>
        <v>19.999999593343226</v>
      </c>
      <c r="J184" s="321"/>
      <c r="K184" s="315">
        <v>0</v>
      </c>
      <c r="L184" s="319">
        <v>38.137855266549124</v>
      </c>
      <c r="M184" s="240"/>
      <c r="N184" s="51"/>
      <c r="O184" s="45"/>
      <c r="P184" s="45"/>
      <c r="Q184" s="45"/>
    </row>
    <row r="185" spans="1:17" s="24" customFormat="1" ht="17.649999999999999" customHeight="1">
      <c r="A185" s="331">
        <v>209</v>
      </c>
      <c r="B185" s="331" t="s">
        <v>246</v>
      </c>
      <c r="C185" s="330" t="s">
        <v>313</v>
      </c>
      <c r="D185" s="315">
        <v>2700.5152460000004</v>
      </c>
      <c r="E185" s="315">
        <v>2700.5152460000004</v>
      </c>
      <c r="F185" s="316">
        <f t="shared" si="7"/>
        <v>0</v>
      </c>
      <c r="G185" s="315">
        <v>1073.520733714</v>
      </c>
      <c r="H185" s="317">
        <f t="shared" si="8"/>
        <v>1067.3089174648644</v>
      </c>
      <c r="I185" s="317">
        <f t="shared" si="6"/>
        <v>39.522417769933384</v>
      </c>
      <c r="J185" s="321"/>
      <c r="K185" s="315">
        <v>804.74598145644677</v>
      </c>
      <c r="L185" s="319">
        <v>262.56293600841775</v>
      </c>
      <c r="M185" s="240"/>
      <c r="N185" s="51"/>
      <c r="O185" s="45"/>
      <c r="P185" s="45"/>
      <c r="Q185" s="45"/>
    </row>
    <row r="186" spans="1:17" s="24" customFormat="1" ht="17.649999999999999" customHeight="1">
      <c r="A186" s="331">
        <v>210</v>
      </c>
      <c r="B186" s="331" t="s">
        <v>228</v>
      </c>
      <c r="C186" s="330" t="s">
        <v>314</v>
      </c>
      <c r="D186" s="315">
        <v>2806.522373798</v>
      </c>
      <c r="E186" s="315">
        <v>2806.522373798</v>
      </c>
      <c r="F186" s="316">
        <f t="shared" si="7"/>
        <v>0</v>
      </c>
      <c r="G186" s="315">
        <v>2806.522373798</v>
      </c>
      <c r="H186" s="317">
        <f t="shared" si="8"/>
        <v>104.35726905556506</v>
      </c>
      <c r="I186" s="317">
        <f t="shared" si="6"/>
        <v>3.7183836490974</v>
      </c>
      <c r="J186" s="321"/>
      <c r="K186" s="315">
        <v>0</v>
      </c>
      <c r="L186" s="319">
        <v>104.35726905556506</v>
      </c>
      <c r="M186" s="240"/>
      <c r="N186" s="51"/>
      <c r="O186" s="45"/>
      <c r="P186" s="45"/>
      <c r="Q186" s="45"/>
    </row>
    <row r="187" spans="1:17" s="24" customFormat="1" ht="17.649999999999999" customHeight="1">
      <c r="A187" s="331">
        <v>211</v>
      </c>
      <c r="B187" s="331" t="s">
        <v>250</v>
      </c>
      <c r="C187" s="330" t="s">
        <v>315</v>
      </c>
      <c r="D187" s="315">
        <v>3703.4426783640006</v>
      </c>
      <c r="E187" s="315">
        <v>3703.4426783640006</v>
      </c>
      <c r="F187" s="316">
        <f t="shared" si="7"/>
        <v>0</v>
      </c>
      <c r="G187" s="315">
        <v>3703.4426783640006</v>
      </c>
      <c r="H187" s="317">
        <f t="shared" si="8"/>
        <v>245.0730207142181</v>
      </c>
      <c r="I187" s="317">
        <f t="shared" si="6"/>
        <v>6.6174379354098534</v>
      </c>
      <c r="J187" s="321"/>
      <c r="K187" s="315">
        <v>0</v>
      </c>
      <c r="L187" s="319">
        <v>245.0730207142181</v>
      </c>
      <c r="M187" s="240"/>
      <c r="N187" s="51"/>
      <c r="O187" s="45"/>
      <c r="P187" s="45"/>
      <c r="Q187" s="45"/>
    </row>
    <row r="188" spans="1:17" s="24" customFormat="1" ht="17.649999999999999" customHeight="1">
      <c r="A188" s="331">
        <v>212</v>
      </c>
      <c r="B188" s="331" t="s">
        <v>140</v>
      </c>
      <c r="C188" s="330" t="s">
        <v>316</v>
      </c>
      <c r="D188" s="315">
        <v>696.23182199999997</v>
      </c>
      <c r="E188" s="315">
        <v>696.23182199999997</v>
      </c>
      <c r="F188" s="316">
        <f t="shared" si="7"/>
        <v>0</v>
      </c>
      <c r="G188" s="315">
        <v>745.23020000000008</v>
      </c>
      <c r="H188" s="317">
        <f t="shared" si="8"/>
        <v>2.0305999855717189E-5</v>
      </c>
      <c r="I188" s="317">
        <f t="shared" si="6"/>
        <v>2.9165572750446889E-6</v>
      </c>
      <c r="J188" s="321"/>
      <c r="K188" s="315">
        <v>2.0305999999999998E-5</v>
      </c>
      <c r="L188" s="319">
        <v>-1.4428280792344595E-13</v>
      </c>
      <c r="M188" s="240"/>
      <c r="N188" s="51"/>
      <c r="O188" s="45"/>
      <c r="P188" s="45"/>
      <c r="Q188" s="45"/>
    </row>
    <row r="189" spans="1:17" s="24" customFormat="1" ht="17.649999999999999" customHeight="1">
      <c r="A189" s="331">
        <v>213</v>
      </c>
      <c r="B189" s="331" t="s">
        <v>140</v>
      </c>
      <c r="C189" s="330" t="s">
        <v>317</v>
      </c>
      <c r="D189" s="315">
        <v>1233.4954019960001</v>
      </c>
      <c r="E189" s="315">
        <v>1233.4954019960001</v>
      </c>
      <c r="F189" s="316">
        <f t="shared" si="7"/>
        <v>0</v>
      </c>
      <c r="G189" s="315">
        <v>1233.4954019960001</v>
      </c>
      <c r="H189" s="317">
        <f t="shared" si="8"/>
        <v>553.64196291130111</v>
      </c>
      <c r="I189" s="317">
        <f t="shared" si="6"/>
        <v>44.883990813051803</v>
      </c>
      <c r="J189" s="321"/>
      <c r="K189" s="315">
        <v>0</v>
      </c>
      <c r="L189" s="319">
        <v>553.64196291130111</v>
      </c>
      <c r="M189" s="240"/>
      <c r="N189" s="51"/>
      <c r="O189" s="45"/>
      <c r="P189" s="45"/>
      <c r="Q189" s="45"/>
    </row>
    <row r="190" spans="1:17" s="24" customFormat="1" ht="17.649999999999999" customHeight="1">
      <c r="A190" s="331">
        <v>214</v>
      </c>
      <c r="B190" s="331" t="s">
        <v>246</v>
      </c>
      <c r="C190" s="330" t="s">
        <v>318</v>
      </c>
      <c r="D190" s="315">
        <v>4895.1877260000001</v>
      </c>
      <c r="E190" s="315">
        <v>4895.1877260000001</v>
      </c>
      <c r="F190" s="316">
        <f t="shared" si="7"/>
        <v>0</v>
      </c>
      <c r="G190" s="315">
        <v>2246.837314722</v>
      </c>
      <c r="H190" s="317">
        <f t="shared" si="8"/>
        <v>2235.3032659439327</v>
      </c>
      <c r="I190" s="317">
        <f t="shared" si="6"/>
        <v>45.663279756800335</v>
      </c>
      <c r="J190" s="321"/>
      <c r="K190" s="315">
        <v>1965.5791538601356</v>
      </c>
      <c r="L190" s="319">
        <v>269.72411208379708</v>
      </c>
      <c r="M190" s="240"/>
      <c r="N190" s="51"/>
      <c r="O190" s="45"/>
      <c r="P190" s="45"/>
      <c r="Q190" s="45"/>
    </row>
    <row r="191" spans="1:17" s="24" customFormat="1" ht="17.649999999999999" customHeight="1">
      <c r="A191" s="331">
        <v>215</v>
      </c>
      <c r="B191" s="331" t="s">
        <v>250</v>
      </c>
      <c r="C191" s="330" t="s">
        <v>319</v>
      </c>
      <c r="D191" s="315">
        <v>1261.20880743</v>
      </c>
      <c r="E191" s="315">
        <v>1261.20880743</v>
      </c>
      <c r="F191" s="316">
        <f t="shared" si="7"/>
        <v>0</v>
      </c>
      <c r="G191" s="315">
        <v>1261.20880743</v>
      </c>
      <c r="H191" s="317">
        <f t="shared" si="8"/>
        <v>326.53215624532436</v>
      </c>
      <c r="I191" s="317">
        <f t="shared" si="6"/>
        <v>25.890411985839833</v>
      </c>
      <c r="J191" s="321"/>
      <c r="K191" s="315">
        <v>0</v>
      </c>
      <c r="L191" s="319">
        <v>326.53215624532436</v>
      </c>
      <c r="M191" s="240"/>
      <c r="N191" s="51"/>
      <c r="O191" s="45"/>
      <c r="P191" s="45"/>
      <c r="Q191" s="45"/>
    </row>
    <row r="192" spans="1:17" s="24" customFormat="1" ht="17.649999999999999" customHeight="1">
      <c r="A192" s="331">
        <v>216</v>
      </c>
      <c r="B192" s="331" t="s">
        <v>213</v>
      </c>
      <c r="C192" s="330" t="s">
        <v>320</v>
      </c>
      <c r="D192" s="315">
        <v>3057.2688014440005</v>
      </c>
      <c r="E192" s="315">
        <v>3057.2688014440005</v>
      </c>
      <c r="F192" s="316">
        <f t="shared" si="7"/>
        <v>0</v>
      </c>
      <c r="G192" s="315">
        <v>3057.2688014440005</v>
      </c>
      <c r="H192" s="317">
        <f t="shared" si="8"/>
        <v>1418.5295161296042</v>
      </c>
      <c r="I192" s="317">
        <f t="shared" si="6"/>
        <v>46.398586720919283</v>
      </c>
      <c r="J192" s="321"/>
      <c r="K192" s="315">
        <v>0</v>
      </c>
      <c r="L192" s="319">
        <v>1418.5295161296042</v>
      </c>
      <c r="M192" s="240"/>
      <c r="N192" s="51"/>
      <c r="O192" s="45"/>
      <c r="P192" s="45"/>
      <c r="Q192" s="45"/>
    </row>
    <row r="193" spans="1:17" s="24" customFormat="1" ht="17.649999999999999" customHeight="1">
      <c r="A193" s="331">
        <v>217</v>
      </c>
      <c r="B193" s="331" t="s">
        <v>205</v>
      </c>
      <c r="C193" s="330" t="s">
        <v>321</v>
      </c>
      <c r="D193" s="315">
        <v>3221.4396640140003</v>
      </c>
      <c r="E193" s="315">
        <v>3221.4396640140003</v>
      </c>
      <c r="F193" s="316">
        <f t="shared" si="7"/>
        <v>0</v>
      </c>
      <c r="G193" s="315">
        <v>3221.4396640140003</v>
      </c>
      <c r="H193" s="317">
        <f t="shared" si="8"/>
        <v>1429.5083704802744</v>
      </c>
      <c r="I193" s="317">
        <f t="shared" si="6"/>
        <v>44.374829876499021</v>
      </c>
      <c r="J193" s="321"/>
      <c r="K193" s="315">
        <v>0</v>
      </c>
      <c r="L193" s="319">
        <v>1429.5083704802744</v>
      </c>
      <c r="M193" s="240"/>
      <c r="N193" s="51"/>
      <c r="O193" s="45"/>
      <c r="P193" s="45"/>
      <c r="Q193" s="45"/>
    </row>
    <row r="194" spans="1:17" s="24" customFormat="1" ht="17.649999999999999" customHeight="1">
      <c r="A194" s="331">
        <v>218</v>
      </c>
      <c r="B194" s="331" t="s">
        <v>136</v>
      </c>
      <c r="C194" s="330" t="s">
        <v>322</v>
      </c>
      <c r="D194" s="315">
        <v>795.3277214740001</v>
      </c>
      <c r="E194" s="315">
        <v>795.3277214740001</v>
      </c>
      <c r="F194" s="316">
        <f t="shared" si="7"/>
        <v>0</v>
      </c>
      <c r="G194" s="315">
        <v>795.3277214740001</v>
      </c>
      <c r="H194" s="317">
        <f t="shared" si="8"/>
        <v>8.9896344520629921</v>
      </c>
      <c r="I194" s="317">
        <f t="shared" si="6"/>
        <v>1.1303056852340423</v>
      </c>
      <c r="J194" s="321"/>
      <c r="K194" s="315">
        <v>0</v>
      </c>
      <c r="L194" s="319">
        <v>8.9896344520629921</v>
      </c>
      <c r="M194" s="240"/>
      <c r="N194" s="51"/>
      <c r="O194" s="45"/>
      <c r="P194" s="45"/>
      <c r="Q194" s="45"/>
    </row>
    <row r="195" spans="1:17" s="24" customFormat="1" ht="17.649999999999999" customHeight="1">
      <c r="A195" s="331">
        <v>219</v>
      </c>
      <c r="B195" s="331" t="s">
        <v>250</v>
      </c>
      <c r="C195" s="330" t="s">
        <v>323</v>
      </c>
      <c r="D195" s="315">
        <v>863.85478579400001</v>
      </c>
      <c r="E195" s="315">
        <v>863.85478579400001</v>
      </c>
      <c r="F195" s="316">
        <f t="shared" si="7"/>
        <v>0</v>
      </c>
      <c r="G195" s="315">
        <v>863.85478579400001</v>
      </c>
      <c r="H195" s="317">
        <f t="shared" si="8"/>
        <v>198.772985416176</v>
      </c>
      <c r="I195" s="317">
        <f t="shared" si="6"/>
        <v>23.009999907967934</v>
      </c>
      <c r="J195" s="321"/>
      <c r="K195" s="315">
        <v>0</v>
      </c>
      <c r="L195" s="319">
        <v>198.772985416176</v>
      </c>
      <c r="M195" s="240"/>
      <c r="N195" s="51"/>
      <c r="O195" s="45"/>
      <c r="P195" s="45"/>
      <c r="Q195" s="45"/>
    </row>
    <row r="196" spans="1:17" s="24" customFormat="1" ht="17.649999999999999" customHeight="1">
      <c r="A196" s="331">
        <v>222</v>
      </c>
      <c r="B196" s="331" t="s">
        <v>755</v>
      </c>
      <c r="C196" s="330" t="s">
        <v>324</v>
      </c>
      <c r="D196" s="315">
        <v>21306.435337901999</v>
      </c>
      <c r="E196" s="315">
        <v>21306.435337901999</v>
      </c>
      <c r="F196" s="316">
        <f t="shared" si="7"/>
        <v>0</v>
      </c>
      <c r="G196" s="315">
        <v>21306.435337901999</v>
      </c>
      <c r="H196" s="317">
        <f t="shared" si="8"/>
        <v>6517.6846525957626</v>
      </c>
      <c r="I196" s="317">
        <f t="shared" si="6"/>
        <v>30.590216285506283</v>
      </c>
      <c r="J196" s="321"/>
      <c r="K196" s="315">
        <v>0</v>
      </c>
      <c r="L196" s="319">
        <v>6517.6846525957626</v>
      </c>
      <c r="M196" s="240"/>
      <c r="N196" s="51"/>
      <c r="O196" s="45"/>
      <c r="P196" s="45"/>
      <c r="Q196" s="45"/>
    </row>
    <row r="197" spans="1:17" s="24" customFormat="1" ht="17.649999999999999" customHeight="1">
      <c r="A197" s="331">
        <v>223</v>
      </c>
      <c r="B197" s="331" t="s">
        <v>136</v>
      </c>
      <c r="C197" s="330" t="s">
        <v>325</v>
      </c>
      <c r="D197" s="315">
        <v>87.944412842000006</v>
      </c>
      <c r="E197" s="315">
        <v>87.944412842000006</v>
      </c>
      <c r="F197" s="316">
        <f t="shared" si="7"/>
        <v>0</v>
      </c>
      <c r="G197" s="315">
        <v>87.944412842000006</v>
      </c>
      <c r="H197" s="317">
        <f t="shared" si="8"/>
        <v>-1.8035350990430744E-14</v>
      </c>
      <c r="I197" s="317">
        <f t="shared" si="6"/>
        <v>-2.0507671161365148E-14</v>
      </c>
      <c r="J197" s="321"/>
      <c r="K197" s="315">
        <v>0</v>
      </c>
      <c r="L197" s="319">
        <v>-1.8035350990430744E-14</v>
      </c>
      <c r="M197" s="240"/>
      <c r="N197" s="51"/>
      <c r="O197" s="45"/>
      <c r="P197" s="45"/>
      <c r="Q197" s="45"/>
    </row>
    <row r="198" spans="1:17" s="24" customFormat="1" ht="17.649999999999999" customHeight="1">
      <c r="A198" s="331">
        <v>225</v>
      </c>
      <c r="B198" s="331" t="s">
        <v>136</v>
      </c>
      <c r="C198" s="330" t="s">
        <v>756</v>
      </c>
      <c r="D198" s="315">
        <v>25.158342065999999</v>
      </c>
      <c r="E198" s="315">
        <v>25.158342065999999</v>
      </c>
      <c r="F198" s="316">
        <f t="shared" si="7"/>
        <v>0</v>
      </c>
      <c r="G198" s="315">
        <v>25.158342065999999</v>
      </c>
      <c r="H198" s="317">
        <f t="shared" si="8"/>
        <v>-9.0176754952153719E-15</v>
      </c>
      <c r="I198" s="317">
        <f t="shared" si="6"/>
        <v>-3.5843679490319924E-14</v>
      </c>
      <c r="J198" s="321"/>
      <c r="K198" s="315">
        <v>0</v>
      </c>
      <c r="L198" s="319">
        <v>-9.0176754952153719E-15</v>
      </c>
      <c r="M198" s="240"/>
      <c r="N198" s="51"/>
      <c r="O198" s="45"/>
      <c r="P198" s="45"/>
      <c r="Q198" s="45"/>
    </row>
    <row r="199" spans="1:17" s="24" customFormat="1" ht="17.649999999999999" customHeight="1">
      <c r="A199" s="331">
        <v>226</v>
      </c>
      <c r="B199" s="331" t="s">
        <v>128</v>
      </c>
      <c r="C199" s="330" t="s">
        <v>327</v>
      </c>
      <c r="D199" s="315">
        <v>513.53873999999996</v>
      </c>
      <c r="E199" s="315">
        <v>513.53873999999996</v>
      </c>
      <c r="F199" s="316">
        <f t="shared" si="7"/>
        <v>0</v>
      </c>
      <c r="G199" s="315">
        <v>513.53873999999996</v>
      </c>
      <c r="H199" s="317">
        <f t="shared" si="8"/>
        <v>256.76936999999998</v>
      </c>
      <c r="I199" s="317">
        <f t="shared" si="6"/>
        <v>50</v>
      </c>
      <c r="J199" s="321"/>
      <c r="K199" s="315">
        <v>0</v>
      </c>
      <c r="L199" s="319">
        <v>256.76936999999998</v>
      </c>
      <c r="M199" s="240"/>
      <c r="N199" s="51"/>
      <c r="O199" s="45"/>
      <c r="P199" s="45"/>
      <c r="Q199" s="45"/>
    </row>
    <row r="200" spans="1:17" s="24" customFormat="1" ht="17.649999999999999" customHeight="1">
      <c r="A200" s="331">
        <v>227</v>
      </c>
      <c r="B200" s="331" t="s">
        <v>124</v>
      </c>
      <c r="C200" s="330" t="s">
        <v>328</v>
      </c>
      <c r="D200" s="315">
        <v>2153.666421764</v>
      </c>
      <c r="E200" s="315">
        <v>2153.666421764</v>
      </c>
      <c r="F200" s="316">
        <f t="shared" si="7"/>
        <v>0</v>
      </c>
      <c r="G200" s="315">
        <v>2153.666421764</v>
      </c>
      <c r="H200" s="317">
        <f t="shared" si="8"/>
        <v>226.70172793321021</v>
      </c>
      <c r="I200" s="317">
        <f t="shared" si="6"/>
        <v>10.526315758200196</v>
      </c>
      <c r="J200" s="321"/>
      <c r="K200" s="315">
        <v>0</v>
      </c>
      <c r="L200" s="319">
        <v>226.70172793321021</v>
      </c>
      <c r="M200" s="240"/>
      <c r="N200" s="51"/>
      <c r="O200" s="45"/>
      <c r="P200" s="45"/>
      <c r="Q200" s="45"/>
    </row>
    <row r="201" spans="1:17" s="24" customFormat="1" ht="17.649999999999999" customHeight="1">
      <c r="A201" s="331">
        <v>228</v>
      </c>
      <c r="B201" s="332" t="s">
        <v>136</v>
      </c>
      <c r="C201" s="330" t="s">
        <v>329</v>
      </c>
      <c r="D201" s="315">
        <v>396.06266156600003</v>
      </c>
      <c r="E201" s="315">
        <v>396.06266156600003</v>
      </c>
      <c r="F201" s="316">
        <f t="shared" si="7"/>
        <v>0</v>
      </c>
      <c r="G201" s="315">
        <v>396.06266156600003</v>
      </c>
      <c r="H201" s="317">
        <f t="shared" si="8"/>
        <v>42.116129503140513</v>
      </c>
      <c r="I201" s="317">
        <f t="shared" si="6"/>
        <v>10.633703600490062</v>
      </c>
      <c r="J201" s="321"/>
      <c r="K201" s="315">
        <v>0</v>
      </c>
      <c r="L201" s="319">
        <v>42.116129503140513</v>
      </c>
      <c r="M201" s="240"/>
      <c r="N201" s="51"/>
      <c r="O201" s="45"/>
      <c r="P201" s="45"/>
      <c r="Q201" s="45"/>
    </row>
    <row r="202" spans="1:17" s="24" customFormat="1" ht="17.649999999999999" customHeight="1">
      <c r="A202" s="331">
        <v>229</v>
      </c>
      <c r="B202" s="332" t="s">
        <v>757</v>
      </c>
      <c r="C202" s="330" t="s">
        <v>330</v>
      </c>
      <c r="D202" s="315">
        <v>2109.0995642860003</v>
      </c>
      <c r="E202" s="315">
        <v>2109.0995642860003</v>
      </c>
      <c r="F202" s="316">
        <f t="shared" si="7"/>
        <v>0</v>
      </c>
      <c r="G202" s="315">
        <v>2109.0995642860003</v>
      </c>
      <c r="H202" s="317">
        <f t="shared" si="8"/>
        <v>549.19925575986053</v>
      </c>
      <c r="I202" s="317">
        <f t="shared" si="6"/>
        <v>26.039513025350352</v>
      </c>
      <c r="J202" s="321"/>
      <c r="K202" s="315">
        <v>0</v>
      </c>
      <c r="L202" s="319">
        <v>549.19925575986053</v>
      </c>
      <c r="M202" s="240"/>
      <c r="N202" s="51"/>
      <c r="O202" s="45"/>
      <c r="P202" s="45"/>
      <c r="Q202" s="45"/>
    </row>
    <row r="203" spans="1:17" s="24" customFormat="1" ht="17.649999999999999" customHeight="1">
      <c r="A203" s="331">
        <v>231</v>
      </c>
      <c r="B203" s="331" t="s">
        <v>228</v>
      </c>
      <c r="C203" s="330" t="s">
        <v>331</v>
      </c>
      <c r="D203" s="315">
        <v>130.34384849200001</v>
      </c>
      <c r="E203" s="315">
        <v>130.34384849200001</v>
      </c>
      <c r="F203" s="316">
        <f t="shared" si="7"/>
        <v>0</v>
      </c>
      <c r="G203" s="315">
        <v>130.34384849200001</v>
      </c>
      <c r="H203" s="317">
        <f t="shared" si="8"/>
        <v>11.996848006453966</v>
      </c>
      <c r="I203" s="317">
        <f t="shared" si="6"/>
        <v>9.2040001467275125</v>
      </c>
      <c r="J203" s="321"/>
      <c r="K203" s="315">
        <v>0</v>
      </c>
      <c r="L203" s="319">
        <v>11.996848006453966</v>
      </c>
      <c r="M203" s="240"/>
      <c r="N203" s="51"/>
      <c r="O203" s="45"/>
      <c r="P203" s="45"/>
      <c r="Q203" s="45"/>
    </row>
    <row r="204" spans="1:17" s="24" customFormat="1" ht="17.649999999999999" customHeight="1">
      <c r="A204" s="331">
        <v>233</v>
      </c>
      <c r="B204" s="331" t="s">
        <v>228</v>
      </c>
      <c r="C204" s="330" t="s">
        <v>332</v>
      </c>
      <c r="D204" s="315">
        <v>174.15384043200001</v>
      </c>
      <c r="E204" s="315">
        <v>174.15384043200001</v>
      </c>
      <c r="F204" s="316">
        <f t="shared" si="7"/>
        <v>0</v>
      </c>
      <c r="G204" s="315">
        <v>174.15384043200001</v>
      </c>
      <c r="H204" s="317">
        <f t="shared" si="8"/>
        <v>16.029119321407915</v>
      </c>
      <c r="I204" s="317">
        <f t="shared" si="6"/>
        <v>9.2039999127476229</v>
      </c>
      <c r="J204" s="321"/>
      <c r="K204" s="315">
        <v>0</v>
      </c>
      <c r="L204" s="319">
        <v>16.029119321407915</v>
      </c>
      <c r="M204" s="240"/>
      <c r="N204" s="51"/>
      <c r="O204" s="45"/>
      <c r="P204" s="45"/>
      <c r="Q204" s="45"/>
    </row>
    <row r="205" spans="1:17" s="24" customFormat="1" ht="17.649999999999999" customHeight="1">
      <c r="A205" s="331">
        <v>234</v>
      </c>
      <c r="B205" s="331" t="s">
        <v>228</v>
      </c>
      <c r="C205" s="330" t="s">
        <v>333</v>
      </c>
      <c r="D205" s="315">
        <v>727.06950859400013</v>
      </c>
      <c r="E205" s="315">
        <v>727.06950859400013</v>
      </c>
      <c r="F205" s="316">
        <f t="shared" si="7"/>
        <v>0</v>
      </c>
      <c r="G205" s="315">
        <v>727.06950859400013</v>
      </c>
      <c r="H205" s="317">
        <f t="shared" si="8"/>
        <v>614.12486149929157</v>
      </c>
      <c r="I205" s="317">
        <f t="shared" si="6"/>
        <v>84.465770361747147</v>
      </c>
      <c r="J205" s="321"/>
      <c r="K205" s="315">
        <v>0</v>
      </c>
      <c r="L205" s="319">
        <v>614.12486149929157</v>
      </c>
      <c r="M205" s="240"/>
      <c r="N205" s="51"/>
      <c r="O205" s="45"/>
      <c r="P205" s="45"/>
      <c r="Q205" s="45"/>
    </row>
    <row r="206" spans="1:17" s="24" customFormat="1" ht="17.649999999999999" customHeight="1">
      <c r="A206" s="331">
        <v>235</v>
      </c>
      <c r="B206" s="331" t="s">
        <v>128</v>
      </c>
      <c r="C206" s="330" t="s">
        <v>334</v>
      </c>
      <c r="D206" s="315">
        <v>1987.1432715420003</v>
      </c>
      <c r="E206" s="315">
        <v>1987.1432715420003</v>
      </c>
      <c r="F206" s="316">
        <f t="shared" si="7"/>
        <v>0</v>
      </c>
      <c r="G206" s="315">
        <v>1987.1432715420003</v>
      </c>
      <c r="H206" s="317">
        <f t="shared" si="8"/>
        <v>917.77440364308893</v>
      </c>
      <c r="I206" s="317">
        <f t="shared" ref="I206:I270" si="9">+H206/E206*100</f>
        <v>46.185618157814382</v>
      </c>
      <c r="J206" s="321"/>
      <c r="K206" s="315">
        <v>0</v>
      </c>
      <c r="L206" s="319">
        <v>917.77440364308893</v>
      </c>
      <c r="M206" s="240"/>
      <c r="N206" s="51"/>
      <c r="O206" s="45"/>
      <c r="P206" s="45"/>
      <c r="Q206" s="45"/>
    </row>
    <row r="207" spans="1:17" s="24" customFormat="1" ht="17.649999999999999" customHeight="1">
      <c r="A207" s="331">
        <v>236</v>
      </c>
      <c r="B207" s="331" t="s">
        <v>128</v>
      </c>
      <c r="C207" s="330" t="s">
        <v>335</v>
      </c>
      <c r="D207" s="315">
        <v>1866.1106175140001</v>
      </c>
      <c r="E207" s="315">
        <v>1866.1106175140001</v>
      </c>
      <c r="F207" s="316">
        <f t="shared" si="7"/>
        <v>0</v>
      </c>
      <c r="G207" s="315">
        <v>1866.1106175140001</v>
      </c>
      <c r="H207" s="317">
        <f t="shared" si="8"/>
        <v>186.6110626651695</v>
      </c>
      <c r="I207" s="317">
        <f t="shared" si="9"/>
        <v>10.000000048966523</v>
      </c>
      <c r="J207" s="321"/>
      <c r="K207" s="315">
        <v>0</v>
      </c>
      <c r="L207" s="319">
        <v>186.6110626651695</v>
      </c>
      <c r="M207" s="240"/>
      <c r="N207" s="51"/>
      <c r="O207" s="45"/>
      <c r="P207" s="45"/>
      <c r="Q207" s="45"/>
    </row>
    <row r="208" spans="1:17" s="24" customFormat="1" ht="17.649999999999999" customHeight="1">
      <c r="A208" s="331">
        <v>237</v>
      </c>
      <c r="B208" s="331" t="s">
        <v>136</v>
      </c>
      <c r="C208" s="330" t="s">
        <v>336</v>
      </c>
      <c r="D208" s="315">
        <v>234.16434498600003</v>
      </c>
      <c r="E208" s="315">
        <v>234.16434498600003</v>
      </c>
      <c r="F208" s="316">
        <f t="shared" ref="F208:F271" si="10">E208/D208*100-100</f>
        <v>0</v>
      </c>
      <c r="G208" s="315">
        <v>234.16432467999999</v>
      </c>
      <c r="H208" s="317">
        <f t="shared" ref="H208:H271" si="11">+K208+L208</f>
        <v>112.31602775405371</v>
      </c>
      <c r="I208" s="317">
        <f t="shared" si="9"/>
        <v>47.964615518544775</v>
      </c>
      <c r="J208" s="321"/>
      <c r="K208" s="315">
        <v>0</v>
      </c>
      <c r="L208" s="319">
        <v>112.31602775405371</v>
      </c>
      <c r="M208" s="240"/>
      <c r="N208" s="51"/>
      <c r="O208" s="45"/>
      <c r="P208" s="45"/>
      <c r="Q208" s="45"/>
    </row>
    <row r="209" spans="1:17" s="24" customFormat="1" ht="17.649999999999999" customHeight="1">
      <c r="A209" s="331">
        <v>242</v>
      </c>
      <c r="B209" s="331" t="s">
        <v>140</v>
      </c>
      <c r="C209" s="330" t="s">
        <v>337</v>
      </c>
      <c r="D209" s="315">
        <v>492.54083335600001</v>
      </c>
      <c r="E209" s="315">
        <v>492.54083335600001</v>
      </c>
      <c r="F209" s="316">
        <f t="shared" si="10"/>
        <v>0</v>
      </c>
      <c r="G209" s="315">
        <v>492.54083335600001</v>
      </c>
      <c r="H209" s="317">
        <f t="shared" si="11"/>
        <v>179.53310186719298</v>
      </c>
      <c r="I209" s="317">
        <f t="shared" si="9"/>
        <v>36.450399582897028</v>
      </c>
      <c r="J209" s="321"/>
      <c r="K209" s="315">
        <v>0</v>
      </c>
      <c r="L209" s="319">
        <v>179.53310186719298</v>
      </c>
      <c r="M209" s="240"/>
      <c r="N209" s="51"/>
      <c r="O209" s="45"/>
      <c r="P209" s="45"/>
      <c r="Q209" s="45"/>
    </row>
    <row r="210" spans="1:17" s="24" customFormat="1" ht="17.649999999999999" customHeight="1">
      <c r="A210" s="331">
        <v>243</v>
      </c>
      <c r="B210" s="331" t="s">
        <v>140</v>
      </c>
      <c r="C210" s="330" t="s">
        <v>338</v>
      </c>
      <c r="D210" s="315">
        <v>1728.106777254</v>
      </c>
      <c r="E210" s="315">
        <v>1728.106777254</v>
      </c>
      <c r="F210" s="316">
        <f t="shared" si="10"/>
        <v>0</v>
      </c>
      <c r="G210" s="315">
        <v>1728.106777254</v>
      </c>
      <c r="H210" s="317">
        <f t="shared" si="11"/>
        <v>633.66961174842891</v>
      </c>
      <c r="I210" s="317">
        <f t="shared" si="9"/>
        <v>36.668429294360152</v>
      </c>
      <c r="J210" s="321"/>
      <c r="K210" s="315">
        <v>0</v>
      </c>
      <c r="L210" s="319">
        <v>633.66961174842891</v>
      </c>
      <c r="M210" s="240"/>
      <c r="N210" s="51"/>
      <c r="O210" s="45"/>
      <c r="P210" s="45"/>
      <c r="Q210" s="45"/>
    </row>
    <row r="211" spans="1:17" s="24" customFormat="1" ht="17.649999999999999" customHeight="1">
      <c r="A211" s="331">
        <v>244</v>
      </c>
      <c r="B211" s="331" t="s">
        <v>140</v>
      </c>
      <c r="C211" s="330" t="s">
        <v>339</v>
      </c>
      <c r="D211" s="315">
        <v>1387.9694794679999</v>
      </c>
      <c r="E211" s="315">
        <v>1387.9694794679999</v>
      </c>
      <c r="F211" s="316">
        <f t="shared" si="10"/>
        <v>0</v>
      </c>
      <c r="G211" s="315">
        <v>1387.9694794679999</v>
      </c>
      <c r="H211" s="317">
        <f t="shared" si="11"/>
        <v>359.51829464971695</v>
      </c>
      <c r="I211" s="317">
        <f t="shared" si="9"/>
        <v>25.902463992761433</v>
      </c>
      <c r="J211" s="321"/>
      <c r="K211" s="315">
        <v>0</v>
      </c>
      <c r="L211" s="319">
        <v>359.51829464971695</v>
      </c>
      <c r="M211" s="240"/>
      <c r="N211" s="51"/>
      <c r="O211" s="45"/>
      <c r="P211" s="45"/>
      <c r="Q211" s="45"/>
    </row>
    <row r="212" spans="1:17" s="24" customFormat="1" ht="17.649999999999999" customHeight="1">
      <c r="A212" s="331">
        <v>245</v>
      </c>
      <c r="B212" s="331" t="s">
        <v>140</v>
      </c>
      <c r="C212" s="330" t="s">
        <v>340</v>
      </c>
      <c r="D212" s="315">
        <v>1896.181468324</v>
      </c>
      <c r="E212" s="315">
        <v>1896.181468324</v>
      </c>
      <c r="F212" s="316">
        <f t="shared" si="10"/>
        <v>0</v>
      </c>
      <c r="G212" s="315">
        <v>813.126092922</v>
      </c>
      <c r="H212" s="317">
        <f t="shared" si="11"/>
        <v>812.5982832019389</v>
      </c>
      <c r="I212" s="317">
        <f t="shared" si="9"/>
        <v>42.854457591560561</v>
      </c>
      <c r="J212" s="321"/>
      <c r="K212" s="315">
        <v>627.16405819769466</v>
      </c>
      <c r="L212" s="319">
        <v>185.43422500424421</v>
      </c>
      <c r="M212" s="240"/>
      <c r="N212" s="51"/>
      <c r="O212" s="45"/>
      <c r="P212" s="45"/>
      <c r="Q212" s="45"/>
    </row>
    <row r="213" spans="1:17" s="24" customFormat="1" ht="17.649999999999999" customHeight="1">
      <c r="A213" s="331">
        <v>247</v>
      </c>
      <c r="B213" s="331" t="s">
        <v>228</v>
      </c>
      <c r="C213" s="330" t="s">
        <v>341</v>
      </c>
      <c r="D213" s="315">
        <v>384.70297751600003</v>
      </c>
      <c r="E213" s="315">
        <v>384.70297751600003</v>
      </c>
      <c r="F213" s="316">
        <f t="shared" si="10"/>
        <v>0</v>
      </c>
      <c r="G213" s="315">
        <v>384.70289629199999</v>
      </c>
      <c r="H213" s="317">
        <f t="shared" si="11"/>
        <v>84.196581506044083</v>
      </c>
      <c r="I213" s="317">
        <f t="shared" si="9"/>
        <v>21.886126811311797</v>
      </c>
      <c r="J213" s="321"/>
      <c r="K213" s="315">
        <v>0</v>
      </c>
      <c r="L213" s="319">
        <v>84.196581506044083</v>
      </c>
      <c r="M213" s="240"/>
      <c r="N213" s="51"/>
      <c r="O213" s="45"/>
      <c r="P213" s="45"/>
      <c r="Q213" s="45"/>
    </row>
    <row r="214" spans="1:17" s="24" customFormat="1" ht="17.649999999999999" customHeight="1">
      <c r="A214" s="331">
        <v>248</v>
      </c>
      <c r="B214" s="331" t="s">
        <v>228</v>
      </c>
      <c r="C214" s="330" t="s">
        <v>342</v>
      </c>
      <c r="D214" s="315">
        <v>1261.348959442</v>
      </c>
      <c r="E214" s="315">
        <v>1261.348959442</v>
      </c>
      <c r="F214" s="316">
        <f t="shared" si="10"/>
        <v>0</v>
      </c>
      <c r="G214" s="315">
        <v>1261.348959442</v>
      </c>
      <c r="H214" s="317">
        <f t="shared" si="11"/>
        <v>172.34985417712977</v>
      </c>
      <c r="I214" s="317">
        <f t="shared" si="9"/>
        <v>13.663931213244471</v>
      </c>
      <c r="J214" s="321"/>
      <c r="K214" s="315">
        <v>0</v>
      </c>
      <c r="L214" s="319">
        <v>172.34985417712977</v>
      </c>
      <c r="M214" s="240"/>
      <c r="N214" s="51"/>
      <c r="O214" s="45"/>
      <c r="P214" s="45"/>
      <c r="Q214" s="45"/>
    </row>
    <row r="215" spans="1:17" s="24" customFormat="1" ht="17.649999999999999" customHeight="1">
      <c r="A215" s="331">
        <v>249</v>
      </c>
      <c r="B215" s="331" t="s">
        <v>228</v>
      </c>
      <c r="C215" s="330" t="s">
        <v>343</v>
      </c>
      <c r="D215" s="315">
        <v>1165.344262654</v>
      </c>
      <c r="E215" s="315">
        <v>1165.344262654</v>
      </c>
      <c r="F215" s="316">
        <f t="shared" si="10"/>
        <v>0</v>
      </c>
      <c r="G215" s="315">
        <v>901.58640000000003</v>
      </c>
      <c r="H215" s="317">
        <f t="shared" si="11"/>
        <v>351.40162764023302</v>
      </c>
      <c r="I215" s="317">
        <f t="shared" si="9"/>
        <v>30.154319105663884</v>
      </c>
      <c r="J215" s="321"/>
      <c r="K215" s="315">
        <v>2.0305999999999998E-5</v>
      </c>
      <c r="L215" s="319">
        <v>351.40160733423301</v>
      </c>
      <c r="M215" s="240"/>
      <c r="N215" s="51"/>
      <c r="O215" s="45"/>
      <c r="P215" s="45"/>
      <c r="Q215" s="45"/>
    </row>
    <row r="216" spans="1:17" s="24" customFormat="1" ht="17.649999999999999" customHeight="1">
      <c r="A216" s="331">
        <v>250</v>
      </c>
      <c r="B216" s="331" t="s">
        <v>228</v>
      </c>
      <c r="C216" s="330" t="s">
        <v>344</v>
      </c>
      <c r="D216" s="315">
        <v>909.94128339400015</v>
      </c>
      <c r="E216" s="315">
        <v>909.94128339400015</v>
      </c>
      <c r="F216" s="316">
        <f t="shared" si="10"/>
        <v>0</v>
      </c>
      <c r="G216" s="315">
        <v>909.94128339400015</v>
      </c>
      <c r="H216" s="317">
        <f t="shared" si="11"/>
        <v>64.327076129143151</v>
      </c>
      <c r="I216" s="317">
        <f t="shared" si="9"/>
        <v>7.0693656066695727</v>
      </c>
      <c r="J216" s="321"/>
      <c r="K216" s="315">
        <v>0</v>
      </c>
      <c r="L216" s="319">
        <v>64.327076129143151</v>
      </c>
      <c r="M216" s="240"/>
      <c r="N216" s="51"/>
      <c r="O216" s="45"/>
      <c r="P216" s="45"/>
      <c r="Q216" s="45"/>
    </row>
    <row r="217" spans="1:17" s="24" customFormat="1" ht="17.649999999999999" customHeight="1">
      <c r="A217" s="331">
        <v>251</v>
      </c>
      <c r="B217" s="331" t="s">
        <v>246</v>
      </c>
      <c r="C217" s="330" t="s">
        <v>345</v>
      </c>
      <c r="D217" s="315">
        <v>520.96842111599994</v>
      </c>
      <c r="E217" s="315">
        <v>520.96842111599994</v>
      </c>
      <c r="F217" s="316">
        <f t="shared" si="10"/>
        <v>0</v>
      </c>
      <c r="G217" s="315">
        <v>520.96840081000005</v>
      </c>
      <c r="H217" s="317">
        <f t="shared" si="11"/>
        <v>214.93948571499783</v>
      </c>
      <c r="I217" s="317">
        <f t="shared" si="9"/>
        <v>41.257680312860835</v>
      </c>
      <c r="J217" s="321"/>
      <c r="K217" s="315">
        <v>0</v>
      </c>
      <c r="L217" s="319">
        <v>214.93948571499783</v>
      </c>
      <c r="M217" s="240"/>
      <c r="N217" s="51"/>
      <c r="O217" s="45"/>
      <c r="P217" s="45"/>
      <c r="Q217" s="45"/>
    </row>
    <row r="218" spans="1:17" s="24" customFormat="1" ht="17.649999999999999" customHeight="1">
      <c r="A218" s="331">
        <v>252</v>
      </c>
      <c r="B218" s="331" t="s">
        <v>140</v>
      </c>
      <c r="C218" s="330" t="s">
        <v>346</v>
      </c>
      <c r="D218" s="315">
        <v>160.77509018999999</v>
      </c>
      <c r="E218" s="315">
        <v>160.77509018999999</v>
      </c>
      <c r="F218" s="316">
        <f t="shared" si="10"/>
        <v>0</v>
      </c>
      <c r="G218" s="315">
        <v>160.77509018999999</v>
      </c>
      <c r="H218" s="317">
        <f t="shared" si="11"/>
        <v>-3.6070701980861488E-14</v>
      </c>
      <c r="I218" s="317">
        <f t="shared" si="9"/>
        <v>-2.2435504118351936E-14</v>
      </c>
      <c r="J218" s="321"/>
      <c r="K218" s="315">
        <v>0</v>
      </c>
      <c r="L218" s="319">
        <v>-3.6070701980861488E-14</v>
      </c>
      <c r="M218" s="240"/>
      <c r="N218" s="51"/>
      <c r="O218" s="45"/>
      <c r="P218" s="45"/>
      <c r="Q218" s="45"/>
    </row>
    <row r="219" spans="1:17" s="24" customFormat="1" ht="17.649999999999999" customHeight="1">
      <c r="A219" s="331">
        <v>253</v>
      </c>
      <c r="B219" s="331" t="s">
        <v>140</v>
      </c>
      <c r="C219" s="330" t="s">
        <v>347</v>
      </c>
      <c r="D219" s="315">
        <v>669.94432419200007</v>
      </c>
      <c r="E219" s="315">
        <v>669.94432419200007</v>
      </c>
      <c r="F219" s="316">
        <f t="shared" si="10"/>
        <v>0</v>
      </c>
      <c r="G219" s="315">
        <v>669.94432419200007</v>
      </c>
      <c r="H219" s="317">
        <f t="shared" si="11"/>
        <v>324.88006548427086</v>
      </c>
      <c r="I219" s="317">
        <f t="shared" si="9"/>
        <v>48.493591743776477</v>
      </c>
      <c r="J219" s="321"/>
      <c r="K219" s="315">
        <v>0</v>
      </c>
      <c r="L219" s="319">
        <v>324.88006548427086</v>
      </c>
      <c r="M219" s="240"/>
      <c r="N219" s="51"/>
      <c r="O219" s="45"/>
      <c r="P219" s="45"/>
      <c r="Q219" s="45"/>
    </row>
    <row r="220" spans="1:17" s="24" customFormat="1" ht="17.649999999999999" customHeight="1">
      <c r="A220" s="331">
        <v>258</v>
      </c>
      <c r="B220" s="331" t="s">
        <v>213</v>
      </c>
      <c r="C220" s="330" t="s">
        <v>348</v>
      </c>
      <c r="D220" s="315">
        <v>8744.9007360000014</v>
      </c>
      <c r="E220" s="315">
        <v>8744.9007360000014</v>
      </c>
      <c r="F220" s="316">
        <f t="shared" si="10"/>
        <v>0</v>
      </c>
      <c r="G220" s="315">
        <v>7716.2464747940012</v>
      </c>
      <c r="H220" s="317">
        <f t="shared" si="11"/>
        <v>7716.2464747940012</v>
      </c>
      <c r="I220" s="317">
        <f t="shared" si="9"/>
        <v>88.237096197429025</v>
      </c>
      <c r="J220" s="321"/>
      <c r="K220" s="315">
        <v>7716.2464747940012</v>
      </c>
      <c r="L220" s="319">
        <v>0</v>
      </c>
      <c r="M220" s="240"/>
      <c r="N220" s="51"/>
      <c r="O220" s="45"/>
      <c r="P220" s="45"/>
      <c r="Q220" s="45"/>
    </row>
    <row r="221" spans="1:17" s="24" customFormat="1" ht="17.649999999999999" customHeight="1">
      <c r="A221" s="331">
        <v>259</v>
      </c>
      <c r="B221" s="331" t="s">
        <v>246</v>
      </c>
      <c r="C221" s="330" t="s">
        <v>349</v>
      </c>
      <c r="D221" s="315">
        <v>680.12150863800002</v>
      </c>
      <c r="E221" s="315">
        <v>680.12150863800002</v>
      </c>
      <c r="F221" s="316">
        <f t="shared" si="10"/>
        <v>0</v>
      </c>
      <c r="G221" s="315">
        <v>680.12150863800002</v>
      </c>
      <c r="H221" s="317">
        <f t="shared" si="11"/>
        <v>405.95376688235137</v>
      </c>
      <c r="I221" s="317">
        <f t="shared" si="9"/>
        <v>59.688417691025187</v>
      </c>
      <c r="J221" s="321"/>
      <c r="K221" s="315">
        <v>0</v>
      </c>
      <c r="L221" s="319">
        <v>405.95376688235137</v>
      </c>
      <c r="M221" s="240"/>
      <c r="N221" s="51"/>
      <c r="O221" s="45"/>
      <c r="P221" s="45"/>
      <c r="Q221" s="45"/>
    </row>
    <row r="222" spans="1:17" s="24" customFormat="1" ht="17.649999999999999" customHeight="1">
      <c r="A222" s="331">
        <v>260</v>
      </c>
      <c r="B222" s="331" t="s">
        <v>140</v>
      </c>
      <c r="C222" s="330" t="s">
        <v>350</v>
      </c>
      <c r="D222" s="315">
        <v>213.06174060600003</v>
      </c>
      <c r="E222" s="315">
        <v>213.06174060600003</v>
      </c>
      <c r="F222" s="316">
        <f t="shared" si="10"/>
        <v>0</v>
      </c>
      <c r="G222" s="315">
        <v>213.06174060600003</v>
      </c>
      <c r="H222" s="317">
        <f t="shared" si="11"/>
        <v>175.95343533684814</v>
      </c>
      <c r="I222" s="317">
        <f t="shared" si="9"/>
        <v>82.583308873941078</v>
      </c>
      <c r="J222" s="321"/>
      <c r="K222" s="315">
        <v>0</v>
      </c>
      <c r="L222" s="319">
        <v>175.95343533684814</v>
      </c>
      <c r="M222" s="240"/>
      <c r="N222" s="51"/>
      <c r="O222" s="45"/>
      <c r="P222" s="45"/>
      <c r="Q222" s="45"/>
    </row>
    <row r="223" spans="1:17" s="24" customFormat="1" ht="17.649999999999999" customHeight="1">
      <c r="A223" s="331">
        <v>261</v>
      </c>
      <c r="B223" s="331" t="s">
        <v>192</v>
      </c>
      <c r="C223" s="330" t="s">
        <v>351</v>
      </c>
      <c r="D223" s="315">
        <v>10259.811346928</v>
      </c>
      <c r="E223" s="315">
        <v>10259.811346928</v>
      </c>
      <c r="F223" s="316">
        <f t="shared" si="10"/>
        <v>0</v>
      </c>
      <c r="G223" s="315">
        <v>7653.3314</v>
      </c>
      <c r="H223" s="317">
        <f t="shared" si="11"/>
        <v>3113.1763193835186</v>
      </c>
      <c r="I223" s="317">
        <f t="shared" si="9"/>
        <v>30.343407048275484</v>
      </c>
      <c r="J223" s="321"/>
      <c r="K223" s="315">
        <v>2.0305999999999998E-5</v>
      </c>
      <c r="L223" s="319">
        <v>3113.1762990775187</v>
      </c>
      <c r="M223" s="240"/>
      <c r="N223" s="51"/>
      <c r="O223" s="45"/>
      <c r="P223" s="45"/>
      <c r="Q223" s="45"/>
    </row>
    <row r="224" spans="1:17" s="24" customFormat="1" ht="17.649999999999999" customHeight="1">
      <c r="A224" s="331">
        <v>262</v>
      </c>
      <c r="B224" s="331" t="s">
        <v>228</v>
      </c>
      <c r="C224" s="330" t="s">
        <v>352</v>
      </c>
      <c r="D224" s="315">
        <v>764.18611497800009</v>
      </c>
      <c r="E224" s="315">
        <v>764.18611497800009</v>
      </c>
      <c r="F224" s="316">
        <f t="shared" si="10"/>
        <v>0</v>
      </c>
      <c r="G224" s="315">
        <v>764.18611497800009</v>
      </c>
      <c r="H224" s="317">
        <f t="shared" si="11"/>
        <v>198.2464544381549</v>
      </c>
      <c r="I224" s="317">
        <f t="shared" si="9"/>
        <v>25.942169132955545</v>
      </c>
      <c r="J224" s="321"/>
      <c r="K224" s="315">
        <v>0</v>
      </c>
      <c r="L224" s="319">
        <v>198.2464544381549</v>
      </c>
      <c r="M224" s="240"/>
      <c r="N224" s="51"/>
      <c r="O224" s="45"/>
      <c r="P224" s="45"/>
      <c r="Q224" s="45"/>
    </row>
    <row r="225" spans="1:17" s="24" customFormat="1" ht="17.649999999999999" customHeight="1">
      <c r="A225" s="331">
        <v>264</v>
      </c>
      <c r="B225" s="331" t="s">
        <v>755</v>
      </c>
      <c r="C225" s="330" t="s">
        <v>353</v>
      </c>
      <c r="D225" s="315">
        <v>14947.27005343</v>
      </c>
      <c r="E225" s="315">
        <v>14947.27005343</v>
      </c>
      <c r="F225" s="316">
        <f t="shared" si="10"/>
        <v>0</v>
      </c>
      <c r="G225" s="315">
        <v>12277.007600000001</v>
      </c>
      <c r="H225" s="317">
        <f t="shared" si="11"/>
        <v>8571.8607322482148</v>
      </c>
      <c r="I225" s="317">
        <f t="shared" si="9"/>
        <v>57.347333001996581</v>
      </c>
      <c r="J225" s="321"/>
      <c r="K225" s="315">
        <v>2.0305999999999998E-5</v>
      </c>
      <c r="L225" s="319">
        <v>8571.860711942214</v>
      </c>
      <c r="M225" s="240"/>
      <c r="N225" s="51"/>
      <c r="O225" s="45"/>
      <c r="P225" s="45"/>
      <c r="Q225" s="45"/>
    </row>
    <row r="226" spans="1:17" s="24" customFormat="1" ht="17.649999999999999" customHeight="1">
      <c r="A226" s="331">
        <v>266</v>
      </c>
      <c r="B226" s="331" t="s">
        <v>228</v>
      </c>
      <c r="C226" s="330" t="s">
        <v>354</v>
      </c>
      <c r="D226" s="315">
        <v>3609.9194560000005</v>
      </c>
      <c r="E226" s="315">
        <v>3609.9194560000005</v>
      </c>
      <c r="F226" s="316">
        <f t="shared" si="10"/>
        <v>0</v>
      </c>
      <c r="G226" s="315">
        <v>1851.8667098360002</v>
      </c>
      <c r="H226" s="317">
        <f t="shared" si="11"/>
        <v>1824.9338091256511</v>
      </c>
      <c r="I226" s="317">
        <f t="shared" si="9"/>
        <v>50.55331099125916</v>
      </c>
      <c r="J226" s="321"/>
      <c r="K226" s="315">
        <v>1325.464186802207</v>
      </c>
      <c r="L226" s="319">
        <v>499.46962232344418</v>
      </c>
      <c r="M226" s="240"/>
      <c r="N226" s="51"/>
      <c r="O226" s="45"/>
      <c r="P226" s="45"/>
      <c r="Q226" s="45"/>
    </row>
    <row r="227" spans="1:17" s="24" customFormat="1" ht="17.649999999999999" customHeight="1">
      <c r="A227" s="331">
        <v>267</v>
      </c>
      <c r="B227" s="331" t="s">
        <v>228</v>
      </c>
      <c r="C227" s="330" t="s">
        <v>355</v>
      </c>
      <c r="D227" s="315">
        <v>484.28597731799999</v>
      </c>
      <c r="E227" s="315">
        <v>484.28597731799999</v>
      </c>
      <c r="F227" s="316">
        <f t="shared" si="10"/>
        <v>0</v>
      </c>
      <c r="G227" s="315">
        <v>484.28597731799999</v>
      </c>
      <c r="H227" s="317">
        <f t="shared" si="11"/>
        <v>152.68134904195111</v>
      </c>
      <c r="I227" s="317">
        <f t="shared" si="9"/>
        <v>31.527105097592973</v>
      </c>
      <c r="J227" s="321"/>
      <c r="K227" s="315">
        <v>0</v>
      </c>
      <c r="L227" s="319">
        <v>152.68134904195111</v>
      </c>
      <c r="M227" s="240"/>
      <c r="N227" s="51"/>
      <c r="O227" s="45"/>
      <c r="P227" s="45"/>
      <c r="Q227" s="45"/>
    </row>
    <row r="228" spans="1:17" s="24" customFormat="1" ht="17.649999999999999" customHeight="1">
      <c r="A228" s="331">
        <v>268</v>
      </c>
      <c r="B228" s="331" t="s">
        <v>758</v>
      </c>
      <c r="C228" s="330" t="s">
        <v>356</v>
      </c>
      <c r="D228" s="315">
        <v>418.99887744</v>
      </c>
      <c r="E228" s="315">
        <v>418.99887744</v>
      </c>
      <c r="F228" s="316">
        <f t="shared" si="10"/>
        <v>0</v>
      </c>
      <c r="G228" s="315">
        <v>418.93339059000004</v>
      </c>
      <c r="H228" s="317">
        <f t="shared" si="11"/>
        <v>418.93339059000004</v>
      </c>
      <c r="I228" s="317">
        <f t="shared" si="9"/>
        <v>99.984370638317671</v>
      </c>
      <c r="J228" s="321"/>
      <c r="K228" s="315">
        <v>418.93339059000004</v>
      </c>
      <c r="L228" s="319">
        <v>0</v>
      </c>
      <c r="M228" s="240"/>
      <c r="N228" s="51"/>
      <c r="O228" s="45"/>
      <c r="P228" s="45"/>
      <c r="Q228" s="45"/>
    </row>
    <row r="229" spans="1:17" s="24" customFormat="1" ht="17.649999999999999" customHeight="1">
      <c r="A229" s="331">
        <v>269</v>
      </c>
      <c r="B229" s="331" t="s">
        <v>136</v>
      </c>
      <c r="C229" s="330" t="s">
        <v>357</v>
      </c>
      <c r="D229" s="315">
        <v>58.540532908000003</v>
      </c>
      <c r="E229" s="315">
        <v>58.540532908000003</v>
      </c>
      <c r="F229" s="316">
        <f t="shared" si="10"/>
        <v>0</v>
      </c>
      <c r="G229" s="315">
        <v>58.540532908000003</v>
      </c>
      <c r="H229" s="317">
        <f t="shared" si="11"/>
        <v>18.48648368138053</v>
      </c>
      <c r="I229" s="317">
        <f t="shared" si="9"/>
        <v>31.578946693965293</v>
      </c>
      <c r="J229" s="321"/>
      <c r="K229" s="315">
        <v>0</v>
      </c>
      <c r="L229" s="319">
        <v>18.48648368138053</v>
      </c>
      <c r="M229" s="240"/>
      <c r="N229" s="51"/>
      <c r="O229" s="45"/>
      <c r="P229" s="45"/>
      <c r="Q229" s="45"/>
    </row>
    <row r="230" spans="1:17" s="24" customFormat="1" ht="17.649999999999999" customHeight="1">
      <c r="A230" s="331">
        <v>273</v>
      </c>
      <c r="B230" s="331" t="s">
        <v>140</v>
      </c>
      <c r="C230" s="330" t="s">
        <v>358</v>
      </c>
      <c r="D230" s="315">
        <v>2095.5792000000001</v>
      </c>
      <c r="E230" s="315">
        <v>2095.5792000000001</v>
      </c>
      <c r="F230" s="316">
        <f t="shared" si="10"/>
        <v>0</v>
      </c>
      <c r="G230" s="315">
        <v>787.87279999999998</v>
      </c>
      <c r="H230" s="317">
        <f t="shared" si="11"/>
        <v>768.88492233760087</v>
      </c>
      <c r="I230" s="317">
        <f t="shared" si="9"/>
        <v>36.6908071208953</v>
      </c>
      <c r="J230" s="321"/>
      <c r="K230" s="315">
        <v>144.42654160348334</v>
      </c>
      <c r="L230" s="319">
        <v>624.45838073411755</v>
      </c>
      <c r="M230" s="240"/>
      <c r="N230" s="51"/>
      <c r="O230" s="45"/>
      <c r="P230" s="45"/>
      <c r="Q230" s="45"/>
    </row>
    <row r="231" spans="1:17" s="24" customFormat="1" ht="17.649999999999999" customHeight="1">
      <c r="A231" s="331">
        <v>274</v>
      </c>
      <c r="B231" s="331" t="s">
        <v>140</v>
      </c>
      <c r="C231" s="330" t="s">
        <v>359</v>
      </c>
      <c r="D231" s="315">
        <v>5898.893</v>
      </c>
      <c r="E231" s="315">
        <v>4376.6206112199998</v>
      </c>
      <c r="F231" s="316">
        <f t="shared" si="10"/>
        <v>-25.806068846815847</v>
      </c>
      <c r="G231" s="315">
        <v>2038.5198070380002</v>
      </c>
      <c r="H231" s="317">
        <f t="shared" si="11"/>
        <v>1981.2331922957442</v>
      </c>
      <c r="I231" s="317">
        <f t="shared" si="9"/>
        <v>45.268561483639033</v>
      </c>
      <c r="J231" s="321"/>
      <c r="K231" s="315">
        <v>986.75608317138926</v>
      </c>
      <c r="L231" s="319">
        <v>994.47710912435491</v>
      </c>
      <c r="M231" s="240"/>
      <c r="N231" s="51"/>
      <c r="O231" s="45"/>
      <c r="P231" s="45"/>
      <c r="Q231" s="45"/>
    </row>
    <row r="232" spans="1:17" s="24" customFormat="1" ht="17.649999999999999" customHeight="1">
      <c r="A232" s="331">
        <v>275</v>
      </c>
      <c r="B232" s="331" t="s">
        <v>124</v>
      </c>
      <c r="C232" s="330" t="s">
        <v>360</v>
      </c>
      <c r="D232" s="315">
        <v>1417.3588</v>
      </c>
      <c r="E232" s="315">
        <v>1417.3588</v>
      </c>
      <c r="F232" s="316">
        <f t="shared" si="10"/>
        <v>0</v>
      </c>
      <c r="G232" s="315">
        <v>1417.3588</v>
      </c>
      <c r="H232" s="317">
        <f t="shared" si="11"/>
        <v>447.5869895364732</v>
      </c>
      <c r="I232" s="317">
        <f t="shared" si="9"/>
        <v>31.578947372851051</v>
      </c>
      <c r="J232" s="321"/>
      <c r="K232" s="315">
        <v>0</v>
      </c>
      <c r="L232" s="319">
        <v>447.5869895364732</v>
      </c>
      <c r="M232" s="240"/>
      <c r="N232" s="51"/>
      <c r="O232" s="45"/>
      <c r="P232" s="45"/>
      <c r="Q232" s="45"/>
    </row>
    <row r="233" spans="1:17" s="24" customFormat="1" ht="17.649999999999999" customHeight="1">
      <c r="A233" s="331">
        <v>278</v>
      </c>
      <c r="B233" s="331" t="s">
        <v>205</v>
      </c>
      <c r="C233" s="330" t="s">
        <v>361</v>
      </c>
      <c r="D233" s="315">
        <v>4923.9613280000003</v>
      </c>
      <c r="E233" s="315">
        <v>4923.9613280000003</v>
      </c>
      <c r="F233" s="316">
        <f t="shared" si="10"/>
        <v>0</v>
      </c>
      <c r="G233" s="315">
        <v>4345.4840000000004</v>
      </c>
      <c r="H233" s="317">
        <f t="shared" si="11"/>
        <v>4254.9530834010202</v>
      </c>
      <c r="I233" s="317">
        <f t="shared" si="9"/>
        <v>86.413210826927511</v>
      </c>
      <c r="J233" s="321"/>
      <c r="K233" s="315">
        <v>543.18549939082015</v>
      </c>
      <c r="L233" s="319">
        <v>3711.7675840102002</v>
      </c>
      <c r="M233" s="240"/>
      <c r="N233" s="51"/>
      <c r="O233" s="45"/>
      <c r="P233" s="45"/>
      <c r="Q233" s="45"/>
    </row>
    <row r="234" spans="1:17" s="24" customFormat="1" ht="17.649999999999999" customHeight="1">
      <c r="A234" s="331">
        <v>280</v>
      </c>
      <c r="B234" s="331" t="s">
        <v>228</v>
      </c>
      <c r="C234" s="330" t="s">
        <v>362</v>
      </c>
      <c r="D234" s="315">
        <v>2063.0895999999998</v>
      </c>
      <c r="E234" s="315">
        <v>2063.6175560000001</v>
      </c>
      <c r="F234" s="316">
        <f t="shared" si="10"/>
        <v>2.5590551181124965E-2</v>
      </c>
      <c r="G234" s="315">
        <v>394.86653663600003</v>
      </c>
      <c r="H234" s="317">
        <f t="shared" si="11"/>
        <v>390.49967193717953</v>
      </c>
      <c r="I234" s="317">
        <f t="shared" si="9"/>
        <v>18.923064053307538</v>
      </c>
      <c r="J234" s="321"/>
      <c r="K234" s="315">
        <v>35.537542971715268</v>
      </c>
      <c r="L234" s="319">
        <v>354.96212896546427</v>
      </c>
      <c r="M234" s="240"/>
      <c r="N234" s="51"/>
      <c r="O234" s="45"/>
      <c r="P234" s="45"/>
      <c r="Q234" s="45"/>
    </row>
    <row r="235" spans="1:17" s="24" customFormat="1" ht="17.649999999999999" customHeight="1">
      <c r="A235" s="331">
        <v>281</v>
      </c>
      <c r="B235" s="331" t="s">
        <v>136</v>
      </c>
      <c r="C235" s="330" t="s">
        <v>363</v>
      </c>
      <c r="D235" s="315">
        <v>1909.749714158</v>
      </c>
      <c r="E235" s="315">
        <v>1909.749714158</v>
      </c>
      <c r="F235" s="316">
        <f t="shared" si="10"/>
        <v>0</v>
      </c>
      <c r="G235" s="315">
        <v>1752.4078</v>
      </c>
      <c r="H235" s="317">
        <f t="shared" si="11"/>
        <v>1551.0067612728562</v>
      </c>
      <c r="I235" s="317">
        <f t="shared" si="9"/>
        <v>81.215184889119783</v>
      </c>
      <c r="J235" s="321"/>
      <c r="K235" s="315">
        <v>183.386775572</v>
      </c>
      <c r="L235" s="319">
        <v>1367.6199857008562</v>
      </c>
      <c r="M235" s="240"/>
      <c r="N235" s="51"/>
      <c r="O235" s="45"/>
      <c r="P235" s="45"/>
      <c r="Q235" s="45"/>
    </row>
    <row r="236" spans="1:17" s="24" customFormat="1" ht="17.649999999999999" customHeight="1">
      <c r="A236" s="331">
        <v>282</v>
      </c>
      <c r="B236" s="331" t="s">
        <v>228</v>
      </c>
      <c r="C236" s="330" t="s">
        <v>364</v>
      </c>
      <c r="D236" s="315">
        <v>1218.3600000000001</v>
      </c>
      <c r="E236" s="315">
        <v>1218.3600000000001</v>
      </c>
      <c r="F236" s="316">
        <f t="shared" si="10"/>
        <v>0</v>
      </c>
      <c r="G236" s="315">
        <v>324.25183276200005</v>
      </c>
      <c r="H236" s="317">
        <f t="shared" si="11"/>
        <v>324.25183276200005</v>
      </c>
      <c r="I236" s="317">
        <f t="shared" si="9"/>
        <v>26.613795</v>
      </c>
      <c r="J236" s="321"/>
      <c r="K236" s="315">
        <v>45.737305499432331</v>
      </c>
      <c r="L236" s="319">
        <v>278.5145272625677</v>
      </c>
      <c r="M236" s="240"/>
      <c r="N236" s="51"/>
      <c r="O236" s="45"/>
      <c r="P236" s="45"/>
      <c r="Q236" s="45"/>
    </row>
    <row r="237" spans="1:17" s="24" customFormat="1" ht="17.649999999999999" customHeight="1">
      <c r="A237" s="331">
        <v>283</v>
      </c>
      <c r="B237" s="331" t="s">
        <v>136</v>
      </c>
      <c r="C237" s="330" t="s">
        <v>365</v>
      </c>
      <c r="D237" s="315">
        <v>422.082993332</v>
      </c>
      <c r="E237" s="315">
        <v>422.082993332</v>
      </c>
      <c r="F237" s="316">
        <f t="shared" si="10"/>
        <v>0</v>
      </c>
      <c r="G237" s="315">
        <v>422.082993332</v>
      </c>
      <c r="H237" s="317">
        <f t="shared" si="11"/>
        <v>316.56225098025277</v>
      </c>
      <c r="I237" s="317">
        <f t="shared" si="9"/>
        <v>75.000001417079787</v>
      </c>
      <c r="J237" s="321"/>
      <c r="K237" s="315">
        <v>0</v>
      </c>
      <c r="L237" s="319">
        <v>316.56225098025277</v>
      </c>
      <c r="M237" s="240"/>
      <c r="N237" s="51"/>
      <c r="O237" s="45"/>
      <c r="P237" s="45"/>
      <c r="Q237" s="45"/>
    </row>
    <row r="238" spans="1:17" s="24" customFormat="1" ht="17.649999999999999" customHeight="1">
      <c r="A238" s="331">
        <v>284</v>
      </c>
      <c r="B238" s="331" t="s">
        <v>124</v>
      </c>
      <c r="C238" s="330" t="s">
        <v>366</v>
      </c>
      <c r="D238" s="315">
        <v>2638.0521624600001</v>
      </c>
      <c r="E238" s="315">
        <v>2638.0521624600001</v>
      </c>
      <c r="F238" s="316">
        <f t="shared" si="10"/>
        <v>0</v>
      </c>
      <c r="G238" s="315">
        <v>872.95494000000008</v>
      </c>
      <c r="H238" s="317">
        <f t="shared" si="11"/>
        <v>505.39498539816009</v>
      </c>
      <c r="I238" s="317">
        <f t="shared" si="9"/>
        <v>19.157884464531442</v>
      </c>
      <c r="J238" s="321"/>
      <c r="K238" s="315">
        <v>2.0305999999999998E-5</v>
      </c>
      <c r="L238" s="319">
        <v>505.39496509216008</v>
      </c>
      <c r="M238" s="240"/>
      <c r="N238" s="51"/>
      <c r="O238" s="45"/>
      <c r="P238" s="45"/>
      <c r="Q238" s="45"/>
    </row>
    <row r="239" spans="1:17" s="24" customFormat="1" ht="17.649999999999999" customHeight="1">
      <c r="A239" s="331">
        <v>286</v>
      </c>
      <c r="B239" s="331" t="s">
        <v>128</v>
      </c>
      <c r="C239" s="330" t="s">
        <v>367</v>
      </c>
      <c r="D239" s="315">
        <v>2170.7393410560003</v>
      </c>
      <c r="E239" s="315">
        <v>2170.7393410560003</v>
      </c>
      <c r="F239" s="316">
        <f t="shared" si="10"/>
        <v>0</v>
      </c>
      <c r="G239" s="315">
        <v>2170.7393410560003</v>
      </c>
      <c r="H239" s="317">
        <f t="shared" si="11"/>
        <v>1085.3696705418106</v>
      </c>
      <c r="I239" s="317">
        <f t="shared" si="9"/>
        <v>50.000000000636213</v>
      </c>
      <c r="J239" s="321"/>
      <c r="K239" s="315">
        <v>0</v>
      </c>
      <c r="L239" s="319">
        <v>1085.3696705418106</v>
      </c>
      <c r="M239" s="240"/>
      <c r="N239" s="51"/>
      <c r="O239" s="45"/>
      <c r="P239" s="45"/>
      <c r="Q239" s="45"/>
    </row>
    <row r="240" spans="1:17" s="24" customFormat="1" ht="17.649999999999999" customHeight="1">
      <c r="A240" s="331">
        <v>288</v>
      </c>
      <c r="B240" s="331" t="s">
        <v>228</v>
      </c>
      <c r="C240" s="330" t="s">
        <v>368</v>
      </c>
      <c r="D240" s="315">
        <v>942.19839999999999</v>
      </c>
      <c r="E240" s="315">
        <v>511.13757580600003</v>
      </c>
      <c r="F240" s="316">
        <f t="shared" si="10"/>
        <v>-45.750536637931027</v>
      </c>
      <c r="G240" s="315">
        <v>511.13757580600003</v>
      </c>
      <c r="H240" s="317">
        <f t="shared" si="11"/>
        <v>353.97893611619008</v>
      </c>
      <c r="I240" s="317">
        <f t="shared" si="9"/>
        <v>69.253162528309446</v>
      </c>
      <c r="J240" s="321"/>
      <c r="K240" s="315">
        <v>0</v>
      </c>
      <c r="L240" s="319">
        <v>353.97893611619008</v>
      </c>
      <c r="M240" s="240"/>
      <c r="N240" s="51"/>
      <c r="O240" s="45"/>
      <c r="P240" s="45"/>
      <c r="Q240" s="45"/>
    </row>
    <row r="241" spans="1:17" s="24" customFormat="1" ht="17.649999999999999" customHeight="1">
      <c r="A241" s="331">
        <v>289</v>
      </c>
      <c r="B241" s="331" t="s">
        <v>155</v>
      </c>
      <c r="C241" s="330" t="s">
        <v>369</v>
      </c>
      <c r="D241" s="315">
        <v>9044.7123483859996</v>
      </c>
      <c r="E241" s="315">
        <v>9044.7123483859996</v>
      </c>
      <c r="F241" s="316">
        <f t="shared" si="10"/>
        <v>0</v>
      </c>
      <c r="G241" s="315">
        <v>7846.6583483860004</v>
      </c>
      <c r="H241" s="317">
        <f t="shared" si="11"/>
        <v>7846.6583483860004</v>
      </c>
      <c r="I241" s="317">
        <f t="shared" si="9"/>
        <v>86.754095057386891</v>
      </c>
      <c r="J241" s="321"/>
      <c r="K241" s="315">
        <v>7846.6583483860004</v>
      </c>
      <c r="L241" s="319">
        <v>0</v>
      </c>
      <c r="M241" s="240"/>
      <c r="N241" s="51"/>
      <c r="O241" s="45"/>
      <c r="P241" s="45"/>
      <c r="Q241" s="45"/>
    </row>
    <row r="242" spans="1:17" s="24" customFormat="1" ht="17.649999999999999" customHeight="1">
      <c r="A242" s="331">
        <v>292</v>
      </c>
      <c r="B242" s="331" t="s">
        <v>140</v>
      </c>
      <c r="C242" s="330" t="s">
        <v>371</v>
      </c>
      <c r="D242" s="315">
        <v>1245.246078076</v>
      </c>
      <c r="E242" s="315">
        <v>1245.246078076</v>
      </c>
      <c r="F242" s="316">
        <f t="shared" si="10"/>
        <v>0</v>
      </c>
      <c r="G242" s="315">
        <v>1245.246078076</v>
      </c>
      <c r="H242" s="317">
        <f t="shared" si="11"/>
        <v>845.9999330952993</v>
      </c>
      <c r="I242" s="317">
        <f t="shared" si="9"/>
        <v>67.938373626715901</v>
      </c>
      <c r="J242" s="321"/>
      <c r="K242" s="315">
        <v>0</v>
      </c>
      <c r="L242" s="319">
        <v>845.9999330952993</v>
      </c>
      <c r="M242" s="240"/>
      <c r="N242" s="51"/>
      <c r="O242" s="45"/>
      <c r="P242" s="45"/>
      <c r="Q242" s="45"/>
    </row>
    <row r="243" spans="1:17" s="24" customFormat="1" ht="17.649999999999999" customHeight="1">
      <c r="A243" s="331">
        <v>293</v>
      </c>
      <c r="B243" s="331" t="s">
        <v>228</v>
      </c>
      <c r="C243" s="330" t="s">
        <v>372</v>
      </c>
      <c r="D243" s="315">
        <v>1424.5818878719999</v>
      </c>
      <c r="E243" s="315">
        <v>1424.5818878719999</v>
      </c>
      <c r="F243" s="316">
        <f t="shared" si="10"/>
        <v>0</v>
      </c>
      <c r="G243" s="315">
        <v>1424.5818878719999</v>
      </c>
      <c r="H243" s="317">
        <f t="shared" si="11"/>
        <v>449.86796370102093</v>
      </c>
      <c r="I243" s="317">
        <f t="shared" si="9"/>
        <v>31.578947305936968</v>
      </c>
      <c r="J243" s="321"/>
      <c r="K243" s="315">
        <v>0</v>
      </c>
      <c r="L243" s="319">
        <v>449.86796370102093</v>
      </c>
      <c r="M243" s="240"/>
      <c r="N243" s="51"/>
      <c r="O243" s="45"/>
      <c r="P243" s="45"/>
      <c r="Q243" s="45"/>
    </row>
    <row r="244" spans="1:17" s="24" customFormat="1" ht="17.649999999999999" customHeight="1">
      <c r="A244" s="331">
        <v>294</v>
      </c>
      <c r="B244" s="331" t="s">
        <v>250</v>
      </c>
      <c r="C244" s="330" t="s">
        <v>373</v>
      </c>
      <c r="D244" s="315">
        <v>1061.3717148320002</v>
      </c>
      <c r="E244" s="315">
        <v>1061.3717148320002</v>
      </c>
      <c r="F244" s="316">
        <f t="shared" si="10"/>
        <v>0</v>
      </c>
      <c r="G244" s="315">
        <v>1061.3717148320002</v>
      </c>
      <c r="H244" s="317">
        <f t="shared" si="11"/>
        <v>320.14709475799566</v>
      </c>
      <c r="I244" s="317">
        <f t="shared" si="9"/>
        <v>30.163522381851898</v>
      </c>
      <c r="J244" s="321"/>
      <c r="K244" s="315">
        <v>0</v>
      </c>
      <c r="L244" s="319">
        <v>320.14709475799566</v>
      </c>
      <c r="M244" s="240"/>
      <c r="N244" s="51"/>
      <c r="O244" s="45"/>
      <c r="P244" s="45"/>
      <c r="Q244" s="45"/>
    </row>
    <row r="245" spans="1:17" s="24" customFormat="1" ht="17.649999999999999" customHeight="1">
      <c r="A245" s="331">
        <v>295</v>
      </c>
      <c r="B245" s="331" t="s">
        <v>228</v>
      </c>
      <c r="C245" s="330" t="s">
        <v>374</v>
      </c>
      <c r="D245" s="315">
        <v>407.30483479399999</v>
      </c>
      <c r="E245" s="315">
        <v>407.30483479399999</v>
      </c>
      <c r="F245" s="316">
        <f t="shared" si="10"/>
        <v>0</v>
      </c>
      <c r="G245" s="315">
        <v>407.30483479399999</v>
      </c>
      <c r="H245" s="317">
        <f t="shared" si="11"/>
        <v>136.72115102295379</v>
      </c>
      <c r="I245" s="317">
        <f t="shared" si="9"/>
        <v>33.567279183440675</v>
      </c>
      <c r="J245" s="321"/>
      <c r="K245" s="315">
        <v>0</v>
      </c>
      <c r="L245" s="319">
        <v>136.72115102295379</v>
      </c>
      <c r="M245" s="240"/>
      <c r="N245" s="51"/>
      <c r="O245" s="45"/>
      <c r="P245" s="45"/>
      <c r="Q245" s="45"/>
    </row>
    <row r="246" spans="1:17" s="24" customFormat="1" ht="17.649999999999999" customHeight="1">
      <c r="A246" s="331">
        <v>296</v>
      </c>
      <c r="B246" s="331" t="s">
        <v>126</v>
      </c>
      <c r="C246" s="330" t="s">
        <v>375</v>
      </c>
      <c r="D246" s="315">
        <v>14991.391844000002</v>
      </c>
      <c r="E246" s="315">
        <v>14717.260844</v>
      </c>
      <c r="F246" s="316">
        <f t="shared" si="10"/>
        <v>-1.8285893855127</v>
      </c>
      <c r="G246" s="315">
        <v>9854.5018</v>
      </c>
      <c r="H246" s="317">
        <f t="shared" si="11"/>
        <v>8055.8984937308178</v>
      </c>
      <c r="I246" s="317">
        <f t="shared" si="9"/>
        <v>54.737757107940929</v>
      </c>
      <c r="J246" s="321"/>
      <c r="K246" s="315">
        <v>2.0305999999999998E-5</v>
      </c>
      <c r="L246" s="319">
        <v>8055.8984734248179</v>
      </c>
      <c r="M246" s="240"/>
      <c r="N246" s="51"/>
      <c r="O246" s="45"/>
      <c r="P246" s="45"/>
      <c r="Q246" s="45"/>
    </row>
    <row r="247" spans="1:17" s="24" customFormat="1" ht="17.649999999999999" customHeight="1">
      <c r="A247" s="331">
        <v>297</v>
      </c>
      <c r="B247" s="331" t="s">
        <v>136</v>
      </c>
      <c r="C247" s="330" t="s">
        <v>376</v>
      </c>
      <c r="D247" s="315">
        <v>2921.40990427</v>
      </c>
      <c r="E247" s="315">
        <v>2921.40990427</v>
      </c>
      <c r="F247" s="316">
        <f t="shared" si="10"/>
        <v>0</v>
      </c>
      <c r="G247" s="315">
        <v>1922.9782000000002</v>
      </c>
      <c r="H247" s="317">
        <f t="shared" si="11"/>
        <v>1623.0947071338435</v>
      </c>
      <c r="I247" s="317">
        <f t="shared" si="9"/>
        <v>55.558609038789484</v>
      </c>
      <c r="J247" s="321"/>
      <c r="K247" s="315">
        <v>2.0305999999999998E-5</v>
      </c>
      <c r="L247" s="319">
        <v>1623.0946868278436</v>
      </c>
      <c r="M247" s="240"/>
      <c r="N247" s="51"/>
      <c r="O247" s="45"/>
      <c r="P247" s="45"/>
      <c r="Q247" s="45"/>
    </row>
    <row r="248" spans="1:17" s="24" customFormat="1" ht="17.649999999999999" customHeight="1">
      <c r="A248" s="331">
        <v>298</v>
      </c>
      <c r="B248" s="331" t="s">
        <v>126</v>
      </c>
      <c r="C248" s="330" t="s">
        <v>377</v>
      </c>
      <c r="D248" s="315">
        <v>14188.909080060001</v>
      </c>
      <c r="E248" s="315">
        <v>14188.909080060001</v>
      </c>
      <c r="F248" s="316">
        <f t="shared" si="10"/>
        <v>0</v>
      </c>
      <c r="G248" s="315">
        <v>8636.3913201280011</v>
      </c>
      <c r="H248" s="317">
        <f t="shared" si="11"/>
        <v>8636.3913201280011</v>
      </c>
      <c r="I248" s="317">
        <f t="shared" si="9"/>
        <v>60.867197551254449</v>
      </c>
      <c r="J248" s="321"/>
      <c r="K248" s="315">
        <v>8636.3913201280011</v>
      </c>
      <c r="L248" s="319">
        <v>0</v>
      </c>
      <c r="M248" s="240"/>
      <c r="N248" s="51"/>
      <c r="O248" s="45"/>
      <c r="P248" s="45"/>
      <c r="Q248" s="45"/>
    </row>
    <row r="249" spans="1:17" s="24" customFormat="1" ht="17.649999999999999" customHeight="1">
      <c r="A249" s="331">
        <v>300</v>
      </c>
      <c r="B249" s="331" t="s">
        <v>136</v>
      </c>
      <c r="C249" s="330" t="s">
        <v>378</v>
      </c>
      <c r="D249" s="315">
        <v>522.15849485800004</v>
      </c>
      <c r="E249" s="315">
        <v>522.15849485800004</v>
      </c>
      <c r="F249" s="316">
        <f t="shared" si="10"/>
        <v>0</v>
      </c>
      <c r="G249" s="315">
        <v>522.15849485800004</v>
      </c>
      <c r="H249" s="317">
        <f t="shared" si="11"/>
        <v>391.61887085443209</v>
      </c>
      <c r="I249" s="317">
        <f>+H249/E249*100</f>
        <v>74.999999944639811</v>
      </c>
      <c r="J249" s="321"/>
      <c r="K249" s="315">
        <v>0</v>
      </c>
      <c r="L249" s="319">
        <v>391.61887085443209</v>
      </c>
      <c r="M249" s="240"/>
      <c r="N249" s="51"/>
      <c r="O249" s="45"/>
      <c r="P249" s="45"/>
      <c r="Q249" s="45"/>
    </row>
    <row r="250" spans="1:17" s="24" customFormat="1" ht="17.649999999999999" customHeight="1">
      <c r="A250" s="331">
        <v>304</v>
      </c>
      <c r="B250" s="331" t="s">
        <v>136</v>
      </c>
      <c r="C250" s="330" t="s">
        <v>379</v>
      </c>
      <c r="D250" s="315">
        <v>5060.2551999999996</v>
      </c>
      <c r="E250" s="315">
        <v>3445.9281999999998</v>
      </c>
      <c r="F250" s="316">
        <f t="shared" si="10"/>
        <v>-31.902086677367564</v>
      </c>
      <c r="G250" s="315">
        <v>2575.4046395219998</v>
      </c>
      <c r="H250" s="317">
        <f t="shared" si="11"/>
        <v>2575.4046395219998</v>
      </c>
      <c r="I250" s="317">
        <f>+H250/E250*100</f>
        <v>74.737617560400707</v>
      </c>
      <c r="J250" s="321"/>
      <c r="K250" s="315">
        <v>2575.4046395219998</v>
      </c>
      <c r="L250" s="319">
        <v>0</v>
      </c>
      <c r="M250" s="240"/>
      <c r="N250" s="51"/>
      <c r="O250" s="45"/>
      <c r="P250" s="45"/>
      <c r="Q250" s="45"/>
    </row>
    <row r="251" spans="1:17" s="24" customFormat="1" ht="17.649999999999999" customHeight="1">
      <c r="A251" s="331">
        <v>305</v>
      </c>
      <c r="B251" s="331" t="s">
        <v>246</v>
      </c>
      <c r="C251" s="330" t="s">
        <v>380</v>
      </c>
      <c r="D251" s="315">
        <v>163.81325360399998</v>
      </c>
      <c r="E251" s="315">
        <v>163.81325360399998</v>
      </c>
      <c r="F251" s="316">
        <f t="shared" si="10"/>
        <v>0</v>
      </c>
      <c r="G251" s="315">
        <v>163.81327391000002</v>
      </c>
      <c r="H251" s="317">
        <f t="shared" si="11"/>
        <v>50.684326275321077</v>
      </c>
      <c r="I251" s="317">
        <f>+H251/E251*100</f>
        <v>30.940308650388388</v>
      </c>
      <c r="J251" s="321"/>
      <c r="K251" s="315">
        <v>0</v>
      </c>
      <c r="L251" s="319">
        <v>50.684326275321077</v>
      </c>
      <c r="M251" s="240"/>
      <c r="N251" s="51"/>
      <c r="O251" s="45"/>
      <c r="P251" s="45"/>
      <c r="Q251" s="45"/>
    </row>
    <row r="252" spans="1:17" s="24" customFormat="1" ht="17.649999999999999" customHeight="1">
      <c r="A252" s="331">
        <v>306</v>
      </c>
      <c r="B252" s="331" t="s">
        <v>246</v>
      </c>
      <c r="C252" s="330" t="s">
        <v>381</v>
      </c>
      <c r="D252" s="315">
        <v>1437.3995833340002</v>
      </c>
      <c r="E252" s="315">
        <v>1437.3995833340002</v>
      </c>
      <c r="F252" s="316">
        <f t="shared" si="10"/>
        <v>0</v>
      </c>
      <c r="G252" s="315">
        <v>1437.3995833340002</v>
      </c>
      <c r="H252" s="317">
        <f t="shared" si="11"/>
        <v>907.45078023318024</v>
      </c>
      <c r="I252" s="317">
        <f t="shared" si="9"/>
        <v>63.131420848778774</v>
      </c>
      <c r="J252" s="321"/>
      <c r="K252" s="315">
        <v>0</v>
      </c>
      <c r="L252" s="319">
        <v>907.45078023318024</v>
      </c>
      <c r="M252" s="240"/>
      <c r="N252" s="51"/>
      <c r="O252" s="45"/>
      <c r="P252" s="45"/>
      <c r="Q252" s="45"/>
    </row>
    <row r="253" spans="1:17" s="24" customFormat="1" ht="17.649999999999999" customHeight="1">
      <c r="A253" s="331">
        <v>307</v>
      </c>
      <c r="B253" s="331" t="s">
        <v>228</v>
      </c>
      <c r="C253" s="330" t="s">
        <v>382</v>
      </c>
      <c r="D253" s="315">
        <v>1610.0912293180002</v>
      </c>
      <c r="E253" s="315">
        <v>1610.0912293180002</v>
      </c>
      <c r="F253" s="316">
        <f t="shared" si="10"/>
        <v>0</v>
      </c>
      <c r="G253" s="315">
        <v>1610.0912293180002</v>
      </c>
      <c r="H253" s="317">
        <f t="shared" si="11"/>
        <v>1115.9447524708196</v>
      </c>
      <c r="I253" s="317">
        <f t="shared" si="9"/>
        <v>69.30941130233407</v>
      </c>
      <c r="J253" s="321"/>
      <c r="K253" s="315">
        <v>0</v>
      </c>
      <c r="L253" s="319">
        <v>1115.9447524708196</v>
      </c>
      <c r="M253" s="240"/>
      <c r="N253" s="51"/>
      <c r="O253" s="45"/>
      <c r="P253" s="45"/>
      <c r="Q253" s="45"/>
    </row>
    <row r="254" spans="1:17" s="24" customFormat="1" ht="17.649999999999999" customHeight="1">
      <c r="A254" s="331">
        <v>308</v>
      </c>
      <c r="B254" s="331" t="s">
        <v>228</v>
      </c>
      <c r="C254" s="330" t="s">
        <v>383</v>
      </c>
      <c r="D254" s="315">
        <v>1052.9166822460002</v>
      </c>
      <c r="E254" s="315">
        <v>1052.9166822460002</v>
      </c>
      <c r="F254" s="316">
        <f t="shared" si="10"/>
        <v>0</v>
      </c>
      <c r="G254" s="315">
        <v>1052.9166822460002</v>
      </c>
      <c r="H254" s="317">
        <f t="shared" si="11"/>
        <v>507.1716934261238</v>
      </c>
      <c r="I254" s="317">
        <f t="shared" si="9"/>
        <v>48.168264590913736</v>
      </c>
      <c r="J254" s="321"/>
      <c r="K254" s="315">
        <v>0</v>
      </c>
      <c r="L254" s="319">
        <v>507.1716934261238</v>
      </c>
      <c r="M254" s="240"/>
      <c r="N254" s="51"/>
      <c r="O254" s="45"/>
      <c r="P254" s="45"/>
      <c r="Q254" s="45"/>
    </row>
    <row r="255" spans="1:17" s="24" customFormat="1" ht="17.649999999999999" customHeight="1">
      <c r="A255" s="331">
        <v>309</v>
      </c>
      <c r="B255" s="331" t="s">
        <v>228</v>
      </c>
      <c r="C255" s="330" t="s">
        <v>384</v>
      </c>
      <c r="D255" s="315">
        <v>985.17150045599999</v>
      </c>
      <c r="E255" s="315">
        <v>985.17150045599999</v>
      </c>
      <c r="F255" s="316">
        <f t="shared" si="10"/>
        <v>0</v>
      </c>
      <c r="G255" s="315">
        <v>985.17150045599999</v>
      </c>
      <c r="H255" s="317">
        <f t="shared" si="11"/>
        <v>840.94436568316689</v>
      </c>
      <c r="I255" s="317">
        <f t="shared" si="9"/>
        <v>85.360200258932011</v>
      </c>
      <c r="J255" s="321"/>
      <c r="K255" s="315">
        <v>0</v>
      </c>
      <c r="L255" s="319">
        <v>840.94436568316689</v>
      </c>
      <c r="M255" s="240"/>
      <c r="N255" s="51"/>
      <c r="O255" s="45"/>
      <c r="P255" s="45"/>
      <c r="Q255" s="45"/>
    </row>
    <row r="256" spans="1:17" s="24" customFormat="1" ht="17.649999999999999" customHeight="1">
      <c r="A256" s="331">
        <v>310</v>
      </c>
      <c r="B256" s="331" t="s">
        <v>228</v>
      </c>
      <c r="C256" s="330" t="s">
        <v>385</v>
      </c>
      <c r="D256" s="315">
        <v>2376.2893440000003</v>
      </c>
      <c r="E256" s="315">
        <v>2376.2893440000003</v>
      </c>
      <c r="F256" s="316">
        <f t="shared" si="10"/>
        <v>0</v>
      </c>
      <c r="G256" s="315">
        <v>664.09057266273066</v>
      </c>
      <c r="H256" s="317">
        <f t="shared" si="11"/>
        <v>647.85590172540242</v>
      </c>
      <c r="I256" s="317">
        <f t="shared" si="9"/>
        <v>27.263342461270675</v>
      </c>
      <c r="J256" s="321"/>
      <c r="K256" s="315">
        <v>49.568092133935224</v>
      </c>
      <c r="L256" s="319">
        <v>598.28780959146718</v>
      </c>
      <c r="M256" s="240"/>
      <c r="N256" s="51"/>
      <c r="O256" s="45"/>
      <c r="P256" s="45"/>
      <c r="Q256" s="45"/>
    </row>
    <row r="257" spans="1:17" s="24" customFormat="1" ht="17.649999999999999" customHeight="1">
      <c r="A257" s="331">
        <v>311</v>
      </c>
      <c r="B257" s="331" t="s">
        <v>205</v>
      </c>
      <c r="C257" s="330" t="s">
        <v>386</v>
      </c>
      <c r="D257" s="315">
        <v>7177.2745104060004</v>
      </c>
      <c r="E257" s="315">
        <v>7177.2745104060004</v>
      </c>
      <c r="F257" s="316">
        <f t="shared" si="10"/>
        <v>0</v>
      </c>
      <c r="G257" s="315">
        <v>6542.5932000000003</v>
      </c>
      <c r="H257" s="317">
        <f t="shared" si="11"/>
        <v>6416.1333970590631</v>
      </c>
      <c r="I257" s="317">
        <f t="shared" si="9"/>
        <v>89.395123284703772</v>
      </c>
      <c r="J257" s="321"/>
      <c r="K257" s="315">
        <v>518.50425007604281</v>
      </c>
      <c r="L257" s="319">
        <v>5897.6291469830203</v>
      </c>
      <c r="M257" s="240"/>
      <c r="N257" s="51"/>
      <c r="O257" s="45"/>
      <c r="P257" s="45"/>
      <c r="Q257" s="45"/>
    </row>
    <row r="258" spans="1:17" s="24" customFormat="1" ht="17.649999999999999" customHeight="1">
      <c r="A258" s="331">
        <v>312</v>
      </c>
      <c r="B258" s="331" t="s">
        <v>205</v>
      </c>
      <c r="C258" s="330" t="s">
        <v>387</v>
      </c>
      <c r="D258" s="315">
        <v>537.48692569000002</v>
      </c>
      <c r="E258" s="315">
        <v>537.48692569000002</v>
      </c>
      <c r="F258" s="316">
        <f t="shared" si="10"/>
        <v>0</v>
      </c>
      <c r="G258" s="315">
        <v>537.48692569000002</v>
      </c>
      <c r="H258" s="317">
        <f t="shared" si="11"/>
        <v>420.44207564351524</v>
      </c>
      <c r="I258" s="317">
        <f t="shared" si="9"/>
        <v>78.223684251253516</v>
      </c>
      <c r="J258" s="321"/>
      <c r="K258" s="315">
        <v>0</v>
      </c>
      <c r="L258" s="319">
        <v>420.44207564351524</v>
      </c>
      <c r="M258" s="240"/>
      <c r="N258" s="51"/>
      <c r="O258" s="45"/>
      <c r="P258" s="45"/>
      <c r="Q258" s="45"/>
    </row>
    <row r="259" spans="1:17" s="24" customFormat="1" ht="17.649999999999999" customHeight="1">
      <c r="A259" s="331">
        <v>313</v>
      </c>
      <c r="B259" s="331" t="s">
        <v>126</v>
      </c>
      <c r="C259" s="330" t="s">
        <v>388</v>
      </c>
      <c r="D259" s="315">
        <v>14727.292008000002</v>
      </c>
      <c r="E259" s="315">
        <v>14727.292008000002</v>
      </c>
      <c r="F259" s="316">
        <f t="shared" si="10"/>
        <v>0</v>
      </c>
      <c r="G259" s="315">
        <v>8114.2776000000013</v>
      </c>
      <c r="H259" s="317">
        <f t="shared" si="11"/>
        <v>7573.4343613614383</v>
      </c>
      <c r="I259" s="317">
        <f t="shared" si="9"/>
        <v>51.424486981364112</v>
      </c>
      <c r="J259" s="321"/>
      <c r="K259" s="315">
        <v>2.0305999999999998E-5</v>
      </c>
      <c r="L259" s="319">
        <v>7573.4343410554384</v>
      </c>
      <c r="M259" s="240"/>
      <c r="N259" s="51"/>
      <c r="O259" s="45"/>
      <c r="P259" s="45"/>
      <c r="Q259" s="45"/>
    </row>
    <row r="260" spans="1:17" s="24" customFormat="1" ht="17.649999999999999" customHeight="1">
      <c r="A260" s="331">
        <v>314</v>
      </c>
      <c r="B260" s="331" t="s">
        <v>136</v>
      </c>
      <c r="C260" s="330" t="s">
        <v>389</v>
      </c>
      <c r="D260" s="315">
        <v>1944.3994664380002</v>
      </c>
      <c r="E260" s="315">
        <v>1944.3994664380002</v>
      </c>
      <c r="F260" s="316">
        <f t="shared" si="10"/>
        <v>0</v>
      </c>
      <c r="G260" s="315">
        <v>1944.3994664380002</v>
      </c>
      <c r="H260" s="317">
        <f t="shared" si="11"/>
        <v>1671.6567641056859</v>
      </c>
      <c r="I260" s="317">
        <f t="shared" si="9"/>
        <v>85.972907983154329</v>
      </c>
      <c r="J260" s="321"/>
      <c r="K260" s="315">
        <v>0</v>
      </c>
      <c r="L260" s="319">
        <v>1671.6567641056859</v>
      </c>
      <c r="M260" s="240"/>
      <c r="N260" s="51"/>
      <c r="O260" s="45"/>
      <c r="P260" s="45"/>
      <c r="Q260" s="45"/>
    </row>
    <row r="261" spans="1:17" s="24" customFormat="1" ht="17.649999999999999" customHeight="1">
      <c r="A261" s="331">
        <v>316</v>
      </c>
      <c r="B261" s="331" t="s">
        <v>140</v>
      </c>
      <c r="C261" s="330" t="s">
        <v>390</v>
      </c>
      <c r="D261" s="315">
        <v>362.74985632599999</v>
      </c>
      <c r="E261" s="315">
        <v>362.74985632599999</v>
      </c>
      <c r="F261" s="316">
        <f t="shared" si="10"/>
        <v>0</v>
      </c>
      <c r="G261" s="315">
        <v>362.74985632599999</v>
      </c>
      <c r="H261" s="317">
        <f t="shared" si="11"/>
        <v>253.55050348650377</v>
      </c>
      <c r="I261" s="317">
        <f t="shared" si="9"/>
        <v>69.89678949966013</v>
      </c>
      <c r="J261" s="321"/>
      <c r="K261" s="315">
        <v>0</v>
      </c>
      <c r="L261" s="319">
        <v>253.55050348650377</v>
      </c>
      <c r="M261" s="240"/>
      <c r="N261" s="51"/>
      <c r="O261" s="45"/>
      <c r="P261" s="45"/>
      <c r="Q261" s="45"/>
    </row>
    <row r="262" spans="1:17" s="24" customFormat="1" ht="17.649999999999999" customHeight="1">
      <c r="A262" s="331">
        <v>317</v>
      </c>
      <c r="B262" s="331" t="s">
        <v>228</v>
      </c>
      <c r="C262" s="330" t="s">
        <v>391</v>
      </c>
      <c r="D262" s="315">
        <v>1363.0829941300001</v>
      </c>
      <c r="E262" s="315">
        <v>1363.0829941300001</v>
      </c>
      <c r="F262" s="316">
        <f t="shared" si="10"/>
        <v>0</v>
      </c>
      <c r="G262" s="315">
        <v>1363.0829941300001</v>
      </c>
      <c r="H262" s="317">
        <f t="shared" si="11"/>
        <v>890.39267769295293</v>
      </c>
      <c r="I262" s="317">
        <f t="shared" si="9"/>
        <v>65.321970967824598</v>
      </c>
      <c r="J262" s="321"/>
      <c r="K262" s="315">
        <v>0</v>
      </c>
      <c r="L262" s="319">
        <v>890.39267769295293</v>
      </c>
      <c r="M262" s="240"/>
      <c r="N262" s="51"/>
      <c r="O262" s="45"/>
      <c r="P262" s="45"/>
      <c r="Q262" s="45"/>
    </row>
    <row r="263" spans="1:17" s="24" customFormat="1" ht="17.649999999999999" customHeight="1">
      <c r="A263" s="331">
        <v>318</v>
      </c>
      <c r="B263" s="331" t="s">
        <v>140</v>
      </c>
      <c r="C263" s="330" t="s">
        <v>392</v>
      </c>
      <c r="D263" s="315">
        <v>305.51067404000003</v>
      </c>
      <c r="E263" s="315">
        <v>305.51067404000003</v>
      </c>
      <c r="F263" s="316">
        <f t="shared" si="10"/>
        <v>0</v>
      </c>
      <c r="G263" s="315">
        <v>305.51067404000003</v>
      </c>
      <c r="H263" s="317">
        <f t="shared" si="11"/>
        <v>147.36188734814434</v>
      </c>
      <c r="I263" s="317">
        <f t="shared" si="9"/>
        <v>48.234611707494871</v>
      </c>
      <c r="J263" s="321"/>
      <c r="K263" s="315">
        <v>0</v>
      </c>
      <c r="L263" s="319">
        <v>147.36188734814434</v>
      </c>
      <c r="M263" s="240"/>
      <c r="N263" s="51"/>
      <c r="O263" s="45"/>
      <c r="P263" s="45"/>
      <c r="Q263" s="45"/>
    </row>
    <row r="264" spans="1:17" s="24" customFormat="1" ht="17.649999999999999" customHeight="1">
      <c r="A264" s="331">
        <v>319</v>
      </c>
      <c r="B264" s="331" t="s">
        <v>228</v>
      </c>
      <c r="C264" s="330" t="s">
        <v>393</v>
      </c>
      <c r="D264" s="315">
        <v>914.85088838000001</v>
      </c>
      <c r="E264" s="315">
        <v>914.85088838000001</v>
      </c>
      <c r="F264" s="316">
        <f t="shared" si="10"/>
        <v>0</v>
      </c>
      <c r="G264" s="315">
        <v>914.85088838000001</v>
      </c>
      <c r="H264" s="317">
        <f t="shared" si="11"/>
        <v>503.16799380215912</v>
      </c>
      <c r="I264" s="317">
        <f t="shared" si="9"/>
        <v>55.000000567650872</v>
      </c>
      <c r="J264" s="321"/>
      <c r="K264" s="315">
        <v>0</v>
      </c>
      <c r="L264" s="319">
        <v>503.16799380215912</v>
      </c>
      <c r="M264" s="240"/>
      <c r="N264" s="51"/>
      <c r="O264" s="45"/>
      <c r="P264" s="45"/>
      <c r="Q264" s="45"/>
    </row>
    <row r="265" spans="1:17" s="24" customFormat="1" ht="17.649999999999999" customHeight="1">
      <c r="A265" s="331">
        <v>320</v>
      </c>
      <c r="B265" s="331" t="s">
        <v>136</v>
      </c>
      <c r="C265" s="330" t="s">
        <v>394</v>
      </c>
      <c r="D265" s="315">
        <v>1229.756194238</v>
      </c>
      <c r="E265" s="315">
        <v>1229.756194238</v>
      </c>
      <c r="F265" s="316">
        <f t="shared" si="10"/>
        <v>0</v>
      </c>
      <c r="G265" s="315">
        <v>1229.756194238</v>
      </c>
      <c r="H265" s="317">
        <f t="shared" si="11"/>
        <v>861.8755849773305</v>
      </c>
      <c r="I265" s="317">
        <f t="shared" si="9"/>
        <v>70.085077758960082</v>
      </c>
      <c r="J265" s="321"/>
      <c r="K265" s="315">
        <v>0</v>
      </c>
      <c r="L265" s="319">
        <v>861.8755849773305</v>
      </c>
      <c r="M265" s="240"/>
      <c r="N265" s="51"/>
      <c r="O265" s="45"/>
      <c r="P265" s="45"/>
      <c r="Q265" s="45"/>
    </row>
    <row r="266" spans="1:17" s="24" customFormat="1" ht="17.649999999999999" customHeight="1">
      <c r="A266" s="331">
        <v>321</v>
      </c>
      <c r="B266" s="331" t="s">
        <v>228</v>
      </c>
      <c r="C266" s="330" t="s">
        <v>395</v>
      </c>
      <c r="D266" s="315">
        <v>1192.6526040000001</v>
      </c>
      <c r="E266" s="315">
        <v>1192.6526040000001</v>
      </c>
      <c r="F266" s="316">
        <f t="shared" si="10"/>
        <v>0</v>
      </c>
      <c r="G266" s="315">
        <v>618.68079158599994</v>
      </c>
      <c r="H266" s="317">
        <f t="shared" si="11"/>
        <v>609.57695194083033</v>
      </c>
      <c r="I266" s="317">
        <f t="shared" si="9"/>
        <v>51.111023436027338</v>
      </c>
      <c r="J266" s="321"/>
      <c r="K266" s="315">
        <v>108.78081478108659</v>
      </c>
      <c r="L266" s="319">
        <v>500.79613715974369</v>
      </c>
      <c r="M266" s="240"/>
      <c r="N266" s="51"/>
      <c r="O266" s="45"/>
      <c r="P266" s="45"/>
      <c r="Q266" s="45"/>
    </row>
    <row r="267" spans="1:17" s="24" customFormat="1" ht="17.649999999999999" customHeight="1">
      <c r="A267" s="331">
        <v>322</v>
      </c>
      <c r="B267" s="331" t="s">
        <v>228</v>
      </c>
      <c r="C267" s="330" t="s">
        <v>396</v>
      </c>
      <c r="D267" s="315">
        <v>8988.8245304000011</v>
      </c>
      <c r="E267" s="315">
        <v>8988.8245304000011</v>
      </c>
      <c r="F267" s="316">
        <f t="shared" si="10"/>
        <v>0</v>
      </c>
      <c r="G267" s="315">
        <v>8988.8245304000011</v>
      </c>
      <c r="H267" s="317">
        <f t="shared" si="11"/>
        <v>7121.245901916086</v>
      </c>
      <c r="I267" s="317">
        <f t="shared" si="9"/>
        <v>79.223327564490702</v>
      </c>
      <c r="J267" s="321"/>
      <c r="K267" s="315">
        <v>0</v>
      </c>
      <c r="L267" s="319">
        <v>7121.245901916086</v>
      </c>
      <c r="M267" s="240"/>
      <c r="N267" s="51"/>
      <c r="O267" s="45"/>
      <c r="P267" s="45"/>
      <c r="Q267" s="45"/>
    </row>
    <row r="268" spans="1:17" s="24" customFormat="1" ht="17.649999999999999" customHeight="1">
      <c r="A268" s="331">
        <v>327</v>
      </c>
      <c r="B268" s="331" t="s">
        <v>124</v>
      </c>
      <c r="C268" s="330" t="s">
        <v>397</v>
      </c>
      <c r="D268" s="315">
        <v>1280.4557480000001</v>
      </c>
      <c r="E268" s="315">
        <v>1280.4557480000001</v>
      </c>
      <c r="F268" s="316">
        <f t="shared" si="10"/>
        <v>0</v>
      </c>
      <c r="G268" s="315">
        <v>1041.39321</v>
      </c>
      <c r="H268" s="317">
        <f t="shared" si="11"/>
        <v>1041.3932303059999</v>
      </c>
      <c r="I268" s="317">
        <f t="shared" si="9"/>
        <v>81.329888356750914</v>
      </c>
      <c r="J268" s="321"/>
      <c r="K268" s="315">
        <v>2.0305999999999998E-5</v>
      </c>
      <c r="L268" s="319">
        <v>1041.39321</v>
      </c>
      <c r="M268" s="240"/>
      <c r="N268" s="51"/>
      <c r="O268" s="45"/>
      <c r="P268" s="45"/>
      <c r="Q268" s="45"/>
    </row>
    <row r="269" spans="1:17" s="24" customFormat="1" ht="17.649999999999999" customHeight="1">
      <c r="A269" s="331">
        <v>328</v>
      </c>
      <c r="B269" s="331" t="s">
        <v>136</v>
      </c>
      <c r="C269" s="330" t="s">
        <v>398</v>
      </c>
      <c r="D269" s="315">
        <v>92.035320520000013</v>
      </c>
      <c r="E269" s="315">
        <v>92.035320520000013</v>
      </c>
      <c r="F269" s="316">
        <f t="shared" si="10"/>
        <v>0</v>
      </c>
      <c r="G269" s="315">
        <v>92.035320520000013</v>
      </c>
      <c r="H269" s="317">
        <f t="shared" si="11"/>
        <v>82.702494069346031</v>
      </c>
      <c r="I269" s="317">
        <f t="shared" si="9"/>
        <v>89.859516544383752</v>
      </c>
      <c r="J269" s="321"/>
      <c r="K269" s="315">
        <v>0</v>
      </c>
      <c r="L269" s="319">
        <v>82.702494069346031</v>
      </c>
      <c r="M269" s="240"/>
      <c r="N269" s="51"/>
      <c r="O269" s="45"/>
      <c r="P269" s="45"/>
      <c r="Q269" s="45"/>
    </row>
    <row r="270" spans="1:17" s="24" customFormat="1" ht="17.649999999999999" customHeight="1">
      <c r="A270" s="331">
        <v>336</v>
      </c>
      <c r="B270" s="331" t="s">
        <v>228</v>
      </c>
      <c r="C270" s="330" t="s">
        <v>402</v>
      </c>
      <c r="D270" s="315">
        <v>2611.1891520000004</v>
      </c>
      <c r="E270" s="315">
        <v>1296.3524422420001</v>
      </c>
      <c r="F270" s="316">
        <f t="shared" si="10"/>
        <v>-50.353943480154292</v>
      </c>
      <c r="G270" s="315">
        <v>1296.3524422420001</v>
      </c>
      <c r="H270" s="317">
        <f t="shared" si="11"/>
        <v>1088.7714247564338</v>
      </c>
      <c r="I270" s="317">
        <f t="shared" si="9"/>
        <v>83.98730077396533</v>
      </c>
      <c r="J270" s="321"/>
      <c r="K270" s="315">
        <v>0</v>
      </c>
      <c r="L270" s="319">
        <v>1088.7714247564338</v>
      </c>
      <c r="M270" s="240"/>
      <c r="N270" s="51"/>
      <c r="O270" s="45"/>
      <c r="P270" s="45"/>
      <c r="Q270" s="45"/>
    </row>
    <row r="271" spans="1:17" s="24" customFormat="1" ht="17.649999999999999" customHeight="1">
      <c r="A271" s="331">
        <v>337</v>
      </c>
      <c r="B271" s="331" t="s">
        <v>759</v>
      </c>
      <c r="C271" s="330" t="s">
        <v>403</v>
      </c>
      <c r="D271" s="315">
        <v>2951.4364880000003</v>
      </c>
      <c r="E271" s="315">
        <v>2951.4364880000003</v>
      </c>
      <c r="F271" s="316">
        <f t="shared" si="10"/>
        <v>0</v>
      </c>
      <c r="G271" s="315">
        <v>1533.1030000000001</v>
      </c>
      <c r="H271" s="317">
        <f t="shared" si="11"/>
        <v>1493.2823934143798</v>
      </c>
      <c r="I271" s="317">
        <f t="shared" ref="I271:I311" si="12">+H271/E271*100</f>
        <v>50.59510511189356</v>
      </c>
      <c r="J271" s="321"/>
      <c r="K271" s="315">
        <v>196.63734407896473</v>
      </c>
      <c r="L271" s="319">
        <v>1296.645049335415</v>
      </c>
      <c r="M271" s="240"/>
      <c r="N271" s="51"/>
      <c r="O271" s="45"/>
      <c r="P271" s="45"/>
      <c r="Q271" s="45"/>
    </row>
    <row r="272" spans="1:17" s="24" customFormat="1" ht="17.649999999999999" customHeight="1">
      <c r="A272" s="331">
        <v>338</v>
      </c>
      <c r="B272" s="331" t="s">
        <v>228</v>
      </c>
      <c r="C272" s="330" t="s">
        <v>730</v>
      </c>
      <c r="D272" s="315">
        <v>3382.7765400000003</v>
      </c>
      <c r="E272" s="315">
        <v>3382.7765400000003</v>
      </c>
      <c r="F272" s="316">
        <f>E272/D272*100-100</f>
        <v>0</v>
      </c>
      <c r="G272" s="315">
        <v>873.31683353200003</v>
      </c>
      <c r="H272" s="317">
        <f>+K272+L272</f>
        <v>857.85972194884584</v>
      </c>
      <c r="I272" s="317">
        <f t="shared" si="12"/>
        <v>25.359633183126125</v>
      </c>
      <c r="J272" s="321"/>
      <c r="K272" s="315">
        <v>279.78005040565779</v>
      </c>
      <c r="L272" s="319">
        <v>578.07967154318806</v>
      </c>
      <c r="M272" s="240"/>
      <c r="N272" s="51"/>
      <c r="O272" s="45"/>
      <c r="P272" s="45"/>
      <c r="Q272" s="45"/>
    </row>
    <row r="273" spans="1:17" s="24" customFormat="1" ht="17.649999999999999" customHeight="1">
      <c r="A273" s="331">
        <v>339</v>
      </c>
      <c r="B273" s="331" t="s">
        <v>228</v>
      </c>
      <c r="C273" s="330" t="s">
        <v>405</v>
      </c>
      <c r="D273" s="315">
        <v>11100.034273900001</v>
      </c>
      <c r="E273" s="315">
        <v>11100.034273900001</v>
      </c>
      <c r="F273" s="316">
        <f>E273/D273*100-100</f>
        <v>0</v>
      </c>
      <c r="G273" s="315">
        <v>11100.034273900001</v>
      </c>
      <c r="H273" s="317">
        <f>+K273+L273</f>
        <v>9345.4130055683727</v>
      </c>
      <c r="I273" s="317">
        <f>+H273/E273*100</f>
        <v>84.192649995168523</v>
      </c>
      <c r="J273" s="321"/>
      <c r="K273" s="315">
        <v>0</v>
      </c>
      <c r="L273" s="319">
        <v>9345.4130055683727</v>
      </c>
      <c r="M273" s="240"/>
      <c r="N273" s="51"/>
      <c r="O273" s="45"/>
      <c r="P273" s="45"/>
      <c r="Q273" s="45"/>
    </row>
    <row r="274" spans="1:17" s="24" customFormat="1" ht="17.649999999999999" customHeight="1">
      <c r="A274" s="331">
        <v>348</v>
      </c>
      <c r="B274" s="331" t="s">
        <v>140</v>
      </c>
      <c r="C274" s="330" t="s">
        <v>406</v>
      </c>
      <c r="D274" s="315">
        <v>224.50313599999998</v>
      </c>
      <c r="E274" s="315">
        <v>224.50313599999998</v>
      </c>
      <c r="F274" s="316">
        <f>E274/D274*100-100</f>
        <v>0</v>
      </c>
      <c r="G274" s="315">
        <v>117.16630492138</v>
      </c>
      <c r="H274" s="317">
        <f>+K274+L274</f>
        <v>114.15605880536</v>
      </c>
      <c r="I274" s="317">
        <f>+H274/E274*100</f>
        <v>50.848313675832138</v>
      </c>
      <c r="J274" s="321"/>
      <c r="K274" s="315">
        <v>0</v>
      </c>
      <c r="L274" s="319">
        <v>114.15605880536</v>
      </c>
      <c r="M274" s="240"/>
      <c r="N274" s="51"/>
      <c r="O274" s="45"/>
      <c r="P274" s="45"/>
      <c r="Q274" s="45"/>
    </row>
    <row r="275" spans="1:17" s="24" customFormat="1" ht="17.649999999999999" customHeight="1">
      <c r="A275" s="331">
        <v>349</v>
      </c>
      <c r="B275" s="331" t="s">
        <v>228</v>
      </c>
      <c r="C275" s="330" t="s">
        <v>407</v>
      </c>
      <c r="D275" s="315">
        <v>1685.4386119999999</v>
      </c>
      <c r="E275" s="315">
        <v>1685.4386119999999</v>
      </c>
      <c r="F275" s="316">
        <f>E275/D275*100-100</f>
        <v>0</v>
      </c>
      <c r="G275" s="315">
        <v>121.36037256199999</v>
      </c>
      <c r="H275" s="317">
        <f>+K275+L275</f>
        <v>121.36037256200001</v>
      </c>
      <c r="I275" s="317">
        <f t="shared" si="12"/>
        <v>7.2005216741765272</v>
      </c>
      <c r="J275" s="321"/>
      <c r="K275" s="315">
        <v>12.146944811633952</v>
      </c>
      <c r="L275" s="319">
        <v>109.21342775036605</v>
      </c>
      <c r="M275" s="240"/>
      <c r="N275" s="51"/>
      <c r="O275" s="45"/>
      <c r="P275" s="45"/>
      <c r="Q275" s="45"/>
    </row>
    <row r="276" spans="1:17" s="24" customFormat="1" ht="17.649999999999999" customHeight="1">
      <c r="A276" s="331">
        <v>350</v>
      </c>
      <c r="B276" s="331" t="s">
        <v>228</v>
      </c>
      <c r="C276" s="330" t="s">
        <v>408</v>
      </c>
      <c r="D276" s="315">
        <v>2664.5939320000002</v>
      </c>
      <c r="E276" s="315">
        <v>2664.5939320000002</v>
      </c>
      <c r="F276" s="316">
        <f>E276/D276*100-100</f>
        <v>0</v>
      </c>
      <c r="G276" s="315">
        <v>1507.1028930099999</v>
      </c>
      <c r="H276" s="317">
        <f>+K276+L276</f>
        <v>1507.1013691161745</v>
      </c>
      <c r="I276" s="317">
        <f t="shared" si="12"/>
        <v>56.560264249531222</v>
      </c>
      <c r="J276" s="321"/>
      <c r="K276" s="315">
        <v>152.96079817031327</v>
      </c>
      <c r="L276" s="319">
        <v>1354.1405709458613</v>
      </c>
      <c r="M276" s="240"/>
      <c r="N276" s="51"/>
      <c r="O276" s="45"/>
      <c r="P276" s="45"/>
      <c r="Q276" s="45"/>
    </row>
    <row r="277" spans="1:17" s="24" customFormat="1" ht="17.649999999999999" customHeight="1">
      <c r="A277" s="302" t="s">
        <v>760</v>
      </c>
      <c r="B277" s="302"/>
      <c r="C277" s="302"/>
      <c r="D277" s="312">
        <f>SUM(D278:D311)</f>
        <v>273652.73249771603</v>
      </c>
      <c r="E277" s="312">
        <f>SUM(E278:E311)</f>
        <v>273652.73249771603</v>
      </c>
      <c r="F277" s="322">
        <f t="shared" ref="F277:F311" si="13">E277/D277*100-100</f>
        <v>0</v>
      </c>
      <c r="G277" s="312">
        <f>SUM(G278:G311)</f>
        <v>221337.12085227604</v>
      </c>
      <c r="H277" s="312">
        <f>SUM(H278:H311)</f>
        <v>221337.12085227604</v>
      </c>
      <c r="I277" s="313">
        <f t="shared" si="12"/>
        <v>80.882481542231034</v>
      </c>
      <c r="J277" s="312"/>
      <c r="K277" s="312">
        <f>SUM(K278:K311)</f>
        <v>7612.2528899560002</v>
      </c>
      <c r="L277" s="312">
        <f>SUM(L278:L311)</f>
        <v>213724.86796232004</v>
      </c>
      <c r="M277" s="240"/>
      <c r="N277" s="51"/>
      <c r="O277" s="45"/>
      <c r="P277" s="45"/>
      <c r="Q277" s="45"/>
    </row>
    <row r="278" spans="1:17" s="24" customFormat="1" ht="17.649999999999999" customHeight="1">
      <c r="A278" s="141">
        <v>1</v>
      </c>
      <c r="B278" s="139" t="s">
        <v>761</v>
      </c>
      <c r="C278" s="333" t="s">
        <v>762</v>
      </c>
      <c r="D278" s="315">
        <v>7320.7191199999997</v>
      </c>
      <c r="E278" s="315">
        <v>7320.7191199999997</v>
      </c>
      <c r="F278" s="317">
        <f t="shared" si="13"/>
        <v>0</v>
      </c>
      <c r="G278" s="315">
        <v>7320.7191199999997</v>
      </c>
      <c r="H278" s="315">
        <v>7320.7191199999997</v>
      </c>
      <c r="I278" s="317">
        <f t="shared" si="12"/>
        <v>100</v>
      </c>
      <c r="J278" s="318"/>
      <c r="K278" s="315">
        <v>0</v>
      </c>
      <c r="L278" s="315">
        <v>7320.7191199999997</v>
      </c>
      <c r="M278" s="240"/>
      <c r="N278" s="51"/>
      <c r="O278" s="45"/>
      <c r="P278" s="45"/>
      <c r="Q278" s="45"/>
    </row>
    <row r="279" spans="1:17" s="24" customFormat="1" ht="17.649999999999999" customHeight="1">
      <c r="A279" s="141">
        <v>2</v>
      </c>
      <c r="B279" s="139" t="s">
        <v>126</v>
      </c>
      <c r="C279" s="333" t="s">
        <v>763</v>
      </c>
      <c r="D279" s="315">
        <v>5235.6990399999995</v>
      </c>
      <c r="E279" s="315">
        <v>5235.6990399999995</v>
      </c>
      <c r="F279" s="317">
        <f t="shared" si="13"/>
        <v>0</v>
      </c>
      <c r="G279" s="315">
        <v>5235.6990399999995</v>
      </c>
      <c r="H279" s="315">
        <v>5235.6990399999995</v>
      </c>
      <c r="I279" s="317">
        <f t="shared" si="12"/>
        <v>100</v>
      </c>
      <c r="J279" s="318"/>
      <c r="K279" s="315">
        <v>0</v>
      </c>
      <c r="L279" s="315">
        <v>5235.6990399999995</v>
      </c>
      <c r="M279" s="240"/>
      <c r="N279" s="51"/>
      <c r="O279" s="45"/>
      <c r="P279" s="45"/>
      <c r="Q279" s="45"/>
    </row>
    <row r="280" spans="1:17" s="24" customFormat="1" ht="17.649999999999999" customHeight="1">
      <c r="A280" s="141">
        <v>3</v>
      </c>
      <c r="B280" s="139" t="s">
        <v>126</v>
      </c>
      <c r="C280" s="333" t="s">
        <v>764</v>
      </c>
      <c r="D280" s="315">
        <v>7456.16014</v>
      </c>
      <c r="E280" s="315">
        <v>7456.16014</v>
      </c>
      <c r="F280" s="317">
        <f t="shared" si="13"/>
        <v>0</v>
      </c>
      <c r="G280" s="315">
        <v>7456.16014</v>
      </c>
      <c r="H280" s="315">
        <v>7456.16014</v>
      </c>
      <c r="I280" s="317">
        <f t="shared" si="12"/>
        <v>100</v>
      </c>
      <c r="J280" s="318"/>
      <c r="K280" s="315">
        <v>0</v>
      </c>
      <c r="L280" s="315">
        <v>7456.16014</v>
      </c>
      <c r="M280" s="240"/>
      <c r="N280" s="51"/>
      <c r="O280" s="45"/>
      <c r="P280" s="45"/>
      <c r="Q280" s="45"/>
    </row>
    <row r="281" spans="1:17" s="24" customFormat="1" ht="17.649999999999999" customHeight="1">
      <c r="A281" s="141">
        <v>4</v>
      </c>
      <c r="B281" s="139" t="s">
        <v>126</v>
      </c>
      <c r="C281" s="333" t="s">
        <v>765</v>
      </c>
      <c r="D281" s="315">
        <v>3040.2165333540001</v>
      </c>
      <c r="E281" s="315">
        <v>3040.2165333540001</v>
      </c>
      <c r="F281" s="317">
        <f t="shared" si="13"/>
        <v>0</v>
      </c>
      <c r="G281" s="315">
        <v>3040.2165333540001</v>
      </c>
      <c r="H281" s="315">
        <v>3040.2165333540001</v>
      </c>
      <c r="I281" s="317">
        <f t="shared" si="12"/>
        <v>100</v>
      </c>
      <c r="J281" s="318"/>
      <c r="K281" s="315">
        <v>0</v>
      </c>
      <c r="L281" s="315">
        <v>3040.2165333540001</v>
      </c>
      <c r="M281" s="240"/>
      <c r="N281" s="51"/>
      <c r="O281" s="45"/>
      <c r="P281" s="45"/>
      <c r="Q281" s="45"/>
    </row>
    <row r="282" spans="1:17" s="24" customFormat="1" ht="17.649999999999999" customHeight="1">
      <c r="A282" s="141">
        <v>5</v>
      </c>
      <c r="B282" s="139" t="s">
        <v>126</v>
      </c>
      <c r="C282" s="333" t="s">
        <v>766</v>
      </c>
      <c r="D282" s="315">
        <v>3557.4483864920003</v>
      </c>
      <c r="E282" s="315">
        <v>3557.4483864920003</v>
      </c>
      <c r="F282" s="317">
        <f t="shared" si="13"/>
        <v>0</v>
      </c>
      <c r="G282" s="315">
        <v>3557.4483864920003</v>
      </c>
      <c r="H282" s="315">
        <v>3557.4483864920003</v>
      </c>
      <c r="I282" s="317">
        <f t="shared" si="12"/>
        <v>100</v>
      </c>
      <c r="J282" s="318"/>
      <c r="K282" s="315">
        <v>0</v>
      </c>
      <c r="L282" s="315">
        <v>3557.4483864920003</v>
      </c>
      <c r="M282" s="240"/>
      <c r="N282" s="51"/>
      <c r="O282" s="45"/>
      <c r="P282" s="45"/>
      <c r="Q282" s="45"/>
    </row>
    <row r="283" spans="1:17" s="24" customFormat="1" ht="17.649999999999999" customHeight="1">
      <c r="A283" s="141">
        <v>6</v>
      </c>
      <c r="B283" s="139" t="s">
        <v>134</v>
      </c>
      <c r="C283" s="333" t="s">
        <v>767</v>
      </c>
      <c r="D283" s="315">
        <v>4146.9928499999996</v>
      </c>
      <c r="E283" s="315">
        <v>4146.9928499999996</v>
      </c>
      <c r="F283" s="317">
        <f t="shared" si="13"/>
        <v>0</v>
      </c>
      <c r="G283" s="315">
        <v>4146.9928499999996</v>
      </c>
      <c r="H283" s="315">
        <v>4146.9928499999996</v>
      </c>
      <c r="I283" s="317">
        <f t="shared" si="12"/>
        <v>100</v>
      </c>
      <c r="J283" s="318"/>
      <c r="K283" s="315">
        <v>0</v>
      </c>
      <c r="L283" s="315">
        <v>4146.9928499999996</v>
      </c>
      <c r="M283" s="240"/>
      <c r="N283" s="51"/>
      <c r="O283" s="45"/>
      <c r="P283" s="45"/>
      <c r="Q283" s="45"/>
    </row>
    <row r="284" spans="1:17" s="24" customFormat="1" ht="17.649999999999999" customHeight="1">
      <c r="A284" s="141">
        <v>7</v>
      </c>
      <c r="B284" s="139" t="s">
        <v>126</v>
      </c>
      <c r="C284" s="333" t="s">
        <v>768</v>
      </c>
      <c r="D284" s="315">
        <v>5254.3805599999996</v>
      </c>
      <c r="E284" s="315">
        <v>5254.3805599999996</v>
      </c>
      <c r="F284" s="317">
        <f t="shared" si="13"/>
        <v>0</v>
      </c>
      <c r="G284" s="315">
        <v>5254.3805599999996</v>
      </c>
      <c r="H284" s="315">
        <v>5254.3805599999996</v>
      </c>
      <c r="I284" s="317">
        <f t="shared" si="12"/>
        <v>100</v>
      </c>
      <c r="J284" s="318"/>
      <c r="K284" s="315">
        <v>0</v>
      </c>
      <c r="L284" s="315">
        <v>5254.3805599999996</v>
      </c>
      <c r="M284" s="240"/>
      <c r="N284" s="51"/>
      <c r="O284" s="45"/>
      <c r="P284" s="45"/>
      <c r="Q284" s="45"/>
    </row>
    <row r="285" spans="1:17" s="24" customFormat="1" ht="17.649999999999999" customHeight="1">
      <c r="A285" s="141">
        <v>8</v>
      </c>
      <c r="B285" s="139" t="s">
        <v>126</v>
      </c>
      <c r="C285" s="333" t="s">
        <v>769</v>
      </c>
      <c r="D285" s="315">
        <v>3279.8251200000004</v>
      </c>
      <c r="E285" s="315">
        <v>3279.8251200000004</v>
      </c>
      <c r="F285" s="317">
        <f t="shared" si="13"/>
        <v>0</v>
      </c>
      <c r="G285" s="315">
        <v>3279.8251200000004</v>
      </c>
      <c r="H285" s="315">
        <v>3279.8251200000004</v>
      </c>
      <c r="I285" s="317">
        <f t="shared" si="12"/>
        <v>100</v>
      </c>
      <c r="J285" s="318"/>
      <c r="K285" s="315">
        <v>0</v>
      </c>
      <c r="L285" s="315">
        <v>3279.8251200000004</v>
      </c>
      <c r="M285" s="240"/>
      <c r="N285" s="51"/>
      <c r="O285" s="45"/>
      <c r="P285" s="45"/>
      <c r="Q285" s="45"/>
    </row>
    <row r="286" spans="1:17" s="24" customFormat="1" ht="17.649999999999999" customHeight="1">
      <c r="A286" s="141">
        <v>9</v>
      </c>
      <c r="B286" s="139" t="s">
        <v>126</v>
      </c>
      <c r="C286" s="333" t="s">
        <v>770</v>
      </c>
      <c r="D286" s="315">
        <v>4831.8127000000004</v>
      </c>
      <c r="E286" s="315">
        <v>4831.8127000000004</v>
      </c>
      <c r="F286" s="317">
        <f t="shared" si="13"/>
        <v>0</v>
      </c>
      <c r="G286" s="315">
        <v>4831.8127000000004</v>
      </c>
      <c r="H286" s="315">
        <v>4831.8127000000004</v>
      </c>
      <c r="I286" s="317">
        <f t="shared" si="12"/>
        <v>100</v>
      </c>
      <c r="J286" s="318"/>
      <c r="K286" s="315">
        <v>0</v>
      </c>
      <c r="L286" s="315">
        <v>4831.8127000000004</v>
      </c>
      <c r="M286" s="240"/>
      <c r="N286" s="51"/>
      <c r="O286" s="45"/>
      <c r="P286" s="45"/>
      <c r="Q286" s="45"/>
    </row>
    <row r="287" spans="1:17" s="24" customFormat="1" ht="17.649999999999999" customHeight="1">
      <c r="A287" s="141">
        <v>10</v>
      </c>
      <c r="B287" s="139" t="s">
        <v>126</v>
      </c>
      <c r="C287" s="333" t="s">
        <v>771</v>
      </c>
      <c r="D287" s="315">
        <v>7211.6759000000002</v>
      </c>
      <c r="E287" s="315">
        <v>7211.6759000000002</v>
      </c>
      <c r="F287" s="317">
        <f t="shared" si="13"/>
        <v>0</v>
      </c>
      <c r="G287" s="315">
        <v>7211.6759000000002</v>
      </c>
      <c r="H287" s="315">
        <v>7211.6759000000002</v>
      </c>
      <c r="I287" s="317">
        <f t="shared" si="12"/>
        <v>100</v>
      </c>
      <c r="J287" s="318"/>
      <c r="K287" s="315">
        <v>0</v>
      </c>
      <c r="L287" s="315">
        <v>7211.6759000000002</v>
      </c>
      <c r="M287" s="240"/>
      <c r="N287" s="51"/>
      <c r="O287" s="45"/>
      <c r="P287" s="45"/>
      <c r="Q287" s="45"/>
    </row>
    <row r="288" spans="1:17" s="24" customFormat="1" ht="17.649999999999999" customHeight="1">
      <c r="A288" s="141">
        <v>11</v>
      </c>
      <c r="B288" s="139" t="s">
        <v>126</v>
      </c>
      <c r="C288" s="333" t="s">
        <v>772</v>
      </c>
      <c r="D288" s="315">
        <v>3473.5443600000003</v>
      </c>
      <c r="E288" s="315">
        <v>3473.5443600000003</v>
      </c>
      <c r="F288" s="317">
        <f t="shared" si="13"/>
        <v>0</v>
      </c>
      <c r="G288" s="315">
        <v>3473.5443600000003</v>
      </c>
      <c r="H288" s="315">
        <v>3473.5443600000003</v>
      </c>
      <c r="I288" s="317">
        <f t="shared" si="12"/>
        <v>100</v>
      </c>
      <c r="J288" s="318"/>
      <c r="K288" s="315">
        <v>0</v>
      </c>
      <c r="L288" s="315">
        <v>3473.5443600000003</v>
      </c>
      <c r="M288" s="240"/>
      <c r="N288" s="51"/>
      <c r="O288" s="45"/>
      <c r="P288" s="45"/>
      <c r="Q288" s="45"/>
    </row>
    <row r="289" spans="1:17" s="24" customFormat="1" ht="17.649999999999999" customHeight="1">
      <c r="A289" s="141">
        <v>12</v>
      </c>
      <c r="B289" s="139" t="s">
        <v>126</v>
      </c>
      <c r="C289" s="333" t="s">
        <v>773</v>
      </c>
      <c r="D289" s="315">
        <v>6167.9475000000002</v>
      </c>
      <c r="E289" s="315">
        <v>6167.9475000000002</v>
      </c>
      <c r="F289" s="317">
        <f t="shared" si="13"/>
        <v>0</v>
      </c>
      <c r="G289" s="315">
        <v>6167.9475000000002</v>
      </c>
      <c r="H289" s="315">
        <v>6167.9475000000002</v>
      </c>
      <c r="I289" s="317">
        <f t="shared" si="12"/>
        <v>100</v>
      </c>
      <c r="J289" s="318"/>
      <c r="K289" s="315">
        <v>0</v>
      </c>
      <c r="L289" s="315">
        <v>6167.9475000000002</v>
      </c>
      <c r="M289" s="240"/>
      <c r="N289" s="51"/>
      <c r="O289" s="45"/>
      <c r="P289" s="45"/>
      <c r="Q289" s="45"/>
    </row>
    <row r="290" spans="1:17" s="24" customFormat="1" ht="17.649999999999999" customHeight="1">
      <c r="A290" s="141">
        <v>13</v>
      </c>
      <c r="B290" s="139" t="s">
        <v>761</v>
      </c>
      <c r="C290" s="333" t="s">
        <v>774</v>
      </c>
      <c r="D290" s="315">
        <v>6153.794218</v>
      </c>
      <c r="E290" s="315">
        <v>6153.794218</v>
      </c>
      <c r="F290" s="317">
        <f t="shared" si="13"/>
        <v>0</v>
      </c>
      <c r="G290" s="315">
        <v>6153.794218</v>
      </c>
      <c r="H290" s="315">
        <v>6153.794218</v>
      </c>
      <c r="I290" s="317">
        <f t="shared" si="12"/>
        <v>100</v>
      </c>
      <c r="J290" s="318"/>
      <c r="K290" s="315">
        <v>0</v>
      </c>
      <c r="L290" s="315">
        <v>6153.794218</v>
      </c>
      <c r="M290" s="240"/>
      <c r="N290" s="51"/>
      <c r="O290" s="45"/>
      <c r="P290" s="45"/>
      <c r="Q290" s="45"/>
    </row>
    <row r="291" spans="1:17" s="24" customFormat="1" ht="17.649999999999999" customHeight="1">
      <c r="A291" s="141">
        <v>15</v>
      </c>
      <c r="B291" s="139" t="s">
        <v>126</v>
      </c>
      <c r="C291" s="333" t="s">
        <v>775</v>
      </c>
      <c r="D291" s="315">
        <v>10953.927040056</v>
      </c>
      <c r="E291" s="315">
        <v>10953.927040056</v>
      </c>
      <c r="F291" s="317">
        <f t="shared" si="13"/>
        <v>0</v>
      </c>
      <c r="G291" s="315">
        <v>10953.927040056</v>
      </c>
      <c r="H291" s="315">
        <v>10953.927040056</v>
      </c>
      <c r="I291" s="317">
        <f t="shared" si="12"/>
        <v>100</v>
      </c>
      <c r="J291" s="318"/>
      <c r="K291" s="315">
        <v>0</v>
      </c>
      <c r="L291" s="315">
        <v>10953.927040056</v>
      </c>
      <c r="M291" s="240"/>
      <c r="N291" s="51"/>
      <c r="O291" s="45"/>
      <c r="P291" s="45"/>
      <c r="Q291" s="45"/>
    </row>
    <row r="292" spans="1:17" s="24" customFormat="1" ht="17.649999999999999" customHeight="1">
      <c r="A292" s="141">
        <v>16</v>
      </c>
      <c r="B292" s="139" t="s">
        <v>126</v>
      </c>
      <c r="C292" s="333" t="s">
        <v>776</v>
      </c>
      <c r="D292" s="315">
        <v>3450.6429283040002</v>
      </c>
      <c r="E292" s="315">
        <v>3450.6429283040002</v>
      </c>
      <c r="F292" s="317">
        <f t="shared" si="13"/>
        <v>0</v>
      </c>
      <c r="G292" s="315">
        <v>3450.6429283040002</v>
      </c>
      <c r="H292" s="315">
        <v>3450.6429283040002</v>
      </c>
      <c r="I292" s="317">
        <f t="shared" si="12"/>
        <v>100</v>
      </c>
      <c r="J292" s="318"/>
      <c r="K292" s="315">
        <v>0</v>
      </c>
      <c r="L292" s="315">
        <v>3450.6429283040002</v>
      </c>
      <c r="M292" s="240"/>
      <c r="N292" s="51"/>
      <c r="O292" s="45"/>
      <c r="P292" s="45"/>
      <c r="Q292" s="45"/>
    </row>
    <row r="293" spans="1:17" s="24" customFormat="1" ht="17.649999999999999" customHeight="1">
      <c r="A293" s="141">
        <v>17</v>
      </c>
      <c r="B293" s="139" t="s">
        <v>126</v>
      </c>
      <c r="C293" s="333" t="s">
        <v>777</v>
      </c>
      <c r="D293" s="315">
        <v>6890.9378377840003</v>
      </c>
      <c r="E293" s="315">
        <v>6890.9378377840003</v>
      </c>
      <c r="F293" s="317">
        <f t="shared" si="13"/>
        <v>0</v>
      </c>
      <c r="G293" s="315">
        <v>6890.9378377840003</v>
      </c>
      <c r="H293" s="315">
        <v>6890.9378377840003</v>
      </c>
      <c r="I293" s="317">
        <f t="shared" si="12"/>
        <v>100</v>
      </c>
      <c r="J293" s="323"/>
      <c r="K293" s="315">
        <v>0</v>
      </c>
      <c r="L293" s="315">
        <v>6890.9378377840003</v>
      </c>
      <c r="M293" s="240"/>
      <c r="N293" s="51"/>
      <c r="O293" s="45"/>
      <c r="P293" s="45"/>
      <c r="Q293" s="45"/>
    </row>
    <row r="294" spans="1:17" s="24" customFormat="1" ht="17.649999999999999" customHeight="1">
      <c r="A294" s="141">
        <v>18</v>
      </c>
      <c r="B294" s="139" t="s">
        <v>126</v>
      </c>
      <c r="C294" s="333" t="s">
        <v>778</v>
      </c>
      <c r="D294" s="315">
        <v>5419.7867989980004</v>
      </c>
      <c r="E294" s="315">
        <v>5419.7867989980004</v>
      </c>
      <c r="F294" s="317">
        <f t="shared" si="13"/>
        <v>0</v>
      </c>
      <c r="G294" s="315">
        <v>5419.7867989980004</v>
      </c>
      <c r="H294" s="315">
        <v>5419.7867989980004</v>
      </c>
      <c r="I294" s="317">
        <f t="shared" si="12"/>
        <v>100</v>
      </c>
      <c r="J294" s="323"/>
      <c r="K294" s="315">
        <v>0</v>
      </c>
      <c r="L294" s="315">
        <v>5419.7867989980004</v>
      </c>
      <c r="M294" s="240"/>
      <c r="N294" s="51"/>
      <c r="O294" s="45"/>
      <c r="P294" s="45"/>
      <c r="Q294" s="45"/>
    </row>
    <row r="295" spans="1:17" s="24" customFormat="1" ht="17.649999999999999" customHeight="1">
      <c r="A295" s="141">
        <v>19</v>
      </c>
      <c r="B295" s="139" t="s">
        <v>126</v>
      </c>
      <c r="C295" s="333" t="s">
        <v>779</v>
      </c>
      <c r="D295" s="315">
        <v>11785.760888330002</v>
      </c>
      <c r="E295" s="315">
        <v>11785.760888330002</v>
      </c>
      <c r="F295" s="317">
        <f t="shared" si="13"/>
        <v>0</v>
      </c>
      <c r="G295" s="315">
        <v>11785.760888330002</v>
      </c>
      <c r="H295" s="315">
        <v>11785.760888330002</v>
      </c>
      <c r="I295" s="317">
        <f t="shared" si="12"/>
        <v>100</v>
      </c>
      <c r="J295" s="324"/>
      <c r="K295" s="315">
        <v>0</v>
      </c>
      <c r="L295" s="315">
        <v>11785.760888330002</v>
      </c>
      <c r="M295" s="240"/>
      <c r="N295" s="51"/>
      <c r="O295" s="45"/>
      <c r="P295" s="45"/>
      <c r="Q295" s="45"/>
    </row>
    <row r="296" spans="1:17" s="24" customFormat="1" ht="17.649999999999999" customHeight="1">
      <c r="A296" s="141">
        <v>20</v>
      </c>
      <c r="B296" s="139" t="s">
        <v>126</v>
      </c>
      <c r="C296" s="333" t="s">
        <v>780</v>
      </c>
      <c r="D296" s="315">
        <v>11605.760178870001</v>
      </c>
      <c r="E296" s="315">
        <v>11605.760178870001</v>
      </c>
      <c r="F296" s="317">
        <f t="shared" si="13"/>
        <v>0</v>
      </c>
      <c r="G296" s="315">
        <v>11605.760178870001</v>
      </c>
      <c r="H296" s="315">
        <v>11605.760178870001</v>
      </c>
      <c r="I296" s="317">
        <f t="shared" si="12"/>
        <v>100</v>
      </c>
      <c r="J296" s="324"/>
      <c r="K296" s="315">
        <v>0</v>
      </c>
      <c r="L296" s="315">
        <v>11605.760178870001</v>
      </c>
      <c r="M296" s="240"/>
      <c r="N296" s="51"/>
      <c r="O296" s="45"/>
      <c r="P296" s="45"/>
      <c r="Q296" s="45"/>
    </row>
    <row r="297" spans="1:17" s="24" customFormat="1" ht="17.649999999999999" customHeight="1">
      <c r="A297" s="141">
        <v>21</v>
      </c>
      <c r="B297" s="139" t="s">
        <v>126</v>
      </c>
      <c r="C297" s="333" t="s">
        <v>781</v>
      </c>
      <c r="D297" s="315">
        <v>9808.5777504000016</v>
      </c>
      <c r="E297" s="315">
        <v>9808.5777504000016</v>
      </c>
      <c r="F297" s="317">
        <f t="shared" si="13"/>
        <v>0</v>
      </c>
      <c r="G297" s="315">
        <v>9808.5777504000016</v>
      </c>
      <c r="H297" s="315">
        <v>9808.5777504000016</v>
      </c>
      <c r="I297" s="317">
        <f t="shared" si="12"/>
        <v>100</v>
      </c>
      <c r="J297" s="324"/>
      <c r="K297" s="315">
        <v>0</v>
      </c>
      <c r="L297" s="315">
        <v>9808.5777504000016</v>
      </c>
      <c r="M297" s="240"/>
      <c r="N297" s="51"/>
      <c r="O297" s="45"/>
      <c r="P297" s="45"/>
      <c r="Q297" s="45"/>
    </row>
    <row r="298" spans="1:17" s="24" customFormat="1" ht="17.649999999999999" customHeight="1">
      <c r="A298" s="141">
        <v>24</v>
      </c>
      <c r="B298" s="139" t="s">
        <v>126</v>
      </c>
      <c r="C298" s="333" t="s">
        <v>782</v>
      </c>
      <c r="D298" s="315">
        <v>5428.9712434100002</v>
      </c>
      <c r="E298" s="315">
        <v>5428.9712434100002</v>
      </c>
      <c r="F298" s="317">
        <f t="shared" si="13"/>
        <v>0</v>
      </c>
      <c r="G298" s="315">
        <v>5428.9712434100002</v>
      </c>
      <c r="H298" s="315">
        <v>5428.9712434100002</v>
      </c>
      <c r="I298" s="317">
        <f t="shared" si="12"/>
        <v>100</v>
      </c>
      <c r="J298" s="324"/>
      <c r="K298" s="315">
        <v>0</v>
      </c>
      <c r="L298" s="315">
        <v>5428.9712434100002</v>
      </c>
      <c r="M298" s="240"/>
      <c r="N298" s="51"/>
      <c r="O298" s="45"/>
      <c r="P298" s="45"/>
      <c r="Q298" s="45"/>
    </row>
    <row r="299" spans="1:17" s="24" customFormat="1" ht="17.649999999999999" customHeight="1">
      <c r="A299" s="141">
        <v>25</v>
      </c>
      <c r="B299" s="139" t="s">
        <v>126</v>
      </c>
      <c r="C299" s="333" t="s">
        <v>783</v>
      </c>
      <c r="D299" s="315">
        <v>5989.3653067820005</v>
      </c>
      <c r="E299" s="315">
        <v>5989.3653067820005</v>
      </c>
      <c r="F299" s="317">
        <f t="shared" si="13"/>
        <v>0</v>
      </c>
      <c r="G299" s="315">
        <v>5989.3653067820005</v>
      </c>
      <c r="H299" s="315">
        <v>5989.3653067820005</v>
      </c>
      <c r="I299" s="317">
        <f t="shared" si="12"/>
        <v>100</v>
      </c>
      <c r="J299" s="324"/>
      <c r="K299" s="315">
        <v>0</v>
      </c>
      <c r="L299" s="315">
        <v>5989.3653067820005</v>
      </c>
      <c r="M299" s="240"/>
      <c r="N299" s="51"/>
      <c r="O299" s="45"/>
      <c r="P299" s="45"/>
      <c r="Q299" s="45"/>
    </row>
    <row r="300" spans="1:17" s="24" customFormat="1" ht="17.649999999999999" customHeight="1">
      <c r="A300" s="141">
        <v>26</v>
      </c>
      <c r="B300" s="139" t="s">
        <v>126</v>
      </c>
      <c r="C300" s="333" t="s">
        <v>784</v>
      </c>
      <c r="D300" s="315">
        <v>5396.1084597419995</v>
      </c>
      <c r="E300" s="315">
        <v>5396.1084597419995</v>
      </c>
      <c r="F300" s="317">
        <f t="shared" si="13"/>
        <v>0</v>
      </c>
      <c r="G300" s="315">
        <v>5396.1084597419995</v>
      </c>
      <c r="H300" s="315">
        <v>5396.1084597419995</v>
      </c>
      <c r="I300" s="317">
        <f t="shared" si="12"/>
        <v>100</v>
      </c>
      <c r="J300" s="324"/>
      <c r="K300" s="315">
        <v>0</v>
      </c>
      <c r="L300" s="315">
        <v>5396.1084597419995</v>
      </c>
      <c r="M300" s="240"/>
      <c r="N300" s="51"/>
      <c r="O300" s="45"/>
      <c r="P300" s="45"/>
      <c r="Q300" s="45"/>
    </row>
    <row r="301" spans="1:17" s="24" customFormat="1" ht="17.649999999999999" customHeight="1">
      <c r="A301" s="141">
        <v>28</v>
      </c>
      <c r="B301" s="139" t="s">
        <v>192</v>
      </c>
      <c r="C301" s="333" t="s">
        <v>785</v>
      </c>
      <c r="D301" s="315">
        <v>9552.6409060940005</v>
      </c>
      <c r="E301" s="315">
        <v>9552.6409060940005</v>
      </c>
      <c r="F301" s="317">
        <f t="shared" si="13"/>
        <v>0</v>
      </c>
      <c r="G301" s="315">
        <v>9552.6409060940005</v>
      </c>
      <c r="H301" s="315">
        <v>9552.6409060940005</v>
      </c>
      <c r="I301" s="317">
        <f t="shared" si="12"/>
        <v>100</v>
      </c>
      <c r="J301" s="324"/>
      <c r="K301" s="315">
        <v>0</v>
      </c>
      <c r="L301" s="315">
        <v>9552.6409060940005</v>
      </c>
      <c r="M301" s="240"/>
      <c r="N301" s="51"/>
      <c r="O301" s="45"/>
      <c r="P301" s="45"/>
      <c r="Q301" s="45"/>
    </row>
    <row r="302" spans="1:17" s="24" customFormat="1" ht="17.649999999999999" customHeight="1">
      <c r="A302" s="141">
        <v>29</v>
      </c>
      <c r="B302" s="139" t="s">
        <v>192</v>
      </c>
      <c r="C302" s="333" t="s">
        <v>225</v>
      </c>
      <c r="D302" s="315">
        <v>9779.0853160000006</v>
      </c>
      <c r="E302" s="315">
        <v>9779.0853160000006</v>
      </c>
      <c r="F302" s="317">
        <f t="shared" si="13"/>
        <v>0</v>
      </c>
      <c r="G302" s="315">
        <v>9779.0853160000006</v>
      </c>
      <c r="H302" s="315">
        <v>9779.0853160000006</v>
      </c>
      <c r="I302" s="317">
        <f t="shared" si="12"/>
        <v>100</v>
      </c>
      <c r="J302" s="324"/>
      <c r="K302" s="315">
        <v>0</v>
      </c>
      <c r="L302" s="315">
        <v>9779.0853160000006</v>
      </c>
      <c r="M302" s="240"/>
      <c r="N302" s="51"/>
      <c r="O302" s="45"/>
      <c r="P302" s="45"/>
      <c r="Q302" s="45"/>
    </row>
    <row r="303" spans="1:17" s="24" customFormat="1" ht="17.649999999999999" customHeight="1">
      <c r="A303" s="141">
        <v>31</v>
      </c>
      <c r="B303" s="139" t="s">
        <v>786</v>
      </c>
      <c r="C303" s="333" t="s">
        <v>787</v>
      </c>
      <c r="D303" s="315">
        <v>3251.2607713299999</v>
      </c>
      <c r="E303" s="315">
        <v>3251.2607713299999</v>
      </c>
      <c r="F303" s="317">
        <f t="shared" si="13"/>
        <v>0</v>
      </c>
      <c r="G303" s="315">
        <v>3251.2607713299999</v>
      </c>
      <c r="H303" s="315">
        <v>3251.2607713299999</v>
      </c>
      <c r="I303" s="317">
        <f t="shared" si="12"/>
        <v>100</v>
      </c>
      <c r="J303" s="324"/>
      <c r="K303" s="315">
        <v>0</v>
      </c>
      <c r="L303" s="315">
        <v>3251.2607713299999</v>
      </c>
      <c r="M303" s="240"/>
      <c r="N303" s="51"/>
      <c r="O303" s="45"/>
      <c r="P303" s="45"/>
      <c r="Q303" s="45"/>
    </row>
    <row r="304" spans="1:17" s="24" customFormat="1" ht="17.649999999999999" customHeight="1">
      <c r="A304" s="141">
        <v>33</v>
      </c>
      <c r="B304" s="139" t="s">
        <v>786</v>
      </c>
      <c r="C304" s="333" t="s">
        <v>788</v>
      </c>
      <c r="D304" s="315">
        <v>3282.6396331300002</v>
      </c>
      <c r="E304" s="315">
        <v>3282.6396331300002</v>
      </c>
      <c r="F304" s="317">
        <f t="shared" si="13"/>
        <v>0</v>
      </c>
      <c r="G304" s="315">
        <v>3282.6396331300002</v>
      </c>
      <c r="H304" s="315">
        <v>3282.6396331300002</v>
      </c>
      <c r="I304" s="317">
        <f t="shared" si="12"/>
        <v>100</v>
      </c>
      <c r="J304" s="324"/>
      <c r="K304" s="315">
        <v>0</v>
      </c>
      <c r="L304" s="315">
        <v>3282.6396331300002</v>
      </c>
      <c r="M304" s="240"/>
      <c r="N304" s="51"/>
      <c r="O304" s="45"/>
      <c r="P304" s="45"/>
      <c r="Q304" s="45"/>
    </row>
    <row r="305" spans="1:17" s="24" customFormat="1" ht="17.649999999999999" customHeight="1">
      <c r="A305" s="141">
        <v>34</v>
      </c>
      <c r="B305" s="139" t="s">
        <v>786</v>
      </c>
      <c r="C305" s="333" t="s">
        <v>789</v>
      </c>
      <c r="D305" s="315">
        <v>10220.029638962</v>
      </c>
      <c r="E305" s="315">
        <v>10220.029638962</v>
      </c>
      <c r="F305" s="317">
        <f t="shared" si="13"/>
        <v>0</v>
      </c>
      <c r="G305" s="315">
        <v>10220.029638962</v>
      </c>
      <c r="H305" s="315">
        <v>10220.029638962</v>
      </c>
      <c r="I305" s="317">
        <f t="shared" si="12"/>
        <v>100</v>
      </c>
      <c r="J305" s="324"/>
      <c r="K305" s="315">
        <v>0</v>
      </c>
      <c r="L305" s="315">
        <v>10220.029638962</v>
      </c>
      <c r="M305" s="240"/>
      <c r="N305" s="51"/>
      <c r="O305" s="45"/>
      <c r="P305" s="45"/>
      <c r="Q305" s="45"/>
    </row>
    <row r="306" spans="1:17" s="24" customFormat="1" ht="17.649999999999999" customHeight="1">
      <c r="A306" s="141">
        <v>36</v>
      </c>
      <c r="B306" s="139" t="s">
        <v>126</v>
      </c>
      <c r="C306" s="333" t="s">
        <v>790</v>
      </c>
      <c r="D306" s="315">
        <v>5353.2212942780006</v>
      </c>
      <c r="E306" s="315">
        <v>5353.2212942780006</v>
      </c>
      <c r="F306" s="317">
        <f t="shared" si="13"/>
        <v>0</v>
      </c>
      <c r="G306" s="315">
        <v>5353.2212942780006</v>
      </c>
      <c r="H306" s="315">
        <v>5353.2212942780006</v>
      </c>
      <c r="I306" s="317">
        <f t="shared" si="12"/>
        <v>100</v>
      </c>
      <c r="J306" s="324"/>
      <c r="K306" s="315">
        <v>0</v>
      </c>
      <c r="L306" s="315">
        <v>5353.2212942780006</v>
      </c>
      <c r="M306" s="240"/>
      <c r="N306" s="51"/>
      <c r="O306" s="45"/>
      <c r="P306" s="45"/>
      <c r="Q306" s="45"/>
    </row>
    <row r="307" spans="1:17" s="24" customFormat="1" ht="17.649999999999999" customHeight="1">
      <c r="A307" s="141">
        <v>38</v>
      </c>
      <c r="B307" s="139" t="s">
        <v>126</v>
      </c>
      <c r="C307" s="333" t="s">
        <v>791</v>
      </c>
      <c r="D307" s="315">
        <v>20891.391886508001</v>
      </c>
      <c r="E307" s="315">
        <v>20891.391886508001</v>
      </c>
      <c r="F307" s="317">
        <f t="shared" si="13"/>
        <v>0</v>
      </c>
      <c r="G307" s="315">
        <v>11419.489403036001</v>
      </c>
      <c r="H307" s="315">
        <v>11419.489403036001</v>
      </c>
      <c r="I307" s="317">
        <f t="shared" si="12"/>
        <v>54.661218673567134</v>
      </c>
      <c r="J307" s="324"/>
      <c r="K307" s="315">
        <v>0</v>
      </c>
      <c r="L307" s="315">
        <v>11419.489403036001</v>
      </c>
      <c r="M307" s="240"/>
      <c r="N307" s="51"/>
      <c r="O307" s="45"/>
      <c r="P307" s="45"/>
      <c r="Q307" s="45"/>
    </row>
    <row r="308" spans="1:17" s="24" customFormat="1" ht="17.649999999999999" customHeight="1">
      <c r="A308" s="141">
        <v>40</v>
      </c>
      <c r="B308" s="139" t="s">
        <v>786</v>
      </c>
      <c r="C308" s="333" t="s">
        <v>792</v>
      </c>
      <c r="D308" s="315">
        <v>11429.33017798</v>
      </c>
      <c r="E308" s="315">
        <v>11429.33017798</v>
      </c>
      <c r="F308" s="317">
        <f t="shared" si="13"/>
        <v>0</v>
      </c>
      <c r="G308" s="315">
        <v>3199.3572139100002</v>
      </c>
      <c r="H308" s="315">
        <v>3199.3572139100002</v>
      </c>
      <c r="I308" s="317">
        <f t="shared" si="12"/>
        <v>27.992517182450051</v>
      </c>
      <c r="J308" s="324"/>
      <c r="K308" s="315">
        <v>0</v>
      </c>
      <c r="L308" s="315">
        <v>3199.3572139100002</v>
      </c>
      <c r="M308" s="240"/>
      <c r="N308" s="51"/>
      <c r="O308" s="45"/>
      <c r="P308" s="45"/>
      <c r="Q308" s="45"/>
    </row>
    <row r="309" spans="1:17" s="24" customFormat="1" ht="17.649999999999999" customHeight="1">
      <c r="A309" s="141">
        <v>42</v>
      </c>
      <c r="B309" s="139" t="s">
        <v>126</v>
      </c>
      <c r="C309" s="333" t="s">
        <v>793</v>
      </c>
      <c r="D309" s="315">
        <v>13312.946476258001</v>
      </c>
      <c r="E309" s="315">
        <v>13312.946476258001</v>
      </c>
      <c r="F309" s="317">
        <f t="shared" si="13"/>
        <v>0</v>
      </c>
      <c r="G309" s="315">
        <v>6792.2246861040012</v>
      </c>
      <c r="H309" s="315">
        <v>6792.2246861040012</v>
      </c>
      <c r="I309" s="317">
        <f t="shared" si="12"/>
        <v>51.019694988011075</v>
      </c>
      <c r="J309" s="324"/>
      <c r="K309" s="315">
        <v>0</v>
      </c>
      <c r="L309" s="315">
        <v>6792.2246861040012</v>
      </c>
      <c r="M309" s="240"/>
      <c r="N309" s="51"/>
      <c r="O309" s="45"/>
      <c r="P309" s="45"/>
      <c r="Q309" s="45"/>
    </row>
    <row r="310" spans="1:17" s="24" customFormat="1" ht="14.25">
      <c r="A310" s="141">
        <v>43</v>
      </c>
      <c r="B310" s="139" t="s">
        <v>126</v>
      </c>
      <c r="C310" s="333" t="s">
        <v>794</v>
      </c>
      <c r="D310" s="315">
        <v>29909.614164430001</v>
      </c>
      <c r="E310" s="315">
        <v>29909.614164430001</v>
      </c>
      <c r="F310" s="317">
        <f t="shared" si="13"/>
        <v>0</v>
      </c>
      <c r="G310" s="315">
        <v>7014.8642389540009</v>
      </c>
      <c r="H310" s="315">
        <v>7014.8642389540009</v>
      </c>
      <c r="I310" s="317">
        <f t="shared" si="12"/>
        <v>23.453543066083501</v>
      </c>
      <c r="J310" s="324"/>
      <c r="K310" s="315">
        <v>0</v>
      </c>
      <c r="L310" s="315">
        <v>7014.8642389540009</v>
      </c>
      <c r="M310" s="240"/>
      <c r="N310" s="51"/>
      <c r="O310" s="45"/>
      <c r="P310" s="45"/>
      <c r="Q310" s="45"/>
    </row>
    <row r="311" spans="1:17" s="24" customFormat="1" ht="15" thickBot="1">
      <c r="A311" s="334">
        <v>45</v>
      </c>
      <c r="B311" s="304" t="s">
        <v>126</v>
      </c>
      <c r="C311" s="335" t="s">
        <v>795</v>
      </c>
      <c r="D311" s="325">
        <v>12810.517372224002</v>
      </c>
      <c r="E311" s="325">
        <v>12810.517372224002</v>
      </c>
      <c r="F311" s="326">
        <f t="shared" si="13"/>
        <v>0</v>
      </c>
      <c r="G311" s="325">
        <v>7612.2528899560002</v>
      </c>
      <c r="H311" s="325">
        <v>7612.2528899560002</v>
      </c>
      <c r="I311" s="326">
        <f t="shared" si="12"/>
        <v>59.421900527304437</v>
      </c>
      <c r="J311" s="327"/>
      <c r="K311" s="325">
        <v>7612.2528899560002</v>
      </c>
      <c r="L311" s="325">
        <v>0</v>
      </c>
      <c r="M311" s="240"/>
      <c r="N311" s="51"/>
      <c r="O311" s="45"/>
      <c r="P311" s="45"/>
      <c r="Q311" s="45"/>
    </row>
    <row r="312" spans="1:17" ht="15" customHeight="1">
      <c r="A312" s="189" t="s">
        <v>900</v>
      </c>
      <c r="B312" s="189"/>
      <c r="C312" s="189"/>
      <c r="D312" s="189"/>
      <c r="E312" s="189"/>
      <c r="F312" s="189"/>
      <c r="G312" s="189"/>
      <c r="H312" s="189"/>
      <c r="I312" s="189"/>
      <c r="J312" s="189"/>
      <c r="K312" s="189"/>
      <c r="L312" s="189"/>
      <c r="M312" s="237"/>
      <c r="N312" s="53"/>
    </row>
    <row r="313" spans="1:17" ht="15" customHeight="1">
      <c r="A313" s="189" t="s">
        <v>923</v>
      </c>
      <c r="B313" s="189"/>
      <c r="C313" s="189"/>
      <c r="D313" s="189"/>
      <c r="E313" s="189"/>
      <c r="F313" s="189"/>
      <c r="G313" s="189"/>
      <c r="H313" s="189"/>
      <c r="I313" s="189"/>
      <c r="J313" s="189"/>
      <c r="K313" s="189"/>
      <c r="L313" s="189"/>
      <c r="M313" s="237"/>
    </row>
    <row r="314" spans="1:17" ht="15" customHeight="1">
      <c r="A314" s="219" t="s">
        <v>411</v>
      </c>
      <c r="B314" s="219"/>
      <c r="C314" s="219"/>
      <c r="D314" s="219"/>
      <c r="E314" s="219"/>
      <c r="F314" s="219"/>
      <c r="G314" s="219"/>
      <c r="H314" s="219"/>
      <c r="I314" s="219"/>
      <c r="J314" s="219"/>
      <c r="K314" s="219"/>
      <c r="L314" s="219"/>
      <c r="M314" s="237"/>
    </row>
    <row r="315" spans="1:17" s="27" customFormat="1" ht="15">
      <c r="A315" s="189"/>
      <c r="B315" s="107"/>
      <c r="C315" s="241"/>
      <c r="D315" s="189"/>
      <c r="E315" s="189"/>
      <c r="F315" s="189"/>
      <c r="G315" s="189"/>
      <c r="H315" s="189"/>
      <c r="I315" s="189"/>
      <c r="J315" s="189"/>
      <c r="K315" s="189"/>
      <c r="L315" s="189"/>
      <c r="M315" s="237"/>
      <c r="N315" s="47"/>
      <c r="O315" s="56"/>
      <c r="P315" s="56"/>
      <c r="Q315" s="56"/>
    </row>
    <row r="316" spans="1:17" s="27" customFormat="1" ht="15">
      <c r="A316" s="189"/>
      <c r="B316" s="107"/>
      <c r="C316" s="241"/>
      <c r="D316" s="221"/>
      <c r="E316" s="221"/>
      <c r="F316" s="221"/>
      <c r="G316" s="221"/>
      <c r="H316" s="221"/>
      <c r="I316" s="221"/>
      <c r="J316" s="221"/>
      <c r="K316" s="221"/>
      <c r="L316" s="221"/>
      <c r="M316" s="237"/>
      <c r="N316" s="47"/>
      <c r="O316" s="56"/>
      <c r="P316" s="56"/>
      <c r="Q316" s="56"/>
    </row>
    <row r="317" spans="1:17" s="27" customFormat="1" ht="15">
      <c r="A317" s="189"/>
      <c r="B317" s="107"/>
      <c r="C317" s="241"/>
      <c r="D317" s="221"/>
      <c r="E317" s="221"/>
      <c r="F317" s="221"/>
      <c r="G317" s="221"/>
      <c r="H317" s="221"/>
      <c r="I317" s="221"/>
      <c r="J317" s="221"/>
      <c r="K317" s="221"/>
      <c r="L317" s="221"/>
      <c r="M317" s="237"/>
      <c r="N317" s="47"/>
      <c r="O317" s="56"/>
      <c r="P317" s="56"/>
      <c r="Q317" s="56"/>
    </row>
    <row r="318" spans="1:17" s="27" customFormat="1" ht="15">
      <c r="A318" s="189"/>
      <c r="B318" s="107"/>
      <c r="C318" s="241"/>
      <c r="D318" s="221"/>
      <c r="E318" s="221"/>
      <c r="F318" s="221"/>
      <c r="G318" s="221"/>
      <c r="H318" s="221"/>
      <c r="I318" s="221"/>
      <c r="J318" s="221"/>
      <c r="K318" s="221"/>
      <c r="L318" s="221"/>
      <c r="M318" s="237"/>
      <c r="N318" s="47"/>
      <c r="O318" s="56"/>
      <c r="P318" s="56"/>
      <c r="Q318" s="56"/>
    </row>
    <row r="319" spans="1:17" s="27" customFormat="1" ht="15">
      <c r="A319" s="189"/>
      <c r="B319" s="107"/>
      <c r="C319" s="241"/>
      <c r="D319" s="242"/>
      <c r="E319" s="242"/>
      <c r="F319" s="189"/>
      <c r="G319" s="242"/>
      <c r="H319" s="242"/>
      <c r="I319" s="189"/>
      <c r="J319" s="189"/>
      <c r="K319" s="242"/>
      <c r="L319" s="242"/>
      <c r="M319" s="237"/>
      <c r="N319" s="47"/>
      <c r="O319" s="56"/>
      <c r="P319" s="56"/>
      <c r="Q319" s="56"/>
    </row>
    <row r="320" spans="1:17" ht="13.5">
      <c r="A320" s="189"/>
      <c r="B320" s="107"/>
      <c r="C320" s="241"/>
      <c r="D320" s="221"/>
      <c r="E320" s="221"/>
      <c r="F320" s="221"/>
      <c r="G320" s="221"/>
      <c r="H320" s="221"/>
      <c r="I320" s="221"/>
      <c r="J320" s="221"/>
      <c r="K320" s="221"/>
      <c r="L320" s="221"/>
      <c r="M320" s="237"/>
    </row>
    <row r="321" spans="1:13" ht="13.5">
      <c r="A321" s="189"/>
      <c r="B321" s="107"/>
      <c r="C321" s="241"/>
      <c r="D321" s="243"/>
      <c r="E321" s="243"/>
      <c r="F321" s="243"/>
      <c r="G321" s="243"/>
      <c r="H321" s="243"/>
      <c r="I321" s="243"/>
      <c r="J321" s="243"/>
      <c r="K321" s="243"/>
      <c r="L321" s="243"/>
      <c r="M321" s="237"/>
    </row>
    <row r="322" spans="1:13" ht="13.5">
      <c r="A322" s="189"/>
      <c r="B322" s="107"/>
      <c r="C322" s="241"/>
      <c r="D322" s="189"/>
      <c r="E322" s="189"/>
      <c r="F322" s="189"/>
      <c r="G322" s="189"/>
      <c r="H322" s="189"/>
      <c r="I322" s="189"/>
      <c r="J322" s="189"/>
      <c r="K322" s="189"/>
      <c r="L322" s="189"/>
      <c r="M322" s="237"/>
    </row>
    <row r="323" spans="1:13" ht="13.5">
      <c r="A323" s="189"/>
      <c r="B323" s="107"/>
      <c r="C323" s="241"/>
      <c r="D323" s="189"/>
      <c r="E323" s="189"/>
      <c r="F323" s="189"/>
      <c r="G323" s="189"/>
      <c r="H323" s="189"/>
      <c r="I323" s="189"/>
      <c r="J323" s="189"/>
      <c r="K323" s="189"/>
      <c r="L323" s="189"/>
      <c r="M323" s="237"/>
    </row>
    <row r="324" spans="1:13" ht="13.5">
      <c r="A324" s="189"/>
      <c r="B324" s="107"/>
      <c r="C324" s="241"/>
      <c r="D324" s="189"/>
      <c r="E324" s="189"/>
      <c r="F324" s="189"/>
      <c r="G324" s="189"/>
      <c r="H324" s="189"/>
      <c r="I324" s="189"/>
      <c r="J324" s="189"/>
      <c r="K324" s="189"/>
      <c r="L324" s="189"/>
      <c r="M324" s="237"/>
    </row>
    <row r="325" spans="1:13" ht="13.5">
      <c r="A325" s="189"/>
      <c r="B325" s="107"/>
      <c r="C325" s="241"/>
      <c r="D325" s="189"/>
      <c r="E325" s="189"/>
      <c r="F325" s="189"/>
      <c r="G325" s="189"/>
      <c r="H325" s="189"/>
      <c r="I325" s="189"/>
      <c r="J325" s="189"/>
      <c r="K325" s="189"/>
      <c r="L325" s="189"/>
      <c r="M325" s="237"/>
    </row>
    <row r="326" spans="1:13" ht="13.5">
      <c r="A326" s="189"/>
      <c r="B326" s="107"/>
      <c r="C326" s="241"/>
      <c r="D326" s="189"/>
      <c r="E326" s="189"/>
      <c r="F326" s="189"/>
      <c r="G326" s="189"/>
      <c r="H326" s="189"/>
      <c r="I326" s="189"/>
      <c r="J326" s="189"/>
      <c r="K326" s="189"/>
      <c r="L326" s="189"/>
      <c r="M326" s="237"/>
    </row>
    <row r="327" spans="1:13" ht="13.5">
      <c r="A327" s="189"/>
      <c r="B327" s="107"/>
      <c r="C327" s="241"/>
      <c r="D327" s="189"/>
      <c r="E327" s="189"/>
      <c r="F327" s="189"/>
      <c r="G327" s="189"/>
      <c r="H327" s="189"/>
      <c r="I327" s="189"/>
      <c r="J327" s="189"/>
      <c r="K327" s="189"/>
      <c r="L327" s="189"/>
      <c r="M327" s="237"/>
    </row>
    <row r="328" spans="1:13" ht="13.5">
      <c r="A328" s="189"/>
      <c r="B328" s="107"/>
      <c r="C328" s="241"/>
      <c r="D328" s="189"/>
      <c r="E328" s="189"/>
      <c r="F328" s="189"/>
      <c r="G328" s="189"/>
      <c r="H328" s="189"/>
      <c r="I328" s="189"/>
      <c r="J328" s="189"/>
      <c r="K328" s="189"/>
      <c r="L328" s="189"/>
      <c r="M328" s="237"/>
    </row>
    <row r="329" spans="1:13" ht="13.5">
      <c r="A329" s="189"/>
      <c r="B329" s="107"/>
      <c r="C329" s="241"/>
      <c r="D329" s="189"/>
      <c r="E329" s="189"/>
      <c r="F329" s="189"/>
      <c r="G329" s="189"/>
      <c r="H329" s="189"/>
      <c r="I329" s="189"/>
      <c r="J329" s="189"/>
      <c r="K329" s="189"/>
      <c r="L329" s="189"/>
      <c r="M329" s="237"/>
    </row>
    <row r="330" spans="1:13" ht="13.5">
      <c r="A330" s="189"/>
      <c r="B330" s="107"/>
      <c r="C330" s="241"/>
      <c r="D330" s="189"/>
      <c r="E330" s="189"/>
      <c r="F330" s="189"/>
      <c r="G330" s="189"/>
      <c r="H330" s="189"/>
      <c r="I330" s="189"/>
      <c r="J330" s="189"/>
      <c r="K330" s="189"/>
      <c r="L330" s="189"/>
      <c r="M330" s="237"/>
    </row>
    <row r="331" spans="1:13" ht="13.5">
      <c r="A331" s="189"/>
      <c r="B331" s="107"/>
      <c r="C331" s="241"/>
      <c r="D331" s="189"/>
      <c r="E331" s="189"/>
      <c r="F331" s="189"/>
      <c r="G331" s="189"/>
      <c r="H331" s="189"/>
      <c r="I331" s="189"/>
      <c r="J331" s="189"/>
      <c r="K331" s="189"/>
      <c r="L331" s="189"/>
      <c r="M331" s="237"/>
    </row>
    <row r="332" spans="1:13" ht="13.5">
      <c r="A332" s="189"/>
      <c r="B332" s="107"/>
      <c r="C332" s="241"/>
      <c r="D332" s="189"/>
      <c r="E332" s="189"/>
      <c r="F332" s="189"/>
      <c r="G332" s="189"/>
      <c r="H332" s="189"/>
      <c r="I332" s="189"/>
      <c r="J332" s="189"/>
      <c r="K332" s="189"/>
      <c r="L332" s="189"/>
      <c r="M332" s="237"/>
    </row>
    <row r="333" spans="1:13" ht="13.5">
      <c r="A333" s="189"/>
      <c r="B333" s="107"/>
      <c r="C333" s="241"/>
      <c r="D333" s="189"/>
      <c r="E333" s="189"/>
      <c r="F333" s="189"/>
      <c r="G333" s="189"/>
      <c r="H333" s="189"/>
      <c r="I333" s="189"/>
      <c r="J333" s="189"/>
      <c r="K333" s="189"/>
      <c r="L333" s="189"/>
      <c r="M333" s="237"/>
    </row>
    <row r="334" spans="1:13" ht="13.5">
      <c r="A334" s="189"/>
      <c r="B334" s="107"/>
      <c r="C334" s="241"/>
      <c r="D334" s="189"/>
      <c r="E334" s="189"/>
      <c r="F334" s="189"/>
      <c r="G334" s="189"/>
      <c r="H334" s="189"/>
      <c r="I334" s="189"/>
      <c r="J334" s="189"/>
      <c r="K334" s="189"/>
      <c r="L334" s="189"/>
      <c r="M334" s="237"/>
    </row>
    <row r="335" spans="1:13" ht="13.5">
      <c r="A335" s="189"/>
      <c r="B335" s="107"/>
      <c r="C335" s="241"/>
      <c r="D335" s="189"/>
      <c r="E335" s="189"/>
      <c r="F335" s="189"/>
      <c r="G335" s="189"/>
      <c r="H335" s="189"/>
      <c r="I335" s="189"/>
      <c r="J335" s="189"/>
      <c r="K335" s="189"/>
      <c r="L335" s="189"/>
      <c r="M335" s="237"/>
    </row>
    <row r="336" spans="1:13" ht="13.5">
      <c r="A336" s="189"/>
      <c r="B336" s="107"/>
      <c r="C336" s="241"/>
      <c r="D336" s="189"/>
      <c r="E336" s="189"/>
      <c r="F336" s="189"/>
      <c r="G336" s="189"/>
      <c r="H336" s="189"/>
      <c r="I336" s="189"/>
      <c r="J336" s="189"/>
      <c r="K336" s="189"/>
      <c r="L336" s="189"/>
      <c r="M336" s="237"/>
    </row>
    <row r="337" spans="1:13" ht="13.5">
      <c r="A337" s="189"/>
      <c r="B337" s="107"/>
      <c r="C337" s="241"/>
      <c r="D337" s="189"/>
      <c r="E337" s="189"/>
      <c r="F337" s="189"/>
      <c r="G337" s="189"/>
      <c r="H337" s="189"/>
      <c r="I337" s="189"/>
      <c r="J337" s="189"/>
      <c r="K337" s="189"/>
      <c r="L337" s="189"/>
      <c r="M337" s="237"/>
    </row>
    <row r="338" spans="1:13" ht="13.5">
      <c r="A338" s="189"/>
      <c r="B338" s="107"/>
      <c r="C338" s="241"/>
      <c r="D338" s="189"/>
      <c r="E338" s="189"/>
      <c r="F338" s="189"/>
      <c r="G338" s="189"/>
      <c r="H338" s="189"/>
      <c r="I338" s="189"/>
      <c r="J338" s="189"/>
      <c r="K338" s="189"/>
      <c r="L338" s="189"/>
      <c r="M338" s="237"/>
    </row>
    <row r="339" spans="1:13" ht="13.5">
      <c r="A339" s="189"/>
      <c r="B339" s="107"/>
      <c r="C339" s="241"/>
      <c r="D339" s="189"/>
      <c r="E339" s="189"/>
      <c r="F339" s="189"/>
      <c r="G339" s="189"/>
      <c r="H339" s="189"/>
      <c r="I339" s="189"/>
      <c r="J339" s="189"/>
      <c r="K339" s="189"/>
      <c r="L339" s="189"/>
      <c r="M339" s="237"/>
    </row>
    <row r="340" spans="1:13" ht="13.5">
      <c r="A340" s="189"/>
      <c r="B340" s="107"/>
      <c r="C340" s="241"/>
      <c r="D340" s="189"/>
      <c r="E340" s="189"/>
      <c r="F340" s="189"/>
      <c r="G340" s="189"/>
      <c r="H340" s="189"/>
      <c r="I340" s="189"/>
      <c r="J340" s="189"/>
      <c r="K340" s="189"/>
      <c r="L340" s="189"/>
      <c r="M340" s="237"/>
    </row>
    <row r="341" spans="1:13" ht="13.5">
      <c r="A341" s="189"/>
      <c r="B341" s="107"/>
      <c r="C341" s="241"/>
      <c r="D341" s="189"/>
      <c r="E341" s="189"/>
      <c r="F341" s="189"/>
      <c r="G341" s="189"/>
      <c r="H341" s="189"/>
      <c r="I341" s="189"/>
      <c r="J341" s="189"/>
      <c r="K341" s="189"/>
      <c r="L341" s="189"/>
      <c r="M341" s="237"/>
    </row>
    <row r="342" spans="1:13" ht="13.5">
      <c r="A342" s="189"/>
      <c r="B342" s="107"/>
      <c r="C342" s="241"/>
      <c r="D342" s="189"/>
      <c r="E342" s="189"/>
      <c r="F342" s="189"/>
      <c r="G342" s="189"/>
      <c r="H342" s="189"/>
      <c r="I342" s="189"/>
      <c r="J342" s="189"/>
      <c r="K342" s="189"/>
      <c r="L342" s="189"/>
      <c r="M342" s="237"/>
    </row>
    <row r="343" spans="1:13" ht="13.5">
      <c r="A343" s="189"/>
      <c r="B343" s="107"/>
      <c r="C343" s="241"/>
      <c r="D343" s="189"/>
      <c r="E343" s="189"/>
      <c r="F343" s="189"/>
      <c r="G343" s="189"/>
      <c r="H343" s="189"/>
      <c r="I343" s="189"/>
      <c r="J343" s="189"/>
      <c r="K343" s="189"/>
      <c r="L343" s="189"/>
      <c r="M343" s="237"/>
    </row>
    <row r="344" spans="1:13" ht="13.5">
      <c r="A344" s="189"/>
      <c r="B344" s="107"/>
      <c r="C344" s="241"/>
      <c r="D344" s="189"/>
      <c r="E344" s="189"/>
      <c r="F344" s="189"/>
      <c r="G344" s="189"/>
      <c r="H344" s="189"/>
      <c r="I344" s="189"/>
      <c r="J344" s="189"/>
      <c r="K344" s="189"/>
      <c r="L344" s="189"/>
      <c r="M344" s="237"/>
    </row>
    <row r="345" spans="1:13">
      <c r="C345" s="57"/>
    </row>
    <row r="346" spans="1:13">
      <c r="C346" s="57"/>
    </row>
  </sheetData>
  <mergeCells count="14">
    <mergeCell ref="M3:P3"/>
    <mergeCell ref="A13:C13"/>
    <mergeCell ref="A14:C14"/>
    <mergeCell ref="A277:C277"/>
    <mergeCell ref="A1:C1"/>
    <mergeCell ref="A2:L2"/>
    <mergeCell ref="A3:F3"/>
    <mergeCell ref="G3:L3"/>
    <mergeCell ref="A9:A11"/>
    <mergeCell ref="B9:C11"/>
    <mergeCell ref="D9:F9"/>
    <mergeCell ref="G9:G10"/>
    <mergeCell ref="H9:I9"/>
    <mergeCell ref="K9:L9"/>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L11 D15:L15 D13:E14 G13:L14" numberStoredAsText="1"/>
    <ignoredError sqref="F13:F14" numberStoredAsText="1" formula="1"/>
    <ignoredError sqref="F277:M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FD5AA-A84C-4D7C-9C20-DEB90FDF3DC6}">
  <sheetPr>
    <pageSetUpPr fitToPage="1"/>
  </sheetPr>
  <dimension ref="A1:AO355"/>
  <sheetViews>
    <sheetView showGridLines="0" zoomScale="80" zoomScaleNormal="80" zoomScaleSheetLayoutView="80" workbookViewId="0">
      <selection activeCell="K15" sqref="K15"/>
    </sheetView>
  </sheetViews>
  <sheetFormatPr baseColWidth="10" defaultColWidth="11.42578125" defaultRowHeight="12.75"/>
  <cols>
    <col min="1" max="2" width="5" style="32" customWidth="1"/>
    <col min="3" max="3" width="53.42578125" style="32" bestFit="1" customWidth="1"/>
    <col min="4" max="5" width="18.7109375" style="32" customWidth="1"/>
    <col min="6" max="6" width="3" style="32" customWidth="1"/>
    <col min="7" max="7" width="18.7109375" style="32" customWidth="1"/>
    <col min="8" max="10" width="13.7109375" style="32" customWidth="1"/>
    <col min="11" max="12" width="9.28515625" style="32" customWidth="1"/>
    <col min="13" max="13" width="12.42578125" style="32" customWidth="1"/>
    <col min="14" max="16384" width="11.42578125" style="32"/>
  </cols>
  <sheetData>
    <row r="1" spans="1:41" s="186" customFormat="1" ht="45" customHeight="1">
      <c r="A1" s="78" t="s">
        <v>903</v>
      </c>
      <c r="B1" s="78"/>
      <c r="C1" s="78"/>
      <c r="D1" s="79" t="s">
        <v>905</v>
      </c>
      <c r="E1" s="79"/>
      <c r="F1" s="79"/>
      <c r="G1" s="225"/>
      <c r="H1" s="225"/>
      <c r="I1" s="225"/>
      <c r="J1" s="225"/>
      <c r="K1" s="225"/>
      <c r="L1" s="225"/>
      <c r="M1" s="225"/>
    </row>
    <row r="2" spans="1:41" s="2" customFormat="1" ht="36" customHeight="1" thickBot="1">
      <c r="A2" s="147" t="s">
        <v>904</v>
      </c>
      <c r="B2" s="147"/>
      <c r="C2" s="147"/>
      <c r="D2" s="147"/>
      <c r="E2" s="147"/>
      <c r="F2" s="147"/>
      <c r="G2" s="147"/>
      <c r="H2" s="147"/>
      <c r="I2" s="147"/>
      <c r="J2" s="147"/>
      <c r="K2" s="147"/>
      <c r="L2" s="147"/>
      <c r="N2" s="227"/>
      <c r="O2" s="227"/>
    </row>
    <row r="3" spans="1:41" customFormat="1" ht="6" customHeight="1">
      <c r="A3" s="83"/>
      <c r="B3" s="83"/>
      <c r="C3" s="83"/>
      <c r="D3" s="83"/>
      <c r="E3" s="83"/>
      <c r="F3" s="83"/>
      <c r="G3" s="83"/>
      <c r="H3" s="83"/>
      <c r="I3" s="83"/>
      <c r="J3" s="83"/>
      <c r="K3" s="83"/>
      <c r="L3" s="83"/>
      <c r="M3" s="84"/>
      <c r="N3" s="84"/>
      <c r="O3" s="84"/>
    </row>
    <row r="4" spans="1:41" s="44" customFormat="1" ht="17.100000000000001" customHeight="1">
      <c r="A4" s="188" t="s">
        <v>928</v>
      </c>
      <c r="B4" s="188"/>
      <c r="C4" s="188"/>
      <c r="D4" s="188"/>
      <c r="E4" s="188"/>
      <c r="F4" s="188"/>
      <c r="G4" s="188"/>
      <c r="H4" s="188"/>
      <c r="I4" s="188"/>
      <c r="J4" s="188"/>
      <c r="K4" s="188"/>
      <c r="L4" s="188"/>
    </row>
    <row r="5" spans="1:41" s="44" customFormat="1" ht="17.100000000000001" customHeight="1">
      <c r="A5" s="188" t="s">
        <v>930</v>
      </c>
      <c r="B5" s="188"/>
      <c r="C5" s="188"/>
      <c r="D5" s="188"/>
      <c r="E5" s="188"/>
      <c r="F5" s="188"/>
      <c r="G5" s="188"/>
      <c r="H5" s="188"/>
      <c r="I5" s="188"/>
      <c r="J5" s="188"/>
      <c r="K5" s="188"/>
      <c r="L5" s="188"/>
      <c r="M5" s="59">
        <v>20.306000000000001</v>
      </c>
    </row>
    <row r="6" spans="1:41" s="44" customFormat="1" ht="17.100000000000001" customHeight="1">
      <c r="A6" s="188" t="s">
        <v>86</v>
      </c>
      <c r="B6" s="188"/>
      <c r="C6" s="188"/>
      <c r="D6" s="188"/>
      <c r="E6" s="188"/>
      <c r="F6" s="188"/>
      <c r="G6" s="188"/>
      <c r="H6" s="188"/>
      <c r="I6" s="188"/>
      <c r="J6" s="188"/>
      <c r="K6" s="188"/>
      <c r="L6" s="188"/>
      <c r="M6" s="60"/>
      <c r="N6" s="60"/>
      <c r="O6" s="60"/>
      <c r="P6" s="60"/>
    </row>
    <row r="7" spans="1:41" s="44" customFormat="1" ht="17.100000000000001" customHeight="1">
      <c r="A7" s="188" t="s">
        <v>933</v>
      </c>
      <c r="B7" s="188"/>
      <c r="C7" s="188"/>
      <c r="D7" s="188"/>
      <c r="E7" s="188"/>
      <c r="F7" s="188"/>
      <c r="G7" s="188"/>
      <c r="H7" s="188"/>
      <c r="I7" s="188"/>
      <c r="J7" s="188"/>
      <c r="K7" s="188"/>
      <c r="L7" s="188"/>
      <c r="M7" s="60"/>
      <c r="N7" s="60"/>
      <c r="O7" s="60"/>
      <c r="P7" s="60"/>
    </row>
    <row r="8" spans="1:41" s="44" customFormat="1" ht="17.100000000000001" customHeight="1">
      <c r="A8" s="188" t="s">
        <v>929</v>
      </c>
      <c r="B8" s="188"/>
      <c r="C8" s="188"/>
      <c r="D8" s="188"/>
      <c r="E8" s="188"/>
      <c r="F8" s="188"/>
      <c r="G8" s="188"/>
      <c r="H8" s="188"/>
      <c r="I8" s="188"/>
      <c r="J8" s="188"/>
      <c r="K8" s="188"/>
      <c r="L8" s="188"/>
    </row>
    <row r="9" spans="1:41" ht="26.25" customHeight="1">
      <c r="A9" s="191"/>
      <c r="B9" s="119" t="s">
        <v>924</v>
      </c>
      <c r="C9" s="119"/>
      <c r="D9" s="264" t="s">
        <v>798</v>
      </c>
      <c r="E9" s="264"/>
      <c r="F9" s="265"/>
      <c r="G9" s="266" t="s">
        <v>799</v>
      </c>
      <c r="H9" s="191" t="s">
        <v>925</v>
      </c>
      <c r="I9" s="191" t="s">
        <v>800</v>
      </c>
      <c r="J9" s="191" t="s">
        <v>926</v>
      </c>
      <c r="K9" s="191" t="s">
        <v>801</v>
      </c>
      <c r="L9" s="191"/>
    </row>
    <row r="10" spans="1:41" ht="4.9000000000000004" customHeight="1">
      <c r="A10" s="191"/>
      <c r="B10" s="119"/>
      <c r="C10" s="119"/>
      <c r="D10" s="191" t="s">
        <v>802</v>
      </c>
      <c r="E10" s="191" t="s">
        <v>803</v>
      </c>
      <c r="F10" s="265"/>
      <c r="G10" s="191" t="s">
        <v>803</v>
      </c>
      <c r="H10" s="191"/>
      <c r="I10" s="191"/>
      <c r="J10" s="191"/>
      <c r="K10" s="264"/>
      <c r="L10" s="264"/>
    </row>
    <row r="11" spans="1:41" ht="46.5" customHeight="1" thickBot="1">
      <c r="A11" s="264"/>
      <c r="B11" s="190"/>
      <c r="C11" s="190"/>
      <c r="D11" s="264"/>
      <c r="E11" s="264"/>
      <c r="F11" s="265"/>
      <c r="G11" s="264"/>
      <c r="H11" s="264"/>
      <c r="I11" s="264"/>
      <c r="J11" s="264"/>
      <c r="K11" s="267" t="s">
        <v>804</v>
      </c>
      <c r="L11" s="267" t="s">
        <v>805</v>
      </c>
    </row>
    <row r="12" spans="1:41" ht="4.5" customHeight="1" thickBot="1">
      <c r="A12" s="245"/>
      <c r="B12" s="246"/>
      <c r="C12" s="246"/>
      <c r="D12" s="245"/>
      <c r="E12" s="245"/>
      <c r="F12" s="245"/>
      <c r="G12" s="245"/>
      <c r="H12" s="245"/>
      <c r="I12" s="245"/>
      <c r="J12" s="245"/>
      <c r="K12" s="246"/>
      <c r="L12" s="246"/>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row>
    <row r="13" spans="1:41" ht="17.100000000000001" customHeight="1">
      <c r="A13" s="300">
        <v>279</v>
      </c>
      <c r="B13" s="301"/>
      <c r="C13" s="296" t="s">
        <v>478</v>
      </c>
      <c r="D13" s="305">
        <f>D14+D30+D39+D53+D64+D77+D116+D134+D144+D166+D191+D213+D224+D234+D238+D248+D263+D277+D287+D301+D313+D315</f>
        <v>1769335.1548984542</v>
      </c>
      <c r="E13" s="305">
        <f>E14+E30+E39+E53+E64+E77+E116+E134+E144+E166+E191+E213+E224+E234+E238+E248+E263+E277+E287+E301+E313+E315</f>
        <v>1769335.1548984542</v>
      </c>
      <c r="F13" s="305"/>
      <c r="G13" s="305">
        <f>G14+G30+G39+G53+G64+G77+G116+G134+G144+G166+G191+G213+G224+G234+G238+G248+G263+G277+G287+G301+G313+G315</f>
        <v>1769335.1548984542</v>
      </c>
      <c r="H13" s="277"/>
      <c r="I13" s="278"/>
      <c r="J13" s="279"/>
      <c r="K13" s="279"/>
      <c r="L13" s="208"/>
      <c r="M13" s="189"/>
    </row>
    <row r="14" spans="1:41" ht="17.100000000000001" customHeight="1">
      <c r="A14" s="302" t="s">
        <v>806</v>
      </c>
      <c r="B14" s="302"/>
      <c r="C14" s="302"/>
      <c r="D14" s="306">
        <f>SUM(D15:D29)</f>
        <v>76525.876338626011</v>
      </c>
      <c r="E14" s="306">
        <f>SUM(E15:E29)</f>
        <v>76525.876338626011</v>
      </c>
      <c r="F14" s="306"/>
      <c r="G14" s="306">
        <f>SUM(G15:G29)</f>
        <v>76525.876338626011</v>
      </c>
      <c r="H14" s="280"/>
      <c r="I14" s="276"/>
      <c r="J14" s="276"/>
      <c r="K14" s="276"/>
      <c r="L14" s="133"/>
      <c r="M14" s="189"/>
    </row>
    <row r="15" spans="1:41" ht="17.100000000000001" customHeight="1">
      <c r="A15" s="138">
        <v>1</v>
      </c>
      <c r="B15" s="138" t="s">
        <v>124</v>
      </c>
      <c r="C15" s="139" t="s">
        <v>125</v>
      </c>
      <c r="D15" s="136">
        <v>3431.6136477479999</v>
      </c>
      <c r="E15" s="136">
        <v>3431.6136477479999</v>
      </c>
      <c r="F15" s="136"/>
      <c r="G15" s="136">
        <v>3431.6136477479999</v>
      </c>
      <c r="H15" s="281">
        <v>36732</v>
      </c>
      <c r="I15" s="281">
        <v>36732</v>
      </c>
      <c r="J15" s="281">
        <v>42128</v>
      </c>
      <c r="K15" s="133">
        <v>14</v>
      </c>
      <c r="L15" s="133">
        <v>9</v>
      </c>
      <c r="M15" s="196"/>
    </row>
    <row r="16" spans="1:41" ht="17.100000000000001" customHeight="1">
      <c r="A16" s="138">
        <v>2</v>
      </c>
      <c r="B16" s="138" t="s">
        <v>126</v>
      </c>
      <c r="C16" s="139" t="s">
        <v>747</v>
      </c>
      <c r="D16" s="136">
        <v>15031.248501412001</v>
      </c>
      <c r="E16" s="136">
        <v>15031.248501412001</v>
      </c>
      <c r="F16" s="136"/>
      <c r="G16" s="136">
        <v>15031.248501412001</v>
      </c>
      <c r="H16" s="281">
        <v>37019</v>
      </c>
      <c r="I16" s="281">
        <v>37019</v>
      </c>
      <c r="J16" s="281">
        <v>42460</v>
      </c>
      <c r="K16" s="133">
        <v>14</v>
      </c>
      <c r="L16" s="133">
        <v>3</v>
      </c>
      <c r="M16" s="189"/>
    </row>
    <row r="17" spans="1:13" ht="17.100000000000001" customHeight="1">
      <c r="A17" s="138">
        <v>3</v>
      </c>
      <c r="B17" s="138" t="s">
        <v>128</v>
      </c>
      <c r="C17" s="139" t="s">
        <v>129</v>
      </c>
      <c r="D17" s="136">
        <v>729.94841205000012</v>
      </c>
      <c r="E17" s="136">
        <v>729.94841205000012</v>
      </c>
      <c r="F17" s="136"/>
      <c r="G17" s="136">
        <v>729.94841205000012</v>
      </c>
      <c r="H17" s="281">
        <v>38080</v>
      </c>
      <c r="I17" s="281">
        <v>38080</v>
      </c>
      <c r="J17" s="281">
        <v>41780</v>
      </c>
      <c r="K17" s="133">
        <v>9</v>
      </c>
      <c r="L17" s="133">
        <v>6</v>
      </c>
      <c r="M17" s="189"/>
    </row>
    <row r="18" spans="1:13" ht="17.100000000000001" customHeight="1">
      <c r="A18" s="138">
        <v>4</v>
      </c>
      <c r="B18" s="138" t="s">
        <v>126</v>
      </c>
      <c r="C18" s="139" t="s">
        <v>130</v>
      </c>
      <c r="D18" s="136">
        <v>9139.9156282719996</v>
      </c>
      <c r="E18" s="136">
        <v>9139.9156282719996</v>
      </c>
      <c r="F18" s="136"/>
      <c r="G18" s="136">
        <v>9139.9156282719996</v>
      </c>
      <c r="H18" s="281">
        <v>36786</v>
      </c>
      <c r="I18" s="281">
        <v>36786</v>
      </c>
      <c r="J18" s="281">
        <v>41960</v>
      </c>
      <c r="K18" s="133">
        <v>5</v>
      </c>
      <c r="L18" s="133">
        <v>0</v>
      </c>
      <c r="M18" s="189"/>
    </row>
    <row r="19" spans="1:13" ht="17.100000000000001" customHeight="1">
      <c r="A19" s="138">
        <v>5</v>
      </c>
      <c r="B19" s="138" t="s">
        <v>131</v>
      </c>
      <c r="C19" s="139" t="s">
        <v>132</v>
      </c>
      <c r="D19" s="136">
        <v>1238.028411906</v>
      </c>
      <c r="E19" s="136">
        <v>1238.028411906</v>
      </c>
      <c r="F19" s="136"/>
      <c r="G19" s="136">
        <v>1238.028411906</v>
      </c>
      <c r="H19" s="281">
        <v>37248</v>
      </c>
      <c r="I19" s="281">
        <v>37248</v>
      </c>
      <c r="J19" s="281">
        <v>40878</v>
      </c>
      <c r="K19" s="133">
        <v>9</v>
      </c>
      <c r="L19" s="133">
        <v>5</v>
      </c>
      <c r="M19" s="189"/>
    </row>
    <row r="20" spans="1:13" ht="17.100000000000001" customHeight="1">
      <c r="A20" s="138">
        <v>6</v>
      </c>
      <c r="B20" s="138" t="s">
        <v>126</v>
      </c>
      <c r="C20" s="139" t="s">
        <v>133</v>
      </c>
      <c r="D20" s="136">
        <v>9155.5236727240008</v>
      </c>
      <c r="E20" s="136">
        <v>9155.5236727240008</v>
      </c>
      <c r="F20" s="136"/>
      <c r="G20" s="136">
        <v>9155.5236727240008</v>
      </c>
      <c r="H20" s="281">
        <v>37076</v>
      </c>
      <c r="I20" s="281">
        <v>37076</v>
      </c>
      <c r="J20" s="281">
        <v>42521</v>
      </c>
      <c r="K20" s="133">
        <v>14</v>
      </c>
      <c r="L20" s="133">
        <v>6</v>
      </c>
      <c r="M20" s="189"/>
    </row>
    <row r="21" spans="1:13" ht="17.100000000000001" customHeight="1">
      <c r="A21" s="138">
        <v>7</v>
      </c>
      <c r="B21" s="138" t="s">
        <v>134</v>
      </c>
      <c r="C21" s="139" t="s">
        <v>135</v>
      </c>
      <c r="D21" s="136">
        <v>8071.8672397220007</v>
      </c>
      <c r="E21" s="136">
        <v>8071.8672397220007</v>
      </c>
      <c r="F21" s="136"/>
      <c r="G21" s="136">
        <v>8071.8672397220007</v>
      </c>
      <c r="H21" s="281">
        <v>36168</v>
      </c>
      <c r="I21" s="281">
        <v>36168</v>
      </c>
      <c r="J21" s="281">
        <v>43511</v>
      </c>
      <c r="K21" s="133">
        <v>19</v>
      </c>
      <c r="L21" s="133">
        <v>9</v>
      </c>
      <c r="M21" s="189"/>
    </row>
    <row r="22" spans="1:13" ht="17.100000000000001" customHeight="1">
      <c r="A22" s="138">
        <v>9</v>
      </c>
      <c r="B22" s="138" t="s">
        <v>136</v>
      </c>
      <c r="C22" s="139" t="s">
        <v>137</v>
      </c>
      <c r="D22" s="136">
        <v>5300.569968408</v>
      </c>
      <c r="E22" s="136">
        <v>5300.569968408</v>
      </c>
      <c r="F22" s="136"/>
      <c r="G22" s="136">
        <v>5300.569968408</v>
      </c>
      <c r="H22" s="281">
        <v>36372</v>
      </c>
      <c r="I22" s="281">
        <v>36433</v>
      </c>
      <c r="J22" s="281">
        <v>40009</v>
      </c>
      <c r="K22" s="133">
        <v>9</v>
      </c>
      <c r="L22" s="133">
        <v>9</v>
      </c>
      <c r="M22" s="189"/>
    </row>
    <row r="23" spans="1:13" ht="17.100000000000001" customHeight="1">
      <c r="A23" s="138">
        <v>10</v>
      </c>
      <c r="B23" s="138" t="s">
        <v>136</v>
      </c>
      <c r="C23" s="139" t="s">
        <v>138</v>
      </c>
      <c r="D23" s="136">
        <v>5543.7452024240001</v>
      </c>
      <c r="E23" s="136">
        <v>5543.7452024240001</v>
      </c>
      <c r="F23" s="136"/>
      <c r="G23" s="136">
        <v>5543.7452024240001</v>
      </c>
      <c r="H23" s="281">
        <v>36483</v>
      </c>
      <c r="I23" s="281">
        <v>36742</v>
      </c>
      <c r="J23" s="281">
        <v>42200</v>
      </c>
      <c r="K23" s="133">
        <v>15</v>
      </c>
      <c r="L23" s="133">
        <v>0</v>
      </c>
      <c r="M23" s="189"/>
    </row>
    <row r="24" spans="1:13" ht="17.100000000000001" customHeight="1">
      <c r="A24" s="138">
        <v>11</v>
      </c>
      <c r="B24" s="138" t="s">
        <v>136</v>
      </c>
      <c r="C24" s="139" t="s">
        <v>139</v>
      </c>
      <c r="D24" s="136">
        <v>3621.4357196159999</v>
      </c>
      <c r="E24" s="136">
        <v>3621.4357196159999</v>
      </c>
      <c r="F24" s="136"/>
      <c r="G24" s="136">
        <v>3621.4357196159999</v>
      </c>
      <c r="H24" s="281">
        <v>36314</v>
      </c>
      <c r="I24" s="281">
        <v>36692</v>
      </c>
      <c r="J24" s="281">
        <v>40101</v>
      </c>
      <c r="K24" s="133">
        <v>10</v>
      </c>
      <c r="L24" s="133">
        <v>0</v>
      </c>
      <c r="M24" s="189"/>
    </row>
    <row r="25" spans="1:13" ht="17.100000000000001" customHeight="1">
      <c r="A25" s="138">
        <v>12</v>
      </c>
      <c r="B25" s="138" t="s">
        <v>140</v>
      </c>
      <c r="C25" s="139" t="s">
        <v>141</v>
      </c>
      <c r="D25" s="136">
        <v>3838.8743576040001</v>
      </c>
      <c r="E25" s="136">
        <v>3838.8743576040001</v>
      </c>
      <c r="F25" s="136"/>
      <c r="G25" s="136">
        <v>3838.8743576040001</v>
      </c>
      <c r="H25" s="281">
        <v>36348</v>
      </c>
      <c r="I25" s="281">
        <v>36748</v>
      </c>
      <c r="J25" s="281">
        <v>41654</v>
      </c>
      <c r="K25" s="133">
        <v>14</v>
      </c>
      <c r="L25" s="133">
        <v>3</v>
      </c>
      <c r="M25" s="189"/>
    </row>
    <row r="26" spans="1:13" ht="17.100000000000001" customHeight="1">
      <c r="A26" s="138">
        <v>13</v>
      </c>
      <c r="B26" s="138" t="s">
        <v>140</v>
      </c>
      <c r="C26" s="139" t="s">
        <v>142</v>
      </c>
      <c r="D26" s="136">
        <v>3972.7016394780003</v>
      </c>
      <c r="E26" s="136">
        <v>3972.7016394780003</v>
      </c>
      <c r="F26" s="136"/>
      <c r="G26" s="136">
        <v>3972.7016394780003</v>
      </c>
      <c r="H26" s="281">
        <v>36341</v>
      </c>
      <c r="I26" s="281">
        <v>36341</v>
      </c>
      <c r="J26" s="281">
        <v>42109</v>
      </c>
      <c r="K26" s="133">
        <v>15</v>
      </c>
      <c r="L26" s="133">
        <v>3</v>
      </c>
      <c r="M26" s="189"/>
    </row>
    <row r="27" spans="1:13" ht="17.100000000000001" customHeight="1">
      <c r="A27" s="138">
        <v>14</v>
      </c>
      <c r="B27" s="138" t="s">
        <v>140</v>
      </c>
      <c r="C27" s="139" t="s">
        <v>143</v>
      </c>
      <c r="D27" s="136">
        <v>2540.6074047640004</v>
      </c>
      <c r="E27" s="136">
        <v>2540.6074047640004</v>
      </c>
      <c r="F27" s="136"/>
      <c r="G27" s="136">
        <v>2540.6074047640004</v>
      </c>
      <c r="H27" s="281">
        <v>36402</v>
      </c>
      <c r="I27" s="281">
        <v>36402</v>
      </c>
      <c r="J27" s="281">
        <v>40009</v>
      </c>
      <c r="K27" s="133">
        <v>9</v>
      </c>
      <c r="L27" s="133">
        <v>9</v>
      </c>
      <c r="M27" s="189"/>
    </row>
    <row r="28" spans="1:13" ht="17.100000000000001" customHeight="1">
      <c r="A28" s="138">
        <v>15</v>
      </c>
      <c r="B28" s="138" t="s">
        <v>140</v>
      </c>
      <c r="C28" s="139" t="s">
        <v>144</v>
      </c>
      <c r="D28" s="136">
        <v>2096.9607796280002</v>
      </c>
      <c r="E28" s="136">
        <v>2096.9607796280002</v>
      </c>
      <c r="F28" s="136"/>
      <c r="G28" s="136">
        <v>2096.9607796280002</v>
      </c>
      <c r="H28" s="281">
        <v>36294</v>
      </c>
      <c r="I28" s="281">
        <v>36707</v>
      </c>
      <c r="J28" s="281">
        <v>40101</v>
      </c>
      <c r="K28" s="133">
        <v>10</v>
      </c>
      <c r="L28" s="133">
        <v>0</v>
      </c>
      <c r="M28" s="189"/>
    </row>
    <row r="29" spans="1:13" ht="17.100000000000001" customHeight="1">
      <c r="A29" s="138">
        <v>16</v>
      </c>
      <c r="B29" s="138" t="s">
        <v>140</v>
      </c>
      <c r="C29" s="139" t="s">
        <v>145</v>
      </c>
      <c r="D29" s="136">
        <v>2812.8357528699999</v>
      </c>
      <c r="E29" s="136">
        <v>2812.8357528699999</v>
      </c>
      <c r="F29" s="136"/>
      <c r="G29" s="136">
        <v>2812.8357528699999</v>
      </c>
      <c r="H29" s="281">
        <v>36433</v>
      </c>
      <c r="I29" s="281">
        <v>36433</v>
      </c>
      <c r="J29" s="281">
        <v>41835</v>
      </c>
      <c r="K29" s="133">
        <v>14</v>
      </c>
      <c r="L29" s="133">
        <v>9</v>
      </c>
      <c r="M29" s="189"/>
    </row>
    <row r="30" spans="1:13" ht="17.100000000000001" customHeight="1">
      <c r="A30" s="302" t="s">
        <v>807</v>
      </c>
      <c r="B30" s="302"/>
      <c r="C30" s="302"/>
      <c r="D30" s="306">
        <f>SUM(D31:D38)</f>
        <v>10316.672533024002</v>
      </c>
      <c r="E30" s="306">
        <f>SUM(E31:E38)</f>
        <v>10316.672533024002</v>
      </c>
      <c r="F30" s="306"/>
      <c r="G30" s="306">
        <f>SUM(G31:G38)</f>
        <v>10316.672533024002</v>
      </c>
      <c r="H30" s="133"/>
      <c r="I30" s="133"/>
      <c r="J30" s="133"/>
      <c r="K30" s="133"/>
      <c r="L30" s="133"/>
      <c r="M30" s="189"/>
    </row>
    <row r="31" spans="1:13" ht="17.100000000000001" customHeight="1">
      <c r="A31" s="138">
        <v>17</v>
      </c>
      <c r="B31" s="138" t="s">
        <v>136</v>
      </c>
      <c r="C31" s="139" t="s">
        <v>146</v>
      </c>
      <c r="D31" s="136">
        <v>1431.5228238740001</v>
      </c>
      <c r="E31" s="136">
        <v>1431.5228238740001</v>
      </c>
      <c r="F31" s="136"/>
      <c r="G31" s="136">
        <v>1431.5228238740001</v>
      </c>
      <c r="H31" s="281">
        <v>37075</v>
      </c>
      <c r="I31" s="281">
        <v>37498</v>
      </c>
      <c r="J31" s="281">
        <v>40816</v>
      </c>
      <c r="K31" s="133">
        <v>9</v>
      </c>
      <c r="L31" s="133">
        <v>11</v>
      </c>
      <c r="M31" s="189"/>
    </row>
    <row r="32" spans="1:13" ht="17.100000000000001" customHeight="1">
      <c r="A32" s="138">
        <v>18</v>
      </c>
      <c r="B32" s="138" t="s">
        <v>136</v>
      </c>
      <c r="C32" s="139" t="s">
        <v>147</v>
      </c>
      <c r="D32" s="136">
        <v>1332.1103944720001</v>
      </c>
      <c r="E32" s="136">
        <v>1332.1103944720001</v>
      </c>
      <c r="F32" s="136"/>
      <c r="G32" s="136">
        <v>1332.1103944720001</v>
      </c>
      <c r="H32" s="281">
        <v>37106</v>
      </c>
      <c r="I32" s="281">
        <v>37398</v>
      </c>
      <c r="J32" s="281">
        <v>40908</v>
      </c>
      <c r="K32" s="133">
        <v>9</v>
      </c>
      <c r="L32" s="133">
        <v>11</v>
      </c>
      <c r="M32" s="189"/>
    </row>
    <row r="33" spans="1:13" ht="17.100000000000001" customHeight="1">
      <c r="A33" s="138">
        <v>19</v>
      </c>
      <c r="B33" s="138" t="s">
        <v>136</v>
      </c>
      <c r="C33" s="139" t="s">
        <v>148</v>
      </c>
      <c r="D33" s="136">
        <v>1151.5398986520001</v>
      </c>
      <c r="E33" s="136">
        <v>1151.5398986520001</v>
      </c>
      <c r="F33" s="136"/>
      <c r="G33" s="136">
        <v>1151.5398986520001</v>
      </c>
      <c r="H33" s="281">
        <v>37105</v>
      </c>
      <c r="I33" s="281">
        <v>37188</v>
      </c>
      <c r="J33" s="281">
        <v>40739</v>
      </c>
      <c r="K33" s="133">
        <v>9</v>
      </c>
      <c r="L33" s="133">
        <v>9</v>
      </c>
      <c r="M33" s="189"/>
    </row>
    <row r="34" spans="1:13" ht="17.100000000000001" customHeight="1">
      <c r="A34" s="138">
        <v>20</v>
      </c>
      <c r="B34" s="138" t="s">
        <v>136</v>
      </c>
      <c r="C34" s="139" t="s">
        <v>149</v>
      </c>
      <c r="D34" s="136">
        <v>1092.1818867960001</v>
      </c>
      <c r="E34" s="136">
        <v>1092.1818867960001</v>
      </c>
      <c r="F34" s="136"/>
      <c r="G34" s="136">
        <v>1092.1818867960001</v>
      </c>
      <c r="H34" s="281">
        <v>37022</v>
      </c>
      <c r="I34" s="281">
        <v>37103</v>
      </c>
      <c r="J34" s="281">
        <v>40816</v>
      </c>
      <c r="K34" s="133">
        <v>10</v>
      </c>
      <c r="L34" s="133">
        <v>4</v>
      </c>
      <c r="M34" s="189"/>
    </row>
    <row r="35" spans="1:13" ht="17.100000000000001" customHeight="1">
      <c r="A35" s="138">
        <v>21</v>
      </c>
      <c r="B35" s="138" t="s">
        <v>140</v>
      </c>
      <c r="C35" s="139" t="s">
        <v>150</v>
      </c>
      <c r="D35" s="136">
        <v>1638.7191154620002</v>
      </c>
      <c r="E35" s="136">
        <v>1638.7191154620002</v>
      </c>
      <c r="F35" s="136"/>
      <c r="G35" s="136">
        <v>1638.7191154620002</v>
      </c>
      <c r="H35" s="281">
        <v>37075</v>
      </c>
      <c r="I35" s="281">
        <v>37134</v>
      </c>
      <c r="J35" s="281">
        <v>40786</v>
      </c>
      <c r="K35" s="133">
        <v>10</v>
      </c>
      <c r="L35" s="133">
        <v>1</v>
      </c>
      <c r="M35" s="189"/>
    </row>
    <row r="36" spans="1:13" ht="17.100000000000001" customHeight="1">
      <c r="A36" s="138">
        <v>22</v>
      </c>
      <c r="B36" s="138" t="s">
        <v>140</v>
      </c>
      <c r="C36" s="139" t="s">
        <v>151</v>
      </c>
      <c r="D36" s="136">
        <v>1290.9362837799999</v>
      </c>
      <c r="E36" s="136">
        <v>1290.9362837799999</v>
      </c>
      <c r="F36" s="136"/>
      <c r="G36" s="136">
        <v>1290.9362837799999</v>
      </c>
      <c r="H36" s="281">
        <v>37134</v>
      </c>
      <c r="I36" s="281">
        <v>37200</v>
      </c>
      <c r="J36" s="281">
        <v>40739</v>
      </c>
      <c r="K36" s="133">
        <v>9</v>
      </c>
      <c r="L36" s="133">
        <v>11</v>
      </c>
      <c r="M36" s="189"/>
    </row>
    <row r="37" spans="1:13" ht="17.100000000000001" customHeight="1">
      <c r="A37" s="138">
        <v>23</v>
      </c>
      <c r="B37" s="138" t="s">
        <v>140</v>
      </c>
      <c r="C37" s="139" t="s">
        <v>152</v>
      </c>
      <c r="D37" s="136">
        <v>866.31686798800001</v>
      </c>
      <c r="E37" s="136">
        <v>866.31686798800001</v>
      </c>
      <c r="F37" s="136"/>
      <c r="G37" s="136">
        <v>866.31686798800001</v>
      </c>
      <c r="H37" s="281">
        <v>36999</v>
      </c>
      <c r="I37" s="281">
        <v>36999</v>
      </c>
      <c r="J37" s="281">
        <v>40816</v>
      </c>
      <c r="K37" s="133">
        <v>9</v>
      </c>
      <c r="L37" s="133">
        <v>11</v>
      </c>
      <c r="M37" s="189"/>
    </row>
    <row r="38" spans="1:13" ht="17.100000000000001" customHeight="1">
      <c r="A38" s="138">
        <v>24</v>
      </c>
      <c r="B38" s="138" t="s">
        <v>140</v>
      </c>
      <c r="C38" s="139" t="s">
        <v>153</v>
      </c>
      <c r="D38" s="136">
        <v>1513.345262</v>
      </c>
      <c r="E38" s="136">
        <v>1513.345262</v>
      </c>
      <c r="F38" s="136"/>
      <c r="G38" s="136">
        <v>1513.345262</v>
      </c>
      <c r="H38" s="281">
        <v>37022</v>
      </c>
      <c r="I38" s="281">
        <v>37314</v>
      </c>
      <c r="J38" s="281">
        <v>40908</v>
      </c>
      <c r="K38" s="133">
        <v>10</v>
      </c>
      <c r="L38" s="133">
        <v>2</v>
      </c>
      <c r="M38" s="189"/>
    </row>
    <row r="39" spans="1:13" ht="17.100000000000001" customHeight="1">
      <c r="A39" s="302" t="s">
        <v>808</v>
      </c>
      <c r="B39" s="302"/>
      <c r="C39" s="302"/>
      <c r="D39" s="306">
        <f>SUM(D40:D52)</f>
        <v>71206.142745166013</v>
      </c>
      <c r="E39" s="306">
        <f>SUM(E40:E52)</f>
        <v>71206.142745166013</v>
      </c>
      <c r="F39" s="306"/>
      <c r="G39" s="306">
        <f>SUM(G40:G52)</f>
        <v>71206.142745166013</v>
      </c>
      <c r="H39" s="133"/>
      <c r="I39" s="133"/>
      <c r="J39" s="133"/>
      <c r="K39" s="133"/>
      <c r="L39" s="133"/>
      <c r="M39" s="189"/>
    </row>
    <row r="40" spans="1:13" ht="17.100000000000001" customHeight="1">
      <c r="A40" s="138">
        <v>25</v>
      </c>
      <c r="B40" s="138" t="s">
        <v>124</v>
      </c>
      <c r="C40" s="139" t="s">
        <v>154</v>
      </c>
      <c r="D40" s="136">
        <v>6527.8844879819999</v>
      </c>
      <c r="E40" s="136">
        <v>6527.8844879819999</v>
      </c>
      <c r="F40" s="136"/>
      <c r="G40" s="136">
        <v>6527.8844879819999</v>
      </c>
      <c r="H40" s="281">
        <v>37581</v>
      </c>
      <c r="I40" s="281">
        <v>37823</v>
      </c>
      <c r="J40" s="281">
        <v>43290</v>
      </c>
      <c r="K40" s="133">
        <v>15</v>
      </c>
      <c r="L40" s="133">
        <v>6</v>
      </c>
      <c r="M40" s="189"/>
    </row>
    <row r="41" spans="1:13" ht="17.100000000000001" customHeight="1">
      <c r="A41" s="138">
        <v>26</v>
      </c>
      <c r="B41" s="138" t="s">
        <v>155</v>
      </c>
      <c r="C41" s="139" t="s">
        <v>156</v>
      </c>
      <c r="D41" s="136">
        <v>26429.993051175999</v>
      </c>
      <c r="E41" s="136">
        <v>26429.993051175999</v>
      </c>
      <c r="F41" s="136"/>
      <c r="G41" s="136">
        <v>26429.993051175999</v>
      </c>
      <c r="H41" s="281">
        <v>38380</v>
      </c>
      <c r="I41" s="281">
        <v>38380</v>
      </c>
      <c r="J41" s="281">
        <v>43341</v>
      </c>
      <c r="K41" s="133">
        <v>13</v>
      </c>
      <c r="L41" s="133">
        <v>9</v>
      </c>
      <c r="M41" s="189"/>
    </row>
    <row r="42" spans="1:13" ht="17.100000000000001" customHeight="1">
      <c r="A42" s="138">
        <v>27</v>
      </c>
      <c r="B42" s="138" t="s">
        <v>136</v>
      </c>
      <c r="C42" s="139" t="s">
        <v>748</v>
      </c>
      <c r="D42" s="136">
        <v>7781.6072854520007</v>
      </c>
      <c r="E42" s="136">
        <v>7781.6072854520007</v>
      </c>
      <c r="F42" s="136"/>
      <c r="G42" s="136">
        <v>7781.6072854520007</v>
      </c>
      <c r="H42" s="281">
        <v>37105</v>
      </c>
      <c r="I42" s="281">
        <v>37863</v>
      </c>
      <c r="J42" s="281">
        <v>43279</v>
      </c>
      <c r="K42" s="133">
        <v>16</v>
      </c>
      <c r="L42" s="133">
        <v>8</v>
      </c>
      <c r="M42" s="189"/>
    </row>
    <row r="43" spans="1:13" ht="17.100000000000001" customHeight="1">
      <c r="A43" s="138">
        <v>28</v>
      </c>
      <c r="B43" s="138" t="s">
        <v>136</v>
      </c>
      <c r="C43" s="139" t="s">
        <v>158</v>
      </c>
      <c r="D43" s="136">
        <v>10755.646646030002</v>
      </c>
      <c r="E43" s="136">
        <v>10755.646646030002</v>
      </c>
      <c r="F43" s="136"/>
      <c r="G43" s="136">
        <v>10755.646646030002</v>
      </c>
      <c r="H43" s="281">
        <v>37188</v>
      </c>
      <c r="I43" s="281">
        <v>38060</v>
      </c>
      <c r="J43" s="281">
        <v>43290</v>
      </c>
      <c r="K43" s="133">
        <v>16</v>
      </c>
      <c r="L43" s="133">
        <v>3</v>
      </c>
      <c r="M43" s="189"/>
    </row>
    <row r="44" spans="1:13" ht="17.100000000000001" customHeight="1">
      <c r="A44" s="138">
        <v>29</v>
      </c>
      <c r="B44" s="138" t="s">
        <v>136</v>
      </c>
      <c r="C44" s="139" t="s">
        <v>159</v>
      </c>
      <c r="D44" s="136">
        <v>1674.532381236</v>
      </c>
      <c r="E44" s="136">
        <v>1674.532381236</v>
      </c>
      <c r="F44" s="136"/>
      <c r="G44" s="136">
        <v>1674.532381236</v>
      </c>
      <c r="H44" s="281">
        <v>37550</v>
      </c>
      <c r="I44" s="281">
        <v>37739</v>
      </c>
      <c r="J44" s="281">
        <v>41365</v>
      </c>
      <c r="K44" s="133">
        <v>10</v>
      </c>
      <c r="L44" s="133">
        <v>6</v>
      </c>
      <c r="M44" s="189"/>
    </row>
    <row r="45" spans="1:13" ht="17.100000000000001" customHeight="1">
      <c r="A45" s="138">
        <v>30</v>
      </c>
      <c r="B45" s="138" t="s">
        <v>136</v>
      </c>
      <c r="C45" s="139" t="s">
        <v>160</v>
      </c>
      <c r="D45" s="136">
        <v>3729.5825718580004</v>
      </c>
      <c r="E45" s="136">
        <v>3729.5825718580004</v>
      </c>
      <c r="F45" s="136"/>
      <c r="G45" s="136">
        <v>3729.5825718580004</v>
      </c>
      <c r="H45" s="281">
        <v>37484</v>
      </c>
      <c r="I45" s="281">
        <v>37977</v>
      </c>
      <c r="J45" s="281">
        <v>43290</v>
      </c>
      <c r="K45" s="133">
        <v>15</v>
      </c>
      <c r="L45" s="133">
        <v>9</v>
      </c>
      <c r="M45" s="189"/>
    </row>
    <row r="46" spans="1:13" ht="17.100000000000001" customHeight="1">
      <c r="A46" s="138">
        <v>31</v>
      </c>
      <c r="B46" s="138" t="s">
        <v>136</v>
      </c>
      <c r="C46" s="139" t="s">
        <v>161</v>
      </c>
      <c r="D46" s="136">
        <v>2691.070356832</v>
      </c>
      <c r="E46" s="136">
        <v>2691.070356832</v>
      </c>
      <c r="F46" s="136"/>
      <c r="G46" s="136">
        <v>2691.070356832</v>
      </c>
      <c r="H46" s="281">
        <v>37931</v>
      </c>
      <c r="I46" s="281">
        <v>37931</v>
      </c>
      <c r="J46" s="281">
        <v>43341</v>
      </c>
      <c r="K46" s="133">
        <v>14</v>
      </c>
      <c r="L46" s="133">
        <v>9</v>
      </c>
      <c r="M46" s="189"/>
    </row>
    <row r="47" spans="1:13" ht="17.100000000000001" customHeight="1">
      <c r="A47" s="138">
        <v>32</v>
      </c>
      <c r="B47" s="138" t="s">
        <v>140</v>
      </c>
      <c r="C47" s="139" t="s">
        <v>162</v>
      </c>
      <c r="D47" s="136">
        <v>1524.3390319300001</v>
      </c>
      <c r="E47" s="136">
        <v>1524.3390319300001</v>
      </c>
      <c r="F47" s="136"/>
      <c r="G47" s="136">
        <v>1524.3390319300001</v>
      </c>
      <c r="H47" s="281">
        <v>37579</v>
      </c>
      <c r="I47" s="281">
        <v>37579</v>
      </c>
      <c r="J47" s="281">
        <v>41262</v>
      </c>
      <c r="K47" s="133">
        <v>10</v>
      </c>
      <c r="L47" s="133">
        <v>0</v>
      </c>
      <c r="M47" s="189"/>
    </row>
    <row r="48" spans="1:13" ht="17.100000000000001" customHeight="1">
      <c r="A48" s="138">
        <v>33</v>
      </c>
      <c r="B48" s="138" t="s">
        <v>140</v>
      </c>
      <c r="C48" s="139" t="s">
        <v>163</v>
      </c>
      <c r="D48" s="136">
        <v>1917.0723420419999</v>
      </c>
      <c r="E48" s="136">
        <v>1917.0723420419999</v>
      </c>
      <c r="F48" s="136"/>
      <c r="G48" s="136">
        <v>1917.0723420419999</v>
      </c>
      <c r="H48" s="281">
        <v>37603</v>
      </c>
      <c r="I48" s="281">
        <v>38518</v>
      </c>
      <c r="J48" s="281">
        <v>42069</v>
      </c>
      <c r="K48" s="133">
        <v>11</v>
      </c>
      <c r="L48" s="133">
        <v>9</v>
      </c>
      <c r="M48" s="189"/>
    </row>
    <row r="49" spans="1:13" ht="17.100000000000001" customHeight="1">
      <c r="A49" s="138">
        <v>34</v>
      </c>
      <c r="B49" s="138" t="s">
        <v>140</v>
      </c>
      <c r="C49" s="139" t="s">
        <v>164</v>
      </c>
      <c r="D49" s="136">
        <v>614.44039113600002</v>
      </c>
      <c r="E49" s="136">
        <v>614.44039113600002</v>
      </c>
      <c r="F49" s="136"/>
      <c r="G49" s="136">
        <v>614.44039113600002</v>
      </c>
      <c r="H49" s="281">
        <v>37307</v>
      </c>
      <c r="I49" s="281">
        <v>37572</v>
      </c>
      <c r="J49" s="281">
        <v>41226</v>
      </c>
      <c r="K49" s="133">
        <v>10</v>
      </c>
      <c r="L49" s="133">
        <v>9</v>
      </c>
      <c r="M49" s="189"/>
    </row>
    <row r="50" spans="1:13" ht="17.100000000000001" customHeight="1">
      <c r="A50" s="138">
        <v>35</v>
      </c>
      <c r="B50" s="138" t="s">
        <v>140</v>
      </c>
      <c r="C50" s="139" t="s">
        <v>165</v>
      </c>
      <c r="D50" s="136">
        <v>1359.8671735220003</v>
      </c>
      <c r="E50" s="136">
        <v>1359.8671735220003</v>
      </c>
      <c r="F50" s="136"/>
      <c r="G50" s="136">
        <v>1359.8671735220003</v>
      </c>
      <c r="H50" s="281">
        <v>37386</v>
      </c>
      <c r="I50" s="281">
        <v>37448</v>
      </c>
      <c r="J50" s="281">
        <v>40739</v>
      </c>
      <c r="K50" s="133">
        <v>9</v>
      </c>
      <c r="L50" s="133">
        <v>2</v>
      </c>
      <c r="M50" s="189"/>
    </row>
    <row r="51" spans="1:13" ht="17.100000000000001" customHeight="1">
      <c r="A51" s="138">
        <v>36</v>
      </c>
      <c r="B51" s="138" t="s">
        <v>140</v>
      </c>
      <c r="C51" s="139" t="s">
        <v>166</v>
      </c>
      <c r="D51" s="136">
        <v>2034.5731125720001</v>
      </c>
      <c r="E51" s="136">
        <v>2034.5731125720001</v>
      </c>
      <c r="F51" s="136"/>
      <c r="G51" s="136">
        <v>2034.5731125720001</v>
      </c>
      <c r="H51" s="281">
        <v>37732</v>
      </c>
      <c r="I51" s="281">
        <v>37865</v>
      </c>
      <c r="J51" s="281">
        <v>41534</v>
      </c>
      <c r="K51" s="133">
        <v>9</v>
      </c>
      <c r="L51" s="133">
        <v>11</v>
      </c>
      <c r="M51" s="189"/>
    </row>
    <row r="52" spans="1:13" ht="17.100000000000001" customHeight="1">
      <c r="A52" s="138">
        <v>37</v>
      </c>
      <c r="B52" s="138" t="s">
        <v>140</v>
      </c>
      <c r="C52" s="139" t="s">
        <v>167</v>
      </c>
      <c r="D52" s="136">
        <v>4165.5339133979996</v>
      </c>
      <c r="E52" s="136">
        <v>4165.5339133979996</v>
      </c>
      <c r="F52" s="136"/>
      <c r="G52" s="136">
        <v>4165.5339133979996</v>
      </c>
      <c r="H52" s="281">
        <v>37489</v>
      </c>
      <c r="I52" s="281">
        <v>37603</v>
      </c>
      <c r="J52" s="281">
        <v>41204</v>
      </c>
      <c r="K52" s="133">
        <v>10</v>
      </c>
      <c r="L52" s="133">
        <v>0</v>
      </c>
      <c r="M52" s="189"/>
    </row>
    <row r="53" spans="1:13" ht="17.100000000000001" customHeight="1">
      <c r="A53" s="302" t="s">
        <v>809</v>
      </c>
      <c r="B53" s="302"/>
      <c r="C53" s="302"/>
      <c r="D53" s="145">
        <f>SUM(D54:D63)</f>
        <v>43670.544140079997</v>
      </c>
      <c r="E53" s="145">
        <f>SUM(E54:E63)</f>
        <v>43670.544140079997</v>
      </c>
      <c r="F53" s="145"/>
      <c r="G53" s="145">
        <f>SUM(G54:G63)</f>
        <v>43670.544140079997</v>
      </c>
      <c r="H53" s="282"/>
      <c r="I53" s="282"/>
      <c r="J53" s="282"/>
      <c r="K53" s="133"/>
      <c r="L53" s="133"/>
      <c r="M53" s="189"/>
    </row>
    <row r="54" spans="1:13" ht="17.100000000000001" customHeight="1">
      <c r="A54" s="138">
        <v>38</v>
      </c>
      <c r="B54" s="138" t="s">
        <v>126</v>
      </c>
      <c r="C54" s="139" t="s">
        <v>168</v>
      </c>
      <c r="D54" s="136">
        <v>17841.341218271999</v>
      </c>
      <c r="E54" s="136">
        <v>17841.341218271999</v>
      </c>
      <c r="F54" s="136"/>
      <c r="G54" s="136">
        <v>17841.341218271999</v>
      </c>
      <c r="H54" s="281">
        <v>37955</v>
      </c>
      <c r="I54" s="281">
        <v>37955</v>
      </c>
      <c r="J54" s="281">
        <v>43341</v>
      </c>
      <c r="K54" s="133">
        <v>14</v>
      </c>
      <c r="L54" s="133">
        <v>4</v>
      </c>
      <c r="M54" s="189"/>
    </row>
    <row r="55" spans="1:13" ht="17.100000000000001" customHeight="1">
      <c r="A55" s="138">
        <v>39</v>
      </c>
      <c r="B55" s="138" t="s">
        <v>136</v>
      </c>
      <c r="C55" s="139" t="s">
        <v>169</v>
      </c>
      <c r="D55" s="136">
        <v>2052.0177331939999</v>
      </c>
      <c r="E55" s="136">
        <v>2052.0177331939999</v>
      </c>
      <c r="F55" s="136"/>
      <c r="G55" s="136">
        <v>2052.0177331939999</v>
      </c>
      <c r="H55" s="281">
        <v>37795</v>
      </c>
      <c r="I55" s="281">
        <v>37851</v>
      </c>
      <c r="J55" s="281">
        <v>43279</v>
      </c>
      <c r="K55" s="133">
        <v>14</v>
      </c>
      <c r="L55" s="133">
        <v>8</v>
      </c>
      <c r="M55" s="189"/>
    </row>
    <row r="56" spans="1:13" s="64" customFormat="1" ht="17.100000000000001" customHeight="1">
      <c r="A56" s="138">
        <v>40</v>
      </c>
      <c r="B56" s="138" t="s">
        <v>136</v>
      </c>
      <c r="C56" s="139" t="s">
        <v>749</v>
      </c>
      <c r="D56" s="136">
        <v>763.00156446800008</v>
      </c>
      <c r="E56" s="136">
        <v>763.00156446800008</v>
      </c>
      <c r="F56" s="136"/>
      <c r="G56" s="136">
        <v>763.00156446800008</v>
      </c>
      <c r="H56" s="281">
        <v>38200</v>
      </c>
      <c r="I56" s="281">
        <v>38366</v>
      </c>
      <c r="J56" s="281">
        <v>42184</v>
      </c>
      <c r="K56" s="133">
        <v>10</v>
      </c>
      <c r="L56" s="133">
        <v>10</v>
      </c>
      <c r="M56" s="270"/>
    </row>
    <row r="57" spans="1:13" ht="17.100000000000001" customHeight="1">
      <c r="A57" s="138">
        <v>41</v>
      </c>
      <c r="B57" s="138" t="s">
        <v>136</v>
      </c>
      <c r="C57" s="139" t="s">
        <v>750</v>
      </c>
      <c r="D57" s="136">
        <v>7944.9202804400011</v>
      </c>
      <c r="E57" s="136">
        <v>7944.9202804400011</v>
      </c>
      <c r="F57" s="136"/>
      <c r="G57" s="136">
        <v>7944.9202804400011</v>
      </c>
      <c r="H57" s="281">
        <v>37966</v>
      </c>
      <c r="I57" s="281">
        <v>37966</v>
      </c>
      <c r="J57" s="281">
        <v>43290</v>
      </c>
      <c r="K57" s="133">
        <v>14</v>
      </c>
      <c r="L57" s="133">
        <v>3</v>
      </c>
      <c r="M57" s="189"/>
    </row>
    <row r="58" spans="1:13" ht="17.100000000000001" customHeight="1">
      <c r="A58" s="138">
        <v>42</v>
      </c>
      <c r="B58" s="138" t="s">
        <v>136</v>
      </c>
      <c r="C58" s="139" t="s">
        <v>172</v>
      </c>
      <c r="D58" s="136">
        <v>5672.3909007479997</v>
      </c>
      <c r="E58" s="136">
        <v>5672.3909007479997</v>
      </c>
      <c r="F58" s="136"/>
      <c r="G58" s="136">
        <v>5672.3909007479997</v>
      </c>
      <c r="H58" s="281">
        <v>38958</v>
      </c>
      <c r="I58" s="281">
        <v>39113</v>
      </c>
      <c r="J58" s="281">
        <v>43341</v>
      </c>
      <c r="K58" s="133">
        <v>11</v>
      </c>
      <c r="L58" s="133">
        <v>5</v>
      </c>
      <c r="M58" s="189"/>
    </row>
    <row r="59" spans="1:13" ht="17.100000000000001" customHeight="1">
      <c r="A59" s="138">
        <v>43</v>
      </c>
      <c r="B59" s="138" t="s">
        <v>136</v>
      </c>
      <c r="C59" s="139" t="s">
        <v>173</v>
      </c>
      <c r="D59" s="136">
        <v>4072.7076335660004</v>
      </c>
      <c r="E59" s="136">
        <v>4072.7076335660004</v>
      </c>
      <c r="F59" s="136"/>
      <c r="G59" s="136">
        <v>4072.7076335660004</v>
      </c>
      <c r="H59" s="281">
        <v>37904</v>
      </c>
      <c r="I59" s="281">
        <v>38121</v>
      </c>
      <c r="J59" s="281">
        <v>43341</v>
      </c>
      <c r="K59" s="133">
        <v>14</v>
      </c>
      <c r="L59" s="133">
        <v>8</v>
      </c>
      <c r="M59" s="189"/>
    </row>
    <row r="60" spans="1:13" ht="17.100000000000001" customHeight="1">
      <c r="A60" s="138">
        <v>44</v>
      </c>
      <c r="B60" s="138" t="s">
        <v>140</v>
      </c>
      <c r="C60" s="139" t="s">
        <v>174</v>
      </c>
      <c r="D60" s="136">
        <v>694.15128954600004</v>
      </c>
      <c r="E60" s="136">
        <v>694.15128954600004</v>
      </c>
      <c r="F60" s="136"/>
      <c r="G60" s="136">
        <v>694.15128954600004</v>
      </c>
      <c r="H60" s="281">
        <v>37750</v>
      </c>
      <c r="I60" s="281">
        <v>37750</v>
      </c>
      <c r="J60" s="281">
        <v>41422</v>
      </c>
      <c r="K60" s="133">
        <v>9</v>
      </c>
      <c r="L60" s="133">
        <v>6</v>
      </c>
      <c r="M60" s="189"/>
    </row>
    <row r="61" spans="1:13" ht="17.100000000000001" customHeight="1">
      <c r="A61" s="138">
        <v>45</v>
      </c>
      <c r="B61" s="138" t="s">
        <v>140</v>
      </c>
      <c r="C61" s="139" t="s">
        <v>175</v>
      </c>
      <c r="D61" s="136">
        <v>2145.5698509960002</v>
      </c>
      <c r="E61" s="136">
        <v>2145.5698509960002</v>
      </c>
      <c r="F61" s="136"/>
      <c r="G61" s="136">
        <v>2145.5698509960002</v>
      </c>
      <c r="H61" s="281">
        <v>37995</v>
      </c>
      <c r="I61" s="281">
        <v>38231</v>
      </c>
      <c r="J61" s="281">
        <v>43341</v>
      </c>
      <c r="K61" s="133">
        <v>13</v>
      </c>
      <c r="L61" s="133">
        <v>11</v>
      </c>
      <c r="M61" s="189"/>
    </row>
    <row r="62" spans="1:13" ht="17.100000000000001" customHeight="1">
      <c r="A62" s="138">
        <v>46</v>
      </c>
      <c r="B62" s="138" t="s">
        <v>140</v>
      </c>
      <c r="C62" s="139" t="s">
        <v>176</v>
      </c>
      <c r="D62" s="136">
        <v>631.12759795800002</v>
      </c>
      <c r="E62" s="136">
        <v>631.12759795800002</v>
      </c>
      <c r="F62" s="136"/>
      <c r="G62" s="136">
        <v>631.12759795800002</v>
      </c>
      <c r="H62" s="281">
        <v>38079</v>
      </c>
      <c r="I62" s="281">
        <v>37742</v>
      </c>
      <c r="J62" s="281">
        <v>41422</v>
      </c>
      <c r="K62" s="133">
        <v>8</v>
      </c>
      <c r="L62" s="133">
        <v>7</v>
      </c>
      <c r="M62" s="189"/>
    </row>
    <row r="63" spans="1:13" ht="17.100000000000001" customHeight="1">
      <c r="A63" s="138">
        <v>47</v>
      </c>
      <c r="B63" s="138" t="s">
        <v>140</v>
      </c>
      <c r="C63" s="139" t="s">
        <v>177</v>
      </c>
      <c r="D63" s="136">
        <v>1853.316070892</v>
      </c>
      <c r="E63" s="136">
        <v>1853.316070892</v>
      </c>
      <c r="F63" s="136"/>
      <c r="G63" s="136">
        <v>1853.316070892</v>
      </c>
      <c r="H63" s="281">
        <v>37685</v>
      </c>
      <c r="I63" s="281">
        <v>37895</v>
      </c>
      <c r="J63" s="281">
        <v>41670</v>
      </c>
      <c r="K63" s="133">
        <v>10</v>
      </c>
      <c r="L63" s="133">
        <v>3</v>
      </c>
      <c r="M63" s="189"/>
    </row>
    <row r="64" spans="1:13" ht="17.100000000000001" customHeight="1">
      <c r="A64" s="302" t="s">
        <v>810</v>
      </c>
      <c r="B64" s="302"/>
      <c r="C64" s="302"/>
      <c r="D64" s="145">
        <f>SUM(D65:D76)</f>
        <v>22061.828914268001</v>
      </c>
      <c r="E64" s="145">
        <f>SUM(E65:E76)</f>
        <v>22061.828914268001</v>
      </c>
      <c r="F64" s="145"/>
      <c r="G64" s="145">
        <f>SUM(G65:G76)</f>
        <v>22061.828914268001</v>
      </c>
      <c r="H64" s="282"/>
      <c r="I64" s="282"/>
      <c r="J64" s="282"/>
      <c r="K64" s="133"/>
      <c r="L64" s="133"/>
      <c r="M64" s="189"/>
    </row>
    <row r="65" spans="1:13" ht="17.100000000000001" customHeight="1">
      <c r="A65" s="138">
        <v>48</v>
      </c>
      <c r="B65" s="138" t="s">
        <v>128</v>
      </c>
      <c r="C65" s="139" t="s">
        <v>178</v>
      </c>
      <c r="D65" s="136">
        <v>1103.385559848</v>
      </c>
      <c r="E65" s="136">
        <v>1103.385559848</v>
      </c>
      <c r="F65" s="136"/>
      <c r="G65" s="136">
        <v>1103.385559848</v>
      </c>
      <c r="H65" s="281">
        <v>38562</v>
      </c>
      <c r="I65" s="281">
        <v>38562</v>
      </c>
      <c r="J65" s="281">
        <v>43341</v>
      </c>
      <c r="K65" s="133">
        <v>13</v>
      </c>
      <c r="L65" s="133">
        <v>0</v>
      </c>
      <c r="M65" s="189"/>
    </row>
    <row r="66" spans="1:13" ht="17.100000000000001" customHeight="1">
      <c r="A66" s="138">
        <v>49</v>
      </c>
      <c r="B66" s="138" t="s">
        <v>136</v>
      </c>
      <c r="C66" s="139" t="s">
        <v>179</v>
      </c>
      <c r="D66" s="136">
        <v>2926.5881982480005</v>
      </c>
      <c r="E66" s="136">
        <v>2926.5881982480005</v>
      </c>
      <c r="F66" s="136"/>
      <c r="G66" s="136">
        <v>2926.5881982480005</v>
      </c>
      <c r="H66" s="281">
        <v>38546</v>
      </c>
      <c r="I66" s="281">
        <v>38546</v>
      </c>
      <c r="J66" s="281">
        <v>43279</v>
      </c>
      <c r="K66" s="133">
        <v>12</v>
      </c>
      <c r="L66" s="133">
        <v>9</v>
      </c>
      <c r="M66" s="189"/>
    </row>
    <row r="67" spans="1:13" ht="17.100000000000001" customHeight="1">
      <c r="A67" s="138">
        <v>50</v>
      </c>
      <c r="B67" s="138" t="s">
        <v>136</v>
      </c>
      <c r="C67" s="139" t="s">
        <v>180</v>
      </c>
      <c r="D67" s="136">
        <v>2050.9439925259999</v>
      </c>
      <c r="E67" s="136">
        <v>2050.9439925259999</v>
      </c>
      <c r="F67" s="136"/>
      <c r="G67" s="136">
        <v>2050.9439925259999</v>
      </c>
      <c r="H67" s="281">
        <v>38275</v>
      </c>
      <c r="I67" s="281">
        <v>39538</v>
      </c>
      <c r="J67" s="281">
        <v>43341</v>
      </c>
      <c r="K67" s="133">
        <v>13</v>
      </c>
      <c r="L67" s="133">
        <v>8</v>
      </c>
      <c r="M67" s="189"/>
    </row>
    <row r="68" spans="1:13" ht="17.100000000000001" customHeight="1">
      <c r="A68" s="138">
        <v>51</v>
      </c>
      <c r="B68" s="138" t="s">
        <v>136</v>
      </c>
      <c r="C68" s="139" t="s">
        <v>181</v>
      </c>
      <c r="D68" s="136">
        <v>2320.4032723300002</v>
      </c>
      <c r="E68" s="136">
        <v>2320.4032723300002</v>
      </c>
      <c r="F68" s="136"/>
      <c r="G68" s="136">
        <v>2320.4032723300002</v>
      </c>
      <c r="H68" s="281">
        <v>38187</v>
      </c>
      <c r="I68" s="281">
        <v>39798</v>
      </c>
      <c r="J68" s="281">
        <v>42643</v>
      </c>
      <c r="K68" s="133">
        <v>11</v>
      </c>
      <c r="L68" s="133">
        <v>8</v>
      </c>
      <c r="M68" s="189"/>
    </row>
    <row r="69" spans="1:13" ht="17.100000000000001" customHeight="1">
      <c r="A69" s="138">
        <v>52</v>
      </c>
      <c r="B69" s="138" t="s">
        <v>136</v>
      </c>
      <c r="C69" s="139" t="s">
        <v>182</v>
      </c>
      <c r="D69" s="136">
        <v>965.64013374399997</v>
      </c>
      <c r="E69" s="136">
        <v>965.64013374399997</v>
      </c>
      <c r="F69" s="136"/>
      <c r="G69" s="136">
        <v>965.64013374399997</v>
      </c>
      <c r="H69" s="281">
        <v>38200</v>
      </c>
      <c r="I69" s="281">
        <v>38327</v>
      </c>
      <c r="J69" s="281">
        <v>43341</v>
      </c>
      <c r="K69" s="133">
        <v>13</v>
      </c>
      <c r="L69" s="133">
        <v>5</v>
      </c>
      <c r="M69" s="189"/>
    </row>
    <row r="70" spans="1:13" ht="17.100000000000001" customHeight="1">
      <c r="A70" s="138">
        <v>53</v>
      </c>
      <c r="B70" s="138" t="s">
        <v>136</v>
      </c>
      <c r="C70" s="139" t="s">
        <v>183</v>
      </c>
      <c r="D70" s="136">
        <v>605.65784307600006</v>
      </c>
      <c r="E70" s="136">
        <v>605.65784307600006</v>
      </c>
      <c r="F70" s="136"/>
      <c r="G70" s="136">
        <v>605.65784307600006</v>
      </c>
      <c r="H70" s="281">
        <v>38353</v>
      </c>
      <c r="I70" s="281">
        <v>38504</v>
      </c>
      <c r="J70" s="281">
        <v>42626</v>
      </c>
      <c r="K70" s="133">
        <v>11</v>
      </c>
      <c r="L70" s="133">
        <v>6</v>
      </c>
      <c r="M70" s="189"/>
    </row>
    <row r="71" spans="1:13" ht="17.100000000000001" customHeight="1">
      <c r="A71" s="138">
        <v>54</v>
      </c>
      <c r="B71" s="138" t="s">
        <v>136</v>
      </c>
      <c r="C71" s="139" t="s">
        <v>184</v>
      </c>
      <c r="D71" s="136">
        <v>667.94525941000006</v>
      </c>
      <c r="E71" s="136">
        <v>667.94525941000006</v>
      </c>
      <c r="F71" s="136"/>
      <c r="G71" s="136">
        <v>667.94525941000006</v>
      </c>
      <c r="H71" s="281">
        <v>38279</v>
      </c>
      <c r="I71" s="281">
        <v>38777</v>
      </c>
      <c r="J71" s="281">
        <v>42479</v>
      </c>
      <c r="K71" s="133">
        <v>11</v>
      </c>
      <c r="L71" s="133">
        <v>6</v>
      </c>
      <c r="M71" s="189"/>
    </row>
    <row r="72" spans="1:13" ht="17.100000000000001" customHeight="1">
      <c r="A72" s="138">
        <v>55</v>
      </c>
      <c r="B72" s="138" t="s">
        <v>136</v>
      </c>
      <c r="C72" s="139" t="s">
        <v>185</v>
      </c>
      <c r="D72" s="136">
        <v>182.10205556399998</v>
      </c>
      <c r="E72" s="136">
        <v>182.10205556399998</v>
      </c>
      <c r="F72" s="136"/>
      <c r="G72" s="136">
        <v>182.10205556399998</v>
      </c>
      <c r="H72" s="281">
        <v>38026</v>
      </c>
      <c r="I72" s="281">
        <v>38026</v>
      </c>
      <c r="J72" s="281">
        <v>41703</v>
      </c>
      <c r="K72" s="133">
        <v>10</v>
      </c>
      <c r="L72" s="133">
        <v>1</v>
      </c>
      <c r="M72" s="189"/>
    </row>
    <row r="73" spans="1:13" ht="17.100000000000001" customHeight="1">
      <c r="A73" s="138">
        <v>57</v>
      </c>
      <c r="B73" s="138" t="s">
        <v>136</v>
      </c>
      <c r="C73" s="139" t="s">
        <v>186</v>
      </c>
      <c r="D73" s="136">
        <v>434.24190123600005</v>
      </c>
      <c r="E73" s="136">
        <v>434.24190123600005</v>
      </c>
      <c r="F73" s="136"/>
      <c r="G73" s="136">
        <v>434.24190123600005</v>
      </c>
      <c r="H73" s="281">
        <v>39692</v>
      </c>
      <c r="I73" s="281">
        <v>39677</v>
      </c>
      <c r="J73" s="281">
        <v>43111</v>
      </c>
      <c r="K73" s="133">
        <v>9</v>
      </c>
      <c r="L73" s="133">
        <v>0</v>
      </c>
      <c r="M73" s="189"/>
    </row>
    <row r="74" spans="1:13" ht="17.100000000000001" customHeight="1">
      <c r="A74" s="138">
        <v>58</v>
      </c>
      <c r="B74" s="138" t="s">
        <v>140</v>
      </c>
      <c r="C74" s="139" t="s">
        <v>811</v>
      </c>
      <c r="D74" s="136">
        <v>3338.3530022700002</v>
      </c>
      <c r="E74" s="136">
        <v>3338.3530022700002</v>
      </c>
      <c r="F74" s="136"/>
      <c r="G74" s="136">
        <v>3338.3530022700002</v>
      </c>
      <c r="H74" s="281">
        <v>38037</v>
      </c>
      <c r="I74" s="281">
        <v>38037</v>
      </c>
      <c r="J74" s="281">
        <v>43341</v>
      </c>
      <c r="K74" s="133">
        <v>14</v>
      </c>
      <c r="L74" s="133">
        <v>4</v>
      </c>
      <c r="M74" s="189"/>
    </row>
    <row r="75" spans="1:13" ht="17.100000000000001" customHeight="1">
      <c r="A75" s="138">
        <v>59</v>
      </c>
      <c r="B75" s="138" t="s">
        <v>140</v>
      </c>
      <c r="C75" s="139" t="s">
        <v>188</v>
      </c>
      <c r="D75" s="136">
        <v>1008.423312182</v>
      </c>
      <c r="E75" s="136">
        <v>1008.423312182</v>
      </c>
      <c r="F75" s="136"/>
      <c r="G75" s="136">
        <v>1008.423312182</v>
      </c>
      <c r="H75" s="281">
        <v>38650</v>
      </c>
      <c r="I75" s="281">
        <v>39188</v>
      </c>
      <c r="J75" s="281">
        <v>42626</v>
      </c>
      <c r="K75" s="133">
        <v>10</v>
      </c>
      <c r="L75" s="133">
        <v>6</v>
      </c>
      <c r="M75" s="189"/>
    </row>
    <row r="76" spans="1:13" ht="17.100000000000001" customHeight="1">
      <c r="A76" s="138">
        <v>60</v>
      </c>
      <c r="B76" s="138" t="s">
        <v>189</v>
      </c>
      <c r="C76" s="139" t="s">
        <v>190</v>
      </c>
      <c r="D76" s="136">
        <v>6458.1443838340001</v>
      </c>
      <c r="E76" s="136">
        <v>6458.1443838340001</v>
      </c>
      <c r="F76" s="136"/>
      <c r="G76" s="136">
        <v>6458.1443838340001</v>
      </c>
      <c r="H76" s="281">
        <v>38163</v>
      </c>
      <c r="I76" s="281">
        <v>39783</v>
      </c>
      <c r="J76" s="281">
        <v>42643</v>
      </c>
      <c r="K76" s="133">
        <v>10</v>
      </c>
      <c r="L76" s="133">
        <v>9</v>
      </c>
      <c r="M76" s="189"/>
    </row>
    <row r="77" spans="1:13" ht="17.100000000000001" customHeight="1">
      <c r="A77" s="302" t="s">
        <v>812</v>
      </c>
      <c r="B77" s="302"/>
      <c r="C77" s="302"/>
      <c r="D77" s="145">
        <f>SUM(D78:D115)</f>
        <v>104153.25097691802</v>
      </c>
      <c r="E77" s="145">
        <f>SUM(E78:E115)</f>
        <v>104153.25097691802</v>
      </c>
      <c r="F77" s="145"/>
      <c r="G77" s="145">
        <f>SUM(G78:G115)</f>
        <v>104153.25097691802</v>
      </c>
      <c r="H77" s="282"/>
      <c r="I77" s="282"/>
      <c r="J77" s="282"/>
      <c r="K77" s="133"/>
      <c r="L77" s="133"/>
      <c r="M77" s="189"/>
    </row>
    <row r="78" spans="1:13" ht="17.100000000000001" customHeight="1">
      <c r="A78" s="138">
        <v>61</v>
      </c>
      <c r="B78" s="138" t="s">
        <v>126</v>
      </c>
      <c r="C78" s="139" t="s">
        <v>191</v>
      </c>
      <c r="D78" s="136">
        <v>8414.2503608019997</v>
      </c>
      <c r="E78" s="136">
        <v>8414.2503608019997</v>
      </c>
      <c r="F78" s="136"/>
      <c r="G78" s="136">
        <v>8414.2503608019997</v>
      </c>
      <c r="H78" s="281">
        <v>38598</v>
      </c>
      <c r="I78" s="281">
        <v>38598</v>
      </c>
      <c r="J78" s="281">
        <v>43279</v>
      </c>
      <c r="K78" s="133">
        <v>12</v>
      </c>
      <c r="L78" s="133">
        <v>3</v>
      </c>
      <c r="M78" s="189"/>
    </row>
    <row r="79" spans="1:13" ht="17.100000000000001" customHeight="1">
      <c r="A79" s="138">
        <v>62</v>
      </c>
      <c r="B79" s="138" t="s">
        <v>192</v>
      </c>
      <c r="C79" s="139" t="s">
        <v>751</v>
      </c>
      <c r="D79" s="136">
        <v>27197.062435399999</v>
      </c>
      <c r="E79" s="136">
        <v>27197.062435399999</v>
      </c>
      <c r="F79" s="136"/>
      <c r="G79" s="136">
        <v>27197.062435399999</v>
      </c>
      <c r="H79" s="281">
        <v>40258</v>
      </c>
      <c r="I79" s="281">
        <v>40258</v>
      </c>
      <c r="J79" s="281">
        <v>44727</v>
      </c>
      <c r="K79" s="133">
        <v>11</v>
      </c>
      <c r="L79" s="133">
        <v>10</v>
      </c>
      <c r="M79" s="189"/>
    </row>
    <row r="80" spans="1:13" ht="17.100000000000001" customHeight="1">
      <c r="A80" s="138">
        <v>63</v>
      </c>
      <c r="B80" s="138" t="s">
        <v>155</v>
      </c>
      <c r="C80" s="139" t="s">
        <v>752</v>
      </c>
      <c r="D80" s="136">
        <v>5548.3743409380004</v>
      </c>
      <c r="E80" s="136">
        <v>5548.3743409380004</v>
      </c>
      <c r="F80" s="136"/>
      <c r="G80" s="136">
        <v>5548.3743409380004</v>
      </c>
      <c r="H80" s="281">
        <v>39141</v>
      </c>
      <c r="I80" s="281">
        <v>39325</v>
      </c>
      <c r="J80" s="281">
        <v>50024</v>
      </c>
      <c r="K80" s="133">
        <v>29</v>
      </c>
      <c r="L80" s="133">
        <v>7</v>
      </c>
      <c r="M80" s="189"/>
    </row>
    <row r="81" spans="1:13" ht="17.100000000000001" customHeight="1">
      <c r="A81" s="138">
        <v>64</v>
      </c>
      <c r="B81" s="138" t="s">
        <v>136</v>
      </c>
      <c r="C81" s="139" t="s">
        <v>813</v>
      </c>
      <c r="D81" s="136">
        <v>203.02332736400001</v>
      </c>
      <c r="E81" s="136">
        <v>203.02332736400001</v>
      </c>
      <c r="F81" s="136"/>
      <c r="G81" s="136">
        <v>203.02332736400001</v>
      </c>
      <c r="H81" s="281">
        <v>38922</v>
      </c>
      <c r="I81" s="281">
        <v>38901</v>
      </c>
      <c r="J81" s="281">
        <v>42384</v>
      </c>
      <c r="K81" s="133">
        <v>9</v>
      </c>
      <c r="L81" s="133">
        <v>10</v>
      </c>
      <c r="M81" s="189"/>
    </row>
    <row r="82" spans="1:13" ht="17.100000000000001" customHeight="1">
      <c r="A82" s="138">
        <v>65</v>
      </c>
      <c r="B82" s="138" t="s">
        <v>136</v>
      </c>
      <c r="C82" s="139" t="s">
        <v>197</v>
      </c>
      <c r="D82" s="136">
        <v>936.28098792799994</v>
      </c>
      <c r="E82" s="136">
        <v>936.28098792799994</v>
      </c>
      <c r="F82" s="136"/>
      <c r="G82" s="136">
        <v>936.28098792799994</v>
      </c>
      <c r="H82" s="281">
        <v>38905</v>
      </c>
      <c r="I82" s="281">
        <v>38946</v>
      </c>
      <c r="J82" s="281">
        <v>43341</v>
      </c>
      <c r="K82" s="133">
        <v>12</v>
      </c>
      <c r="L82" s="133">
        <v>1</v>
      </c>
      <c r="M82" s="189"/>
    </row>
    <row r="83" spans="1:13" ht="17.100000000000001" customHeight="1">
      <c r="A83" s="138">
        <v>66</v>
      </c>
      <c r="B83" s="138" t="s">
        <v>136</v>
      </c>
      <c r="C83" s="139" t="s">
        <v>198</v>
      </c>
      <c r="D83" s="136">
        <v>5906.4998712720007</v>
      </c>
      <c r="E83" s="136">
        <v>5906.4998712720007</v>
      </c>
      <c r="F83" s="136"/>
      <c r="G83" s="136">
        <v>5906.4998712720007</v>
      </c>
      <c r="H83" s="281">
        <v>38544</v>
      </c>
      <c r="I83" s="281">
        <v>39141</v>
      </c>
      <c r="J83" s="281">
        <v>43341</v>
      </c>
      <c r="K83" s="133">
        <v>12</v>
      </c>
      <c r="L83" s="133">
        <v>11</v>
      </c>
      <c r="M83" s="189"/>
    </row>
    <row r="84" spans="1:13" ht="17.100000000000001" customHeight="1">
      <c r="A84" s="138">
        <v>67</v>
      </c>
      <c r="B84" s="138" t="s">
        <v>136</v>
      </c>
      <c r="C84" s="139" t="s">
        <v>199</v>
      </c>
      <c r="D84" s="136">
        <v>2225.772905928</v>
      </c>
      <c r="E84" s="136">
        <v>2225.772905928</v>
      </c>
      <c r="F84" s="136"/>
      <c r="G84" s="136">
        <v>2225.772905928</v>
      </c>
      <c r="H84" s="281">
        <v>38288</v>
      </c>
      <c r="I84" s="281">
        <v>38288</v>
      </c>
      <c r="J84" s="281">
        <v>41899</v>
      </c>
      <c r="K84" s="133">
        <v>9</v>
      </c>
      <c r="L84" s="133">
        <v>5</v>
      </c>
      <c r="M84" s="189"/>
    </row>
    <row r="85" spans="1:13" ht="17.100000000000001" customHeight="1">
      <c r="A85" s="138">
        <v>68</v>
      </c>
      <c r="B85" s="138" t="s">
        <v>136</v>
      </c>
      <c r="C85" s="139" t="s">
        <v>200</v>
      </c>
      <c r="D85" s="136">
        <v>2589.9308615180003</v>
      </c>
      <c r="E85" s="136">
        <v>2589.9308615180003</v>
      </c>
      <c r="F85" s="136"/>
      <c r="G85" s="136">
        <v>2589.9308615180003</v>
      </c>
      <c r="H85" s="281">
        <v>40008</v>
      </c>
      <c r="I85" s="281">
        <v>41242</v>
      </c>
      <c r="J85" s="281">
        <v>46129</v>
      </c>
      <c r="K85" s="133">
        <v>16</v>
      </c>
      <c r="L85" s="133">
        <v>6</v>
      </c>
      <c r="M85" s="189"/>
    </row>
    <row r="86" spans="1:13" ht="17.100000000000001" customHeight="1">
      <c r="A86" s="138">
        <v>69</v>
      </c>
      <c r="B86" s="138" t="s">
        <v>136</v>
      </c>
      <c r="C86" s="139" t="s">
        <v>201</v>
      </c>
      <c r="D86" s="136">
        <v>1634.9641705540002</v>
      </c>
      <c r="E86" s="136">
        <v>1634.9641705540002</v>
      </c>
      <c r="F86" s="136"/>
      <c r="G86" s="136">
        <v>1634.9641705540002</v>
      </c>
      <c r="H86" s="281">
        <v>38121</v>
      </c>
      <c r="I86" s="281">
        <v>38121</v>
      </c>
      <c r="J86" s="281">
        <v>41780</v>
      </c>
      <c r="K86" s="133">
        <v>10</v>
      </c>
      <c r="L86" s="133">
        <v>0</v>
      </c>
      <c r="M86" s="189"/>
    </row>
    <row r="87" spans="1:13" ht="17.100000000000001" customHeight="1">
      <c r="A87" s="138">
        <v>70</v>
      </c>
      <c r="B87" s="138" t="s">
        <v>136</v>
      </c>
      <c r="C87" s="139" t="s">
        <v>202</v>
      </c>
      <c r="D87" s="136">
        <v>1427.415021604</v>
      </c>
      <c r="E87" s="136">
        <v>1427.415021604</v>
      </c>
      <c r="F87" s="136"/>
      <c r="G87" s="136">
        <v>1427.415021604</v>
      </c>
      <c r="H87" s="281">
        <v>38350</v>
      </c>
      <c r="I87" s="281">
        <v>38350</v>
      </c>
      <c r="J87" s="281">
        <v>43290</v>
      </c>
      <c r="K87" s="133">
        <v>13</v>
      </c>
      <c r="L87" s="133">
        <v>4</v>
      </c>
      <c r="M87" s="189"/>
    </row>
    <row r="88" spans="1:13" ht="17.100000000000001" customHeight="1">
      <c r="A88" s="138">
        <v>71</v>
      </c>
      <c r="B88" s="138" t="s">
        <v>203</v>
      </c>
      <c r="C88" s="139" t="s">
        <v>204</v>
      </c>
      <c r="D88" s="136">
        <v>1861.0192941340001</v>
      </c>
      <c r="E88" s="136">
        <v>1861.0192941340001</v>
      </c>
      <c r="F88" s="136"/>
      <c r="G88" s="136">
        <v>1861.0192941340001</v>
      </c>
      <c r="H88" s="281">
        <v>38578</v>
      </c>
      <c r="I88" s="281">
        <v>38578</v>
      </c>
      <c r="J88" s="281">
        <v>42069</v>
      </c>
      <c r="K88" s="133">
        <v>9</v>
      </c>
      <c r="L88" s="133">
        <v>2</v>
      </c>
      <c r="M88" s="189"/>
    </row>
    <row r="89" spans="1:13" ht="17.100000000000001" customHeight="1">
      <c r="A89" s="138">
        <v>72</v>
      </c>
      <c r="B89" s="138" t="s">
        <v>205</v>
      </c>
      <c r="C89" s="139" t="s">
        <v>206</v>
      </c>
      <c r="D89" s="136">
        <v>1870.6038885820001</v>
      </c>
      <c r="E89" s="136">
        <v>1870.6038885820001</v>
      </c>
      <c r="F89" s="136"/>
      <c r="G89" s="136">
        <v>1870.6038885820001</v>
      </c>
      <c r="H89" s="281">
        <v>38507</v>
      </c>
      <c r="I89" s="281">
        <v>38650</v>
      </c>
      <c r="J89" s="281">
        <v>42069</v>
      </c>
      <c r="K89" s="133">
        <v>9</v>
      </c>
      <c r="L89" s="133">
        <v>9</v>
      </c>
      <c r="M89" s="189"/>
    </row>
    <row r="90" spans="1:13" ht="17.100000000000001" customHeight="1">
      <c r="A90" s="138">
        <v>73</v>
      </c>
      <c r="B90" s="138" t="s">
        <v>205</v>
      </c>
      <c r="C90" s="139" t="s">
        <v>207</v>
      </c>
      <c r="D90" s="136">
        <v>3701.633088868</v>
      </c>
      <c r="E90" s="136">
        <v>3701.633088868</v>
      </c>
      <c r="F90" s="136"/>
      <c r="G90" s="136">
        <v>3701.633088868</v>
      </c>
      <c r="H90" s="281">
        <v>40186</v>
      </c>
      <c r="I90" s="281">
        <v>40186</v>
      </c>
      <c r="J90" s="281">
        <v>43672</v>
      </c>
      <c r="K90" s="133">
        <v>9</v>
      </c>
      <c r="L90" s="133">
        <v>5</v>
      </c>
      <c r="M90" s="189"/>
    </row>
    <row r="91" spans="1:13" ht="17.100000000000001" customHeight="1">
      <c r="A91" s="138">
        <v>74</v>
      </c>
      <c r="B91" s="138" t="s">
        <v>205</v>
      </c>
      <c r="C91" s="139" t="s">
        <v>208</v>
      </c>
      <c r="D91" s="136">
        <v>309.22198135400004</v>
      </c>
      <c r="E91" s="136">
        <v>309.22198135400004</v>
      </c>
      <c r="F91" s="136"/>
      <c r="G91" s="136">
        <v>309.22198135400004</v>
      </c>
      <c r="H91" s="281">
        <v>38457</v>
      </c>
      <c r="I91" s="281">
        <v>38457</v>
      </c>
      <c r="J91" s="281">
        <v>43341</v>
      </c>
      <c r="K91" s="133">
        <v>12</v>
      </c>
      <c r="L91" s="133">
        <v>8</v>
      </c>
      <c r="M91" s="189"/>
    </row>
    <row r="92" spans="1:13" ht="17.100000000000001" customHeight="1">
      <c r="A92" s="138">
        <v>75</v>
      </c>
      <c r="B92" s="138" t="s">
        <v>205</v>
      </c>
      <c r="C92" s="139" t="s">
        <v>209</v>
      </c>
      <c r="D92" s="136">
        <v>2656.4161372320004</v>
      </c>
      <c r="E92" s="136">
        <v>2656.4161372320004</v>
      </c>
      <c r="F92" s="136"/>
      <c r="G92" s="136">
        <v>2656.4161372320004</v>
      </c>
      <c r="H92" s="281">
        <v>38290</v>
      </c>
      <c r="I92" s="281">
        <v>38404</v>
      </c>
      <c r="J92" s="281">
        <v>43341</v>
      </c>
      <c r="K92" s="133">
        <v>13</v>
      </c>
      <c r="L92" s="133">
        <v>10</v>
      </c>
      <c r="M92" s="189"/>
    </row>
    <row r="93" spans="1:13" ht="17.100000000000001" customHeight="1">
      <c r="A93" s="138">
        <v>76</v>
      </c>
      <c r="B93" s="138" t="s">
        <v>205</v>
      </c>
      <c r="C93" s="139" t="s">
        <v>210</v>
      </c>
      <c r="D93" s="136">
        <v>859.03379619199995</v>
      </c>
      <c r="E93" s="136">
        <v>859.03379619199995</v>
      </c>
      <c r="F93" s="136"/>
      <c r="G93" s="136">
        <v>859.03379619199995</v>
      </c>
      <c r="H93" s="281">
        <v>38596</v>
      </c>
      <c r="I93" s="281">
        <v>38714</v>
      </c>
      <c r="J93" s="281">
        <v>42384</v>
      </c>
      <c r="K93" s="133">
        <v>9</v>
      </c>
      <c r="L93" s="133">
        <v>4</v>
      </c>
      <c r="M93" s="189"/>
    </row>
    <row r="94" spans="1:13" ht="17.100000000000001" customHeight="1">
      <c r="A94" s="138">
        <v>77</v>
      </c>
      <c r="B94" s="138" t="s">
        <v>205</v>
      </c>
      <c r="C94" s="139" t="s">
        <v>211</v>
      </c>
      <c r="D94" s="136">
        <v>2842.1136340739999</v>
      </c>
      <c r="E94" s="136">
        <v>2842.1136340739999</v>
      </c>
      <c r="F94" s="136"/>
      <c r="G94" s="136">
        <v>2842.1136340739999</v>
      </c>
      <c r="H94" s="281">
        <v>38449</v>
      </c>
      <c r="I94" s="281">
        <v>38449</v>
      </c>
      <c r="J94" s="281">
        <v>43341</v>
      </c>
      <c r="K94" s="133">
        <v>12</v>
      </c>
      <c r="L94" s="133">
        <v>8</v>
      </c>
      <c r="M94" s="189"/>
    </row>
    <row r="95" spans="1:13" ht="17.100000000000001" customHeight="1">
      <c r="A95" s="138">
        <v>78</v>
      </c>
      <c r="B95" s="138" t="s">
        <v>205</v>
      </c>
      <c r="C95" s="139" t="s">
        <v>212</v>
      </c>
      <c r="D95" s="136">
        <v>222.88903236600001</v>
      </c>
      <c r="E95" s="136">
        <v>222.88903236600001</v>
      </c>
      <c r="F95" s="136"/>
      <c r="G95" s="136">
        <v>222.88903236600001</v>
      </c>
      <c r="H95" s="281">
        <v>38088</v>
      </c>
      <c r="I95" s="281">
        <v>38088</v>
      </c>
      <c r="J95" s="281">
        <v>41780</v>
      </c>
      <c r="K95" s="133">
        <v>10</v>
      </c>
      <c r="L95" s="133">
        <v>1</v>
      </c>
      <c r="M95" s="189"/>
    </row>
    <row r="96" spans="1:13" ht="17.100000000000001" customHeight="1">
      <c r="A96" s="138">
        <v>79</v>
      </c>
      <c r="B96" s="138" t="s">
        <v>205</v>
      </c>
      <c r="C96" s="139" t="s">
        <v>214</v>
      </c>
      <c r="D96" s="136">
        <v>5748.9907575100005</v>
      </c>
      <c r="E96" s="136">
        <v>5748.9907575100005</v>
      </c>
      <c r="F96" s="136"/>
      <c r="G96" s="136">
        <v>5748.9907575100005</v>
      </c>
      <c r="H96" s="281">
        <v>39588</v>
      </c>
      <c r="I96" s="281">
        <v>39272</v>
      </c>
      <c r="J96" s="281">
        <v>43341</v>
      </c>
      <c r="K96" s="133">
        <v>10</v>
      </c>
      <c r="L96" s="133">
        <v>3</v>
      </c>
      <c r="M96" s="189"/>
    </row>
    <row r="97" spans="1:13" ht="17.100000000000001" customHeight="1">
      <c r="A97" s="138">
        <v>80</v>
      </c>
      <c r="B97" s="138" t="s">
        <v>205</v>
      </c>
      <c r="C97" s="139" t="s">
        <v>215</v>
      </c>
      <c r="D97" s="136">
        <v>1990.0495677920003</v>
      </c>
      <c r="E97" s="136">
        <v>1990.0495677920003</v>
      </c>
      <c r="F97" s="136"/>
      <c r="G97" s="136">
        <v>1990.0495677920003</v>
      </c>
      <c r="H97" s="281">
        <v>38579</v>
      </c>
      <c r="I97" s="281">
        <v>39030</v>
      </c>
      <c r="J97" s="281">
        <v>42475</v>
      </c>
      <c r="K97" s="133">
        <v>10</v>
      </c>
      <c r="L97" s="133">
        <v>8</v>
      </c>
      <c r="M97" s="189"/>
    </row>
    <row r="98" spans="1:13" ht="17.100000000000001" customHeight="1">
      <c r="A98" s="138">
        <v>82</v>
      </c>
      <c r="B98" s="138" t="s">
        <v>205</v>
      </c>
      <c r="C98" s="139" t="s">
        <v>216</v>
      </c>
      <c r="D98" s="136">
        <v>202.12421829600001</v>
      </c>
      <c r="E98" s="136">
        <v>202.12421829600001</v>
      </c>
      <c r="F98" s="136"/>
      <c r="G98" s="136">
        <v>202.12421829600001</v>
      </c>
      <c r="H98" s="281">
        <v>38659</v>
      </c>
      <c r="I98" s="281">
        <v>38659</v>
      </c>
      <c r="J98" s="281">
        <v>42069</v>
      </c>
      <c r="K98" s="133">
        <v>9</v>
      </c>
      <c r="L98" s="133">
        <v>0</v>
      </c>
      <c r="M98" s="189"/>
    </row>
    <row r="99" spans="1:13" ht="17.100000000000001" customHeight="1">
      <c r="A99" s="138">
        <v>83</v>
      </c>
      <c r="B99" s="138" t="s">
        <v>205</v>
      </c>
      <c r="C99" s="139" t="s">
        <v>217</v>
      </c>
      <c r="D99" s="136">
        <v>61.376022135999996</v>
      </c>
      <c r="E99" s="136">
        <v>61.376022135999996</v>
      </c>
      <c r="F99" s="136"/>
      <c r="G99" s="136">
        <v>61.376022135999996</v>
      </c>
      <c r="H99" s="281">
        <v>38589</v>
      </c>
      <c r="I99" s="281">
        <v>38589</v>
      </c>
      <c r="J99" s="281">
        <v>43341</v>
      </c>
      <c r="K99" s="133">
        <v>12</v>
      </c>
      <c r="L99" s="133">
        <v>8</v>
      </c>
      <c r="M99" s="189"/>
    </row>
    <row r="100" spans="1:13" ht="17.100000000000001" customHeight="1">
      <c r="A100" s="138">
        <v>84</v>
      </c>
      <c r="B100" s="138" t="s">
        <v>205</v>
      </c>
      <c r="C100" s="139" t="s">
        <v>218</v>
      </c>
      <c r="D100" s="136">
        <v>1491.5273178519999</v>
      </c>
      <c r="E100" s="136">
        <v>1491.5273178519999</v>
      </c>
      <c r="F100" s="136"/>
      <c r="G100" s="136">
        <v>1491.5273178519999</v>
      </c>
      <c r="H100" s="281">
        <v>39114</v>
      </c>
      <c r="I100" s="281">
        <v>39114</v>
      </c>
      <c r="J100" s="281">
        <v>42475</v>
      </c>
      <c r="K100" s="133">
        <v>9</v>
      </c>
      <c r="L100" s="133">
        <v>1</v>
      </c>
      <c r="M100" s="189"/>
    </row>
    <row r="101" spans="1:13" ht="17.100000000000001" customHeight="1">
      <c r="A101" s="138">
        <v>87</v>
      </c>
      <c r="B101" s="138" t="s">
        <v>205</v>
      </c>
      <c r="C101" s="139" t="s">
        <v>219</v>
      </c>
      <c r="D101" s="136">
        <v>3066.9760238260005</v>
      </c>
      <c r="E101" s="136">
        <v>3066.9760238260005</v>
      </c>
      <c r="F101" s="136"/>
      <c r="G101" s="136">
        <v>3066.9760238260005</v>
      </c>
      <c r="H101" s="281">
        <v>38488</v>
      </c>
      <c r="I101" s="281">
        <v>38703</v>
      </c>
      <c r="J101" s="281">
        <v>42069</v>
      </c>
      <c r="K101" s="133">
        <v>9</v>
      </c>
      <c r="L101" s="133">
        <v>6</v>
      </c>
      <c r="M101" s="189"/>
    </row>
    <row r="102" spans="1:13" ht="17.100000000000001" customHeight="1">
      <c r="A102" s="138">
        <v>90</v>
      </c>
      <c r="B102" s="138" t="s">
        <v>205</v>
      </c>
      <c r="C102" s="139" t="s">
        <v>220</v>
      </c>
      <c r="D102" s="136">
        <v>614.13598389000003</v>
      </c>
      <c r="E102" s="136">
        <v>614.13598389000003</v>
      </c>
      <c r="F102" s="136"/>
      <c r="G102" s="136">
        <v>614.13598389000003</v>
      </c>
      <c r="H102" s="281">
        <v>38548</v>
      </c>
      <c r="I102" s="281">
        <v>38548</v>
      </c>
      <c r="J102" s="281">
        <v>42069</v>
      </c>
      <c r="K102" s="133">
        <v>9</v>
      </c>
      <c r="L102" s="133">
        <v>7</v>
      </c>
      <c r="M102" s="189"/>
    </row>
    <row r="103" spans="1:13" ht="17.100000000000001" customHeight="1">
      <c r="A103" s="138">
        <v>91</v>
      </c>
      <c r="B103" s="138" t="s">
        <v>205</v>
      </c>
      <c r="C103" s="139" t="s">
        <v>221</v>
      </c>
      <c r="D103" s="136">
        <v>928.52947701799997</v>
      </c>
      <c r="E103" s="136">
        <v>928.52947701799997</v>
      </c>
      <c r="F103" s="136"/>
      <c r="G103" s="136">
        <v>928.52947701799997</v>
      </c>
      <c r="H103" s="281">
        <v>38862</v>
      </c>
      <c r="I103" s="281">
        <v>38872</v>
      </c>
      <c r="J103" s="281">
        <v>43341</v>
      </c>
      <c r="K103" s="133">
        <v>12</v>
      </c>
      <c r="L103" s="133">
        <v>1</v>
      </c>
      <c r="M103" s="189"/>
    </row>
    <row r="104" spans="1:13" ht="17.100000000000001" customHeight="1">
      <c r="A104" s="138">
        <v>92</v>
      </c>
      <c r="B104" s="138" t="s">
        <v>205</v>
      </c>
      <c r="C104" s="139" t="s">
        <v>222</v>
      </c>
      <c r="D104" s="136">
        <v>1532.393894174</v>
      </c>
      <c r="E104" s="136">
        <v>1532.393894174</v>
      </c>
      <c r="F104" s="136"/>
      <c r="G104" s="136">
        <v>1532.393894174</v>
      </c>
      <c r="H104" s="281">
        <v>38510</v>
      </c>
      <c r="I104" s="281">
        <v>38700</v>
      </c>
      <c r="J104" s="281">
        <v>42384</v>
      </c>
      <c r="K104" s="133">
        <v>10</v>
      </c>
      <c r="L104" s="133">
        <v>4</v>
      </c>
      <c r="M104" s="189"/>
    </row>
    <row r="105" spans="1:13" ht="17.100000000000001" customHeight="1">
      <c r="A105" s="138">
        <v>93</v>
      </c>
      <c r="B105" s="138" t="s">
        <v>205</v>
      </c>
      <c r="C105" s="139" t="s">
        <v>223</v>
      </c>
      <c r="D105" s="136">
        <v>1526.5956377100001</v>
      </c>
      <c r="E105" s="136">
        <v>1526.5956377100001</v>
      </c>
      <c r="F105" s="136"/>
      <c r="G105" s="136">
        <v>1526.5956377100001</v>
      </c>
      <c r="H105" s="281">
        <v>38651</v>
      </c>
      <c r="I105" s="281">
        <v>38651</v>
      </c>
      <c r="J105" s="281">
        <v>43341</v>
      </c>
      <c r="K105" s="133">
        <v>12</v>
      </c>
      <c r="L105" s="133">
        <v>9</v>
      </c>
      <c r="M105" s="189"/>
    </row>
    <row r="106" spans="1:13" ht="17.100000000000001" customHeight="1">
      <c r="A106" s="138">
        <v>94</v>
      </c>
      <c r="B106" s="138" t="s">
        <v>205</v>
      </c>
      <c r="C106" s="139" t="s">
        <v>224</v>
      </c>
      <c r="D106" s="136">
        <v>673.91916277400003</v>
      </c>
      <c r="E106" s="136">
        <v>673.91916277400003</v>
      </c>
      <c r="F106" s="136"/>
      <c r="G106" s="136">
        <v>673.91916277400003</v>
      </c>
      <c r="H106" s="281">
        <v>38410</v>
      </c>
      <c r="I106" s="281">
        <v>38410</v>
      </c>
      <c r="J106" s="281">
        <v>42185</v>
      </c>
      <c r="K106" s="133">
        <v>10</v>
      </c>
      <c r="L106" s="133">
        <v>3</v>
      </c>
      <c r="M106" s="189"/>
    </row>
    <row r="107" spans="1:13" ht="17.100000000000001" customHeight="1">
      <c r="A107" s="138">
        <v>95</v>
      </c>
      <c r="B107" s="138" t="s">
        <v>140</v>
      </c>
      <c r="C107" s="139" t="s">
        <v>225</v>
      </c>
      <c r="D107" s="136">
        <v>276.44356911600005</v>
      </c>
      <c r="E107" s="136">
        <v>276.44356911600005</v>
      </c>
      <c r="F107" s="136"/>
      <c r="G107" s="136">
        <v>276.44356911600005</v>
      </c>
      <c r="H107" s="281">
        <v>38628</v>
      </c>
      <c r="I107" s="281">
        <v>38628</v>
      </c>
      <c r="J107" s="281">
        <v>42069</v>
      </c>
      <c r="K107" s="133">
        <v>9</v>
      </c>
      <c r="L107" s="133">
        <v>0</v>
      </c>
      <c r="M107" s="189"/>
    </row>
    <row r="108" spans="1:13" ht="17.100000000000001" customHeight="1">
      <c r="A108" s="138">
        <v>98</v>
      </c>
      <c r="B108" s="138" t="s">
        <v>140</v>
      </c>
      <c r="C108" s="139" t="s">
        <v>226</v>
      </c>
      <c r="D108" s="136">
        <v>177.01560562400002</v>
      </c>
      <c r="E108" s="136">
        <v>177.01560562400002</v>
      </c>
      <c r="F108" s="136"/>
      <c r="G108" s="136">
        <v>177.01560562400002</v>
      </c>
      <c r="H108" s="281">
        <v>38554</v>
      </c>
      <c r="I108" s="281">
        <v>38564</v>
      </c>
      <c r="J108" s="281">
        <v>42069</v>
      </c>
      <c r="K108" s="133">
        <v>9</v>
      </c>
      <c r="L108" s="133">
        <v>7</v>
      </c>
      <c r="M108" s="189"/>
    </row>
    <row r="109" spans="1:13" ht="17.100000000000001" customHeight="1">
      <c r="A109" s="138">
        <v>99</v>
      </c>
      <c r="B109" s="138" t="s">
        <v>140</v>
      </c>
      <c r="C109" s="139" t="s">
        <v>227</v>
      </c>
      <c r="D109" s="136">
        <v>1229.4482537480001</v>
      </c>
      <c r="E109" s="136">
        <v>1229.4482537480001</v>
      </c>
      <c r="F109" s="136"/>
      <c r="G109" s="136">
        <v>1229.4482537480001</v>
      </c>
      <c r="H109" s="281">
        <v>38512</v>
      </c>
      <c r="I109" s="281">
        <v>38562</v>
      </c>
      <c r="J109" s="281">
        <v>43279</v>
      </c>
      <c r="K109" s="133">
        <v>13</v>
      </c>
      <c r="L109" s="133">
        <v>0</v>
      </c>
      <c r="M109" s="189"/>
    </row>
    <row r="110" spans="1:13" ht="17.100000000000001" customHeight="1">
      <c r="A110" s="138">
        <v>100</v>
      </c>
      <c r="B110" s="138" t="s">
        <v>228</v>
      </c>
      <c r="C110" s="139" t="s">
        <v>229</v>
      </c>
      <c r="D110" s="136">
        <v>2031.2653667020002</v>
      </c>
      <c r="E110" s="136">
        <v>2031.2653667020002</v>
      </c>
      <c r="F110" s="136"/>
      <c r="G110" s="136">
        <v>2031.2653667020002</v>
      </c>
      <c r="H110" s="281">
        <v>38981</v>
      </c>
      <c r="I110" s="281">
        <v>39559</v>
      </c>
      <c r="J110" s="281">
        <v>43341</v>
      </c>
      <c r="K110" s="133">
        <v>11</v>
      </c>
      <c r="L110" s="133">
        <v>10</v>
      </c>
      <c r="M110" s="189"/>
    </row>
    <row r="111" spans="1:13" ht="17.100000000000001" customHeight="1">
      <c r="A111" s="138">
        <v>101</v>
      </c>
      <c r="B111" s="138" t="s">
        <v>228</v>
      </c>
      <c r="C111" s="139" t="s">
        <v>230</v>
      </c>
      <c r="D111" s="136">
        <v>1489.9170114399999</v>
      </c>
      <c r="E111" s="136">
        <v>1489.9170114399999</v>
      </c>
      <c r="F111" s="136"/>
      <c r="G111" s="136">
        <v>1489.9170114399999</v>
      </c>
      <c r="H111" s="281">
        <v>38837</v>
      </c>
      <c r="I111" s="281">
        <v>39958</v>
      </c>
      <c r="J111" s="281">
        <v>43572</v>
      </c>
      <c r="K111" s="133">
        <v>12</v>
      </c>
      <c r="L111" s="133">
        <v>6</v>
      </c>
      <c r="M111" s="189"/>
    </row>
    <row r="112" spans="1:13" ht="17.100000000000001" customHeight="1">
      <c r="A112" s="138">
        <v>102</v>
      </c>
      <c r="B112" s="138" t="s">
        <v>228</v>
      </c>
      <c r="C112" s="139" t="s">
        <v>231</v>
      </c>
      <c r="D112" s="136">
        <v>830.17494960400006</v>
      </c>
      <c r="E112" s="136">
        <v>830.17494960400006</v>
      </c>
      <c r="F112" s="136"/>
      <c r="G112" s="136">
        <v>830.17494960400006</v>
      </c>
      <c r="H112" s="281">
        <v>38945</v>
      </c>
      <c r="I112" s="281">
        <v>39060</v>
      </c>
      <c r="J112" s="281">
        <v>42626</v>
      </c>
      <c r="K112" s="133">
        <v>9</v>
      </c>
      <c r="L112" s="133">
        <v>11</v>
      </c>
      <c r="M112" s="189"/>
    </row>
    <row r="113" spans="1:13" ht="17.100000000000001" customHeight="1">
      <c r="A113" s="138">
        <v>103</v>
      </c>
      <c r="B113" s="138" t="s">
        <v>228</v>
      </c>
      <c r="C113" s="139" t="s">
        <v>232</v>
      </c>
      <c r="D113" s="136">
        <v>390.447037266</v>
      </c>
      <c r="E113" s="136">
        <v>390.447037266</v>
      </c>
      <c r="F113" s="136"/>
      <c r="G113" s="136">
        <v>390.447037266</v>
      </c>
      <c r="H113" s="281">
        <v>38594</v>
      </c>
      <c r="I113" s="281">
        <v>38593</v>
      </c>
      <c r="J113" s="281">
        <v>42069</v>
      </c>
      <c r="K113" s="133">
        <v>9</v>
      </c>
      <c r="L113" s="133">
        <v>5</v>
      </c>
      <c r="M113" s="189"/>
    </row>
    <row r="114" spans="1:13" ht="17.100000000000001" customHeight="1">
      <c r="A114" s="138">
        <v>104</v>
      </c>
      <c r="B114" s="138" t="s">
        <v>228</v>
      </c>
      <c r="C114" s="139" t="s">
        <v>233</v>
      </c>
      <c r="D114" s="136">
        <v>6858.6202499100009</v>
      </c>
      <c r="E114" s="136">
        <v>6858.6202499100009</v>
      </c>
      <c r="F114" s="136"/>
      <c r="G114" s="136">
        <v>6858.6202499100009</v>
      </c>
      <c r="H114" s="281">
        <v>38562</v>
      </c>
      <c r="I114" s="281">
        <v>42782</v>
      </c>
      <c r="J114" s="281">
        <v>49947</v>
      </c>
      <c r="K114" s="133">
        <v>31</v>
      </c>
      <c r="L114" s="133">
        <v>0</v>
      </c>
      <c r="M114" s="189"/>
    </row>
    <row r="115" spans="1:13" ht="17.100000000000001" customHeight="1">
      <c r="A115" s="138">
        <v>105</v>
      </c>
      <c r="B115" s="138" t="s">
        <v>228</v>
      </c>
      <c r="C115" s="139" t="s">
        <v>753</v>
      </c>
      <c r="D115" s="136">
        <v>2626.7957344199999</v>
      </c>
      <c r="E115" s="136">
        <v>2626.7957344199999</v>
      </c>
      <c r="F115" s="136"/>
      <c r="G115" s="136">
        <v>2626.7957344199999</v>
      </c>
      <c r="H115" s="281">
        <v>38665</v>
      </c>
      <c r="I115" s="281">
        <v>38742</v>
      </c>
      <c r="J115" s="281">
        <v>43279</v>
      </c>
      <c r="K115" s="133">
        <v>12</v>
      </c>
      <c r="L115" s="133">
        <v>3</v>
      </c>
      <c r="M115" s="189"/>
    </row>
    <row r="116" spans="1:13" ht="17.100000000000001" customHeight="1">
      <c r="A116" s="302" t="s">
        <v>814</v>
      </c>
      <c r="B116" s="302"/>
      <c r="C116" s="302"/>
      <c r="D116" s="145">
        <f>SUM(D117:D133)</f>
        <v>42059.799118480005</v>
      </c>
      <c r="E116" s="145">
        <f>SUM(E117:E133)</f>
        <v>42059.799118480005</v>
      </c>
      <c r="F116" s="145"/>
      <c r="G116" s="145">
        <f>SUM(G117:G133)</f>
        <v>42059.799118480005</v>
      </c>
      <c r="H116" s="133"/>
      <c r="I116" s="133"/>
      <c r="J116" s="282"/>
      <c r="K116" s="133"/>
      <c r="L116" s="133"/>
      <c r="M116" s="189"/>
    </row>
    <row r="117" spans="1:13" ht="17.100000000000001" customHeight="1">
      <c r="A117" s="138">
        <v>106</v>
      </c>
      <c r="B117" s="138" t="s">
        <v>126</v>
      </c>
      <c r="C117" s="139" t="s">
        <v>815</v>
      </c>
      <c r="D117" s="136">
        <v>10391.518560566001</v>
      </c>
      <c r="E117" s="136">
        <v>10391.518560566001</v>
      </c>
      <c r="F117" s="136"/>
      <c r="G117" s="136">
        <v>10391.518560566001</v>
      </c>
      <c r="H117" s="281">
        <v>39052</v>
      </c>
      <c r="I117" s="281">
        <v>39052</v>
      </c>
      <c r="J117" s="281">
        <v>43341</v>
      </c>
      <c r="K117" s="133">
        <v>11</v>
      </c>
      <c r="L117" s="133">
        <v>5</v>
      </c>
      <c r="M117" s="189"/>
    </row>
    <row r="118" spans="1:13" ht="17.100000000000001" customHeight="1">
      <c r="A118" s="138">
        <v>107</v>
      </c>
      <c r="B118" s="138" t="s">
        <v>128</v>
      </c>
      <c r="C118" s="139" t="s">
        <v>236</v>
      </c>
      <c r="D118" s="136">
        <v>650.68396135600005</v>
      </c>
      <c r="E118" s="136">
        <v>650.68396135600005</v>
      </c>
      <c r="F118" s="136"/>
      <c r="G118" s="136">
        <v>650.68396135600005</v>
      </c>
      <c r="H118" s="281">
        <v>39243</v>
      </c>
      <c r="I118" s="281">
        <v>39243</v>
      </c>
      <c r="J118" s="281">
        <v>43341</v>
      </c>
      <c r="K118" s="133">
        <v>10</v>
      </c>
      <c r="L118" s="133">
        <v>10</v>
      </c>
      <c r="M118" s="189"/>
    </row>
    <row r="119" spans="1:13" ht="17.100000000000001" customHeight="1">
      <c r="A119" s="138">
        <v>108</v>
      </c>
      <c r="B119" s="138" t="s">
        <v>136</v>
      </c>
      <c r="C119" s="139" t="s">
        <v>237</v>
      </c>
      <c r="D119" s="136">
        <v>602.05462460000001</v>
      </c>
      <c r="E119" s="136">
        <v>602.05462460000001</v>
      </c>
      <c r="F119" s="136"/>
      <c r="G119" s="136">
        <v>602.05462460000001</v>
      </c>
      <c r="H119" s="281">
        <v>38754</v>
      </c>
      <c r="I119" s="281">
        <v>38814</v>
      </c>
      <c r="J119" s="281">
        <v>42384</v>
      </c>
      <c r="K119" s="133">
        <v>9</v>
      </c>
      <c r="L119" s="133">
        <v>10</v>
      </c>
      <c r="M119" s="189"/>
    </row>
    <row r="120" spans="1:13" ht="17.100000000000001" customHeight="1">
      <c r="A120" s="138">
        <v>110</v>
      </c>
      <c r="B120" s="138" t="s">
        <v>205</v>
      </c>
      <c r="C120" s="139" t="s">
        <v>238</v>
      </c>
      <c r="D120" s="136">
        <v>526.53758528800006</v>
      </c>
      <c r="E120" s="136">
        <v>526.53758528800006</v>
      </c>
      <c r="F120" s="136"/>
      <c r="G120" s="136">
        <v>526.53758528800006</v>
      </c>
      <c r="H120" s="281">
        <v>39179</v>
      </c>
      <c r="I120" s="281">
        <v>39244</v>
      </c>
      <c r="J120" s="281">
        <v>42475</v>
      </c>
      <c r="K120" s="133">
        <v>9</v>
      </c>
      <c r="L120" s="133">
        <v>0</v>
      </c>
      <c r="M120" s="189"/>
    </row>
    <row r="121" spans="1:13" ht="17.100000000000001" customHeight="1">
      <c r="A121" s="138">
        <v>111</v>
      </c>
      <c r="B121" s="138" t="s">
        <v>205</v>
      </c>
      <c r="C121" s="139" t="s">
        <v>239</v>
      </c>
      <c r="D121" s="136">
        <v>1442.359933014</v>
      </c>
      <c r="E121" s="136">
        <v>1442.359933014</v>
      </c>
      <c r="F121" s="136"/>
      <c r="G121" s="136">
        <v>1442.359933014</v>
      </c>
      <c r="H121" s="281">
        <v>40040</v>
      </c>
      <c r="I121" s="281">
        <v>40049</v>
      </c>
      <c r="J121" s="281">
        <v>43672</v>
      </c>
      <c r="K121" s="133">
        <v>9</v>
      </c>
      <c r="L121" s="133">
        <v>5</v>
      </c>
      <c r="M121" s="189"/>
    </row>
    <row r="122" spans="1:13" ht="17.100000000000001" customHeight="1">
      <c r="A122" s="138">
        <v>112</v>
      </c>
      <c r="B122" s="138" t="s">
        <v>205</v>
      </c>
      <c r="C122" s="139" t="s">
        <v>240</v>
      </c>
      <c r="D122" s="136">
        <v>2420.3970828179999</v>
      </c>
      <c r="E122" s="136">
        <v>2420.3970828179999</v>
      </c>
      <c r="F122" s="136"/>
      <c r="G122" s="136">
        <v>2420.3970828179999</v>
      </c>
      <c r="H122" s="281">
        <v>38621</v>
      </c>
      <c r="I122" s="281">
        <v>40543</v>
      </c>
      <c r="J122" s="281">
        <v>43341</v>
      </c>
      <c r="K122" s="133">
        <v>12</v>
      </c>
      <c r="L122" s="133">
        <v>8</v>
      </c>
      <c r="M122" s="189"/>
    </row>
    <row r="123" spans="1:13" ht="17.100000000000001" customHeight="1">
      <c r="A123" s="138">
        <v>113</v>
      </c>
      <c r="B123" s="138" t="s">
        <v>205</v>
      </c>
      <c r="C123" s="139" t="s">
        <v>241</v>
      </c>
      <c r="D123" s="136">
        <v>1656.81405604</v>
      </c>
      <c r="E123" s="136">
        <v>1656.81405604</v>
      </c>
      <c r="F123" s="136"/>
      <c r="G123" s="136">
        <v>1656.81405604</v>
      </c>
      <c r="H123" s="281">
        <v>39357</v>
      </c>
      <c r="I123" s="281">
        <v>39357</v>
      </c>
      <c r="J123" s="281">
        <v>42881</v>
      </c>
      <c r="K123" s="133">
        <v>9</v>
      </c>
      <c r="L123" s="133">
        <v>7</v>
      </c>
      <c r="M123" s="189"/>
    </row>
    <row r="124" spans="1:13" ht="17.100000000000001" customHeight="1">
      <c r="A124" s="138">
        <v>114</v>
      </c>
      <c r="B124" s="138" t="s">
        <v>205</v>
      </c>
      <c r="C124" s="139" t="s">
        <v>242</v>
      </c>
      <c r="D124" s="136">
        <v>2003.9039251660001</v>
      </c>
      <c r="E124" s="136">
        <v>2003.9039251660001</v>
      </c>
      <c r="F124" s="136"/>
      <c r="G124" s="136">
        <v>2003.9039251660001</v>
      </c>
      <c r="H124" s="281">
        <v>38847</v>
      </c>
      <c r="I124" s="281">
        <v>38847</v>
      </c>
      <c r="J124" s="281">
        <v>43279</v>
      </c>
      <c r="K124" s="133">
        <v>11</v>
      </c>
      <c r="L124" s="133">
        <v>11</v>
      </c>
      <c r="M124" s="189"/>
    </row>
    <row r="125" spans="1:13" ht="17.100000000000001" customHeight="1">
      <c r="A125" s="138">
        <v>117</v>
      </c>
      <c r="B125" s="138" t="s">
        <v>205</v>
      </c>
      <c r="C125" s="139" t="s">
        <v>243</v>
      </c>
      <c r="D125" s="136">
        <v>5518.9104567739996</v>
      </c>
      <c r="E125" s="136">
        <v>5518.9104567739996</v>
      </c>
      <c r="F125" s="136"/>
      <c r="G125" s="136">
        <v>5518.9104567739996</v>
      </c>
      <c r="H125" s="281">
        <v>39091</v>
      </c>
      <c r="I125" s="281">
        <v>39419</v>
      </c>
      <c r="J125" s="281">
        <v>43049</v>
      </c>
      <c r="K125" s="133">
        <v>10</v>
      </c>
      <c r="L125" s="133">
        <v>7</v>
      </c>
      <c r="M125" s="189"/>
    </row>
    <row r="126" spans="1:13" ht="17.100000000000001" customHeight="1">
      <c r="A126" s="138">
        <v>118</v>
      </c>
      <c r="B126" s="138" t="s">
        <v>205</v>
      </c>
      <c r="C126" s="139" t="s">
        <v>244</v>
      </c>
      <c r="D126" s="136">
        <v>1729.8421483200002</v>
      </c>
      <c r="E126" s="136">
        <v>1729.8421483200002</v>
      </c>
      <c r="F126" s="136"/>
      <c r="G126" s="136">
        <v>1729.8421483200002</v>
      </c>
      <c r="H126" s="281">
        <v>39205</v>
      </c>
      <c r="I126" s="281">
        <v>39287</v>
      </c>
      <c r="J126" s="281">
        <v>42881</v>
      </c>
      <c r="K126" s="133">
        <v>9</v>
      </c>
      <c r="L126" s="133">
        <v>7</v>
      </c>
      <c r="M126" s="189"/>
    </row>
    <row r="127" spans="1:13" ht="17.100000000000001" customHeight="1">
      <c r="A127" s="138">
        <v>122</v>
      </c>
      <c r="B127" s="138" t="s">
        <v>140</v>
      </c>
      <c r="C127" s="139" t="s">
        <v>245</v>
      </c>
      <c r="D127" s="136">
        <v>341.61161491600001</v>
      </c>
      <c r="E127" s="136">
        <v>341.61161491600001</v>
      </c>
      <c r="F127" s="136"/>
      <c r="G127" s="136">
        <v>341.61161491600001</v>
      </c>
      <c r="H127" s="281">
        <v>38842</v>
      </c>
      <c r="I127" s="281">
        <v>38905</v>
      </c>
      <c r="J127" s="281">
        <v>42384</v>
      </c>
      <c r="K127" s="133">
        <v>9</v>
      </c>
      <c r="L127" s="133">
        <v>6</v>
      </c>
      <c r="M127" s="189"/>
    </row>
    <row r="128" spans="1:13" ht="17.100000000000001" customHeight="1">
      <c r="A128" s="138">
        <v>123</v>
      </c>
      <c r="B128" s="138" t="s">
        <v>140</v>
      </c>
      <c r="C128" s="139" t="s">
        <v>247</v>
      </c>
      <c r="D128" s="136">
        <v>125.883209166</v>
      </c>
      <c r="E128" s="136">
        <v>125.883209166</v>
      </c>
      <c r="F128" s="136"/>
      <c r="G128" s="136">
        <v>125.883209166</v>
      </c>
      <c r="H128" s="281">
        <v>38946</v>
      </c>
      <c r="I128" s="281">
        <v>39031</v>
      </c>
      <c r="J128" s="281">
        <v>42475</v>
      </c>
      <c r="K128" s="133">
        <v>9</v>
      </c>
      <c r="L128" s="133">
        <v>6</v>
      </c>
      <c r="M128" s="189"/>
    </row>
    <row r="129" spans="1:13" ht="17.100000000000001" customHeight="1">
      <c r="A129" s="138">
        <v>124</v>
      </c>
      <c r="B129" s="138" t="s">
        <v>140</v>
      </c>
      <c r="C129" s="139" t="s">
        <v>248</v>
      </c>
      <c r="D129" s="136">
        <v>2297.3926146600002</v>
      </c>
      <c r="E129" s="136">
        <v>2297.3926146600002</v>
      </c>
      <c r="F129" s="136"/>
      <c r="G129" s="136">
        <v>2297.3926146600002</v>
      </c>
      <c r="H129" s="281">
        <v>38922</v>
      </c>
      <c r="I129" s="281">
        <v>39077</v>
      </c>
      <c r="J129" s="281">
        <v>43111</v>
      </c>
      <c r="K129" s="133">
        <v>11</v>
      </c>
      <c r="L129" s="133">
        <v>3</v>
      </c>
      <c r="M129" s="189"/>
    </row>
    <row r="130" spans="1:13" ht="17.100000000000001" customHeight="1">
      <c r="A130" s="138">
        <v>126</v>
      </c>
      <c r="B130" s="138" t="s">
        <v>228</v>
      </c>
      <c r="C130" s="139" t="s">
        <v>249</v>
      </c>
      <c r="D130" s="136">
        <v>3822.4591699580001</v>
      </c>
      <c r="E130" s="136">
        <v>3822.4591699580001</v>
      </c>
      <c r="F130" s="136"/>
      <c r="G130" s="136">
        <v>3822.4591699580001</v>
      </c>
      <c r="H130" s="281">
        <v>38968</v>
      </c>
      <c r="I130" s="281">
        <v>39423</v>
      </c>
      <c r="J130" s="281">
        <v>43341</v>
      </c>
      <c r="K130" s="133">
        <v>11</v>
      </c>
      <c r="L130" s="133">
        <v>10</v>
      </c>
      <c r="M130" s="189"/>
    </row>
    <row r="131" spans="1:13" ht="17.100000000000001" customHeight="1">
      <c r="A131" s="138">
        <v>127</v>
      </c>
      <c r="B131" s="138" t="s">
        <v>228</v>
      </c>
      <c r="C131" s="139" t="s">
        <v>251</v>
      </c>
      <c r="D131" s="136">
        <v>3218.4402647540001</v>
      </c>
      <c r="E131" s="136">
        <v>3218.4402647540001</v>
      </c>
      <c r="F131" s="136"/>
      <c r="G131" s="136">
        <v>3218.4402647540001</v>
      </c>
      <c r="H131" s="281">
        <v>39214</v>
      </c>
      <c r="I131" s="281">
        <v>39279</v>
      </c>
      <c r="J131" s="281">
        <v>43341</v>
      </c>
      <c r="K131" s="133">
        <v>10</v>
      </c>
      <c r="L131" s="133">
        <v>11</v>
      </c>
      <c r="M131" s="189"/>
    </row>
    <row r="132" spans="1:13" ht="17.100000000000001" customHeight="1">
      <c r="A132" s="138">
        <v>128</v>
      </c>
      <c r="B132" s="138" t="s">
        <v>228</v>
      </c>
      <c r="C132" s="139" t="s">
        <v>252</v>
      </c>
      <c r="D132" s="136">
        <v>2925.5436169960003</v>
      </c>
      <c r="E132" s="136">
        <v>2925.5436169960003</v>
      </c>
      <c r="F132" s="136"/>
      <c r="G132" s="136">
        <v>2925.5436169960003</v>
      </c>
      <c r="H132" s="281">
        <v>38994</v>
      </c>
      <c r="I132" s="281">
        <v>39421</v>
      </c>
      <c r="J132" s="281">
        <v>43049</v>
      </c>
      <c r="K132" s="133">
        <v>11</v>
      </c>
      <c r="L132" s="133">
        <v>1</v>
      </c>
      <c r="M132" s="189"/>
    </row>
    <row r="133" spans="1:13" ht="17.100000000000001" customHeight="1">
      <c r="A133" s="138">
        <v>130</v>
      </c>
      <c r="B133" s="138" t="s">
        <v>228</v>
      </c>
      <c r="C133" s="139" t="s">
        <v>253</v>
      </c>
      <c r="D133" s="136">
        <v>2385.4462940880003</v>
      </c>
      <c r="E133" s="136">
        <v>2385.4462940880003</v>
      </c>
      <c r="F133" s="136"/>
      <c r="G133" s="136">
        <v>2385.4462940880003</v>
      </c>
      <c r="H133" s="281">
        <v>38806</v>
      </c>
      <c r="I133" s="281">
        <v>40477</v>
      </c>
      <c r="J133" s="281">
        <v>46199</v>
      </c>
      <c r="K133" s="133">
        <v>19</v>
      </c>
      <c r="L133" s="133">
        <v>11</v>
      </c>
      <c r="M133" s="189"/>
    </row>
    <row r="134" spans="1:13" ht="17.100000000000001" customHeight="1">
      <c r="A134" s="302" t="s">
        <v>816</v>
      </c>
      <c r="B134" s="302"/>
      <c r="C134" s="302"/>
      <c r="D134" s="145">
        <f>SUM(D135:D143)</f>
        <v>7609.172693122001</v>
      </c>
      <c r="E134" s="145">
        <f>SUM(E135:E143)</f>
        <v>7609.172693122001</v>
      </c>
      <c r="F134" s="145"/>
      <c r="G134" s="145">
        <f>SUM(G135:G143)</f>
        <v>7609.172693122001</v>
      </c>
      <c r="H134" s="281"/>
      <c r="I134" s="281"/>
      <c r="J134" s="281"/>
      <c r="K134" s="133"/>
      <c r="L134" s="133"/>
      <c r="M134" s="189"/>
    </row>
    <row r="135" spans="1:13" ht="17.100000000000001" customHeight="1">
      <c r="A135" s="138">
        <v>132</v>
      </c>
      <c r="B135" s="138" t="s">
        <v>786</v>
      </c>
      <c r="C135" s="139" t="s">
        <v>255</v>
      </c>
      <c r="D135" s="136">
        <v>376.84006789</v>
      </c>
      <c r="E135" s="136">
        <v>376.84006789</v>
      </c>
      <c r="F135" s="136"/>
      <c r="G135" s="136">
        <v>376.84006789</v>
      </c>
      <c r="H135" s="281">
        <v>39087</v>
      </c>
      <c r="I135" s="281">
        <v>39087</v>
      </c>
      <c r="J135" s="281">
        <v>44580</v>
      </c>
      <c r="K135" s="133">
        <v>14</v>
      </c>
      <c r="L135" s="133">
        <v>6</v>
      </c>
      <c r="M135" s="189"/>
    </row>
    <row r="136" spans="1:13" ht="17.100000000000001" customHeight="1">
      <c r="A136" s="138">
        <v>136</v>
      </c>
      <c r="B136" s="138" t="s">
        <v>136</v>
      </c>
      <c r="C136" s="139" t="s">
        <v>256</v>
      </c>
      <c r="D136" s="136">
        <v>101.127311714</v>
      </c>
      <c r="E136" s="136">
        <v>101.127311714</v>
      </c>
      <c r="F136" s="136"/>
      <c r="G136" s="136">
        <v>101.127311714</v>
      </c>
      <c r="H136" s="281">
        <v>39000</v>
      </c>
      <c r="I136" s="281">
        <v>39045</v>
      </c>
      <c r="J136" s="281">
        <v>42643</v>
      </c>
      <c r="K136" s="133">
        <v>9</v>
      </c>
      <c r="L136" s="133">
        <v>6</v>
      </c>
      <c r="M136" s="189"/>
    </row>
    <row r="137" spans="1:13" ht="17.100000000000001" customHeight="1">
      <c r="A137" s="138">
        <v>138</v>
      </c>
      <c r="B137" s="138" t="s">
        <v>140</v>
      </c>
      <c r="C137" s="139" t="s">
        <v>257</v>
      </c>
      <c r="D137" s="136">
        <v>810.63986689400008</v>
      </c>
      <c r="E137" s="136">
        <v>810.63986689400008</v>
      </c>
      <c r="F137" s="136"/>
      <c r="G137" s="136">
        <v>810.63986689400008</v>
      </c>
      <c r="H137" s="281">
        <v>39275</v>
      </c>
      <c r="I137" s="281">
        <v>39275</v>
      </c>
      <c r="J137" s="281">
        <v>42789</v>
      </c>
      <c r="K137" s="133">
        <v>9</v>
      </c>
      <c r="L137" s="133">
        <v>5</v>
      </c>
      <c r="M137" s="189"/>
    </row>
    <row r="138" spans="1:13" ht="17.100000000000001" customHeight="1">
      <c r="A138" s="138">
        <v>139</v>
      </c>
      <c r="B138" s="138" t="s">
        <v>140</v>
      </c>
      <c r="C138" s="139" t="s">
        <v>258</v>
      </c>
      <c r="D138" s="136">
        <v>226.34692080000002</v>
      </c>
      <c r="E138" s="136">
        <v>226.34692080000002</v>
      </c>
      <c r="F138" s="136"/>
      <c r="G138" s="136">
        <v>226.34692080000002</v>
      </c>
      <c r="H138" s="281">
        <v>40015</v>
      </c>
      <c r="I138" s="281">
        <v>40527</v>
      </c>
      <c r="J138" s="281">
        <v>43572</v>
      </c>
      <c r="K138" s="133">
        <v>9</v>
      </c>
      <c r="L138" s="133">
        <v>9</v>
      </c>
      <c r="M138" s="189"/>
    </row>
    <row r="139" spans="1:13" ht="17.100000000000001" customHeight="1">
      <c r="A139" s="138">
        <v>140</v>
      </c>
      <c r="B139" s="138" t="s">
        <v>140</v>
      </c>
      <c r="C139" s="139" t="s">
        <v>259</v>
      </c>
      <c r="D139" s="136">
        <v>600.4509582500001</v>
      </c>
      <c r="E139" s="136">
        <v>600.4509582500001</v>
      </c>
      <c r="F139" s="136"/>
      <c r="G139" s="136">
        <v>600.4509582500001</v>
      </c>
      <c r="H139" s="281">
        <v>40270</v>
      </c>
      <c r="I139" s="281">
        <v>40336</v>
      </c>
      <c r="J139" s="281">
        <v>46283</v>
      </c>
      <c r="K139" s="133">
        <v>16</v>
      </c>
      <c r="L139" s="133">
        <v>3</v>
      </c>
      <c r="M139" s="189"/>
    </row>
    <row r="140" spans="1:13" ht="17.100000000000001" customHeight="1">
      <c r="A140" s="138">
        <v>141</v>
      </c>
      <c r="B140" s="138" t="s">
        <v>140</v>
      </c>
      <c r="C140" s="139" t="s">
        <v>260</v>
      </c>
      <c r="D140" s="136">
        <v>305.66233955400003</v>
      </c>
      <c r="E140" s="136">
        <v>305.66233955400003</v>
      </c>
      <c r="F140" s="136"/>
      <c r="G140" s="136">
        <v>305.66233955400003</v>
      </c>
      <c r="H140" s="281">
        <v>39533</v>
      </c>
      <c r="I140" s="281">
        <v>39533</v>
      </c>
      <c r="J140" s="281">
        <v>43111</v>
      </c>
      <c r="K140" s="133">
        <v>9</v>
      </c>
      <c r="L140" s="133">
        <v>8</v>
      </c>
      <c r="M140" s="189"/>
    </row>
    <row r="141" spans="1:13" ht="17.100000000000001" customHeight="1">
      <c r="A141" s="138">
        <v>142</v>
      </c>
      <c r="B141" s="138" t="s">
        <v>228</v>
      </c>
      <c r="C141" s="139" t="s">
        <v>261</v>
      </c>
      <c r="D141" s="136">
        <v>1487.6019040740002</v>
      </c>
      <c r="E141" s="136">
        <v>1487.6019040740002</v>
      </c>
      <c r="F141" s="136"/>
      <c r="G141" s="136">
        <v>1487.6019040740002</v>
      </c>
      <c r="H141" s="281">
        <v>39539</v>
      </c>
      <c r="I141" s="281">
        <v>39681</v>
      </c>
      <c r="J141" s="281">
        <v>43279</v>
      </c>
      <c r="K141" s="133">
        <v>9</v>
      </c>
      <c r="L141" s="133">
        <v>11</v>
      </c>
      <c r="M141" s="189"/>
    </row>
    <row r="142" spans="1:13" ht="17.100000000000001" customHeight="1">
      <c r="A142" s="138">
        <v>143</v>
      </c>
      <c r="B142" s="138" t="s">
        <v>228</v>
      </c>
      <c r="C142" s="139" t="s">
        <v>262</v>
      </c>
      <c r="D142" s="136">
        <v>1810.7857833780001</v>
      </c>
      <c r="E142" s="136">
        <v>1810.7857833780001</v>
      </c>
      <c r="F142" s="136"/>
      <c r="G142" s="136">
        <v>1810.7857833780001</v>
      </c>
      <c r="H142" s="281">
        <v>39149</v>
      </c>
      <c r="I142" s="281">
        <v>39353</v>
      </c>
      <c r="J142" s="281">
        <v>43341</v>
      </c>
      <c r="K142" s="133">
        <v>11</v>
      </c>
      <c r="L142" s="133">
        <v>4</v>
      </c>
      <c r="M142" s="189"/>
    </row>
    <row r="143" spans="1:13" ht="17.100000000000001" customHeight="1">
      <c r="A143" s="138">
        <v>144</v>
      </c>
      <c r="B143" s="138" t="s">
        <v>228</v>
      </c>
      <c r="C143" s="139" t="s">
        <v>263</v>
      </c>
      <c r="D143" s="136">
        <v>1889.717540568</v>
      </c>
      <c r="E143" s="136">
        <v>1889.717540568</v>
      </c>
      <c r="F143" s="136"/>
      <c r="G143" s="136">
        <v>1889.717540568</v>
      </c>
      <c r="H143" s="281">
        <v>38954</v>
      </c>
      <c r="I143" s="281">
        <v>39191</v>
      </c>
      <c r="J143" s="281">
        <v>43341</v>
      </c>
      <c r="K143" s="133">
        <v>11</v>
      </c>
      <c r="L143" s="133">
        <v>10</v>
      </c>
      <c r="M143" s="189"/>
    </row>
    <row r="144" spans="1:13" ht="17.100000000000001" customHeight="1">
      <c r="A144" s="302" t="s">
        <v>817</v>
      </c>
      <c r="B144" s="302"/>
      <c r="C144" s="302"/>
      <c r="D144" s="145">
        <f>SUM(D145:D165)</f>
        <v>72021.414898004004</v>
      </c>
      <c r="E144" s="145">
        <f>SUM(E145:E165)</f>
        <v>72021.414898004004</v>
      </c>
      <c r="F144" s="145"/>
      <c r="G144" s="145">
        <f>SUM(G145:G165)</f>
        <v>72021.414898004004</v>
      </c>
      <c r="H144" s="281"/>
      <c r="I144" s="281"/>
      <c r="J144" s="281"/>
      <c r="K144" s="133"/>
      <c r="L144" s="133"/>
      <c r="M144" s="189"/>
    </row>
    <row r="145" spans="1:13" ht="17.100000000000001" customHeight="1">
      <c r="A145" s="138">
        <v>146</v>
      </c>
      <c r="B145" s="138" t="s">
        <v>155</v>
      </c>
      <c r="C145" s="139" t="s">
        <v>264</v>
      </c>
      <c r="D145" s="136">
        <v>6831.6494348960005</v>
      </c>
      <c r="E145" s="136">
        <v>6831.6494348960005</v>
      </c>
      <c r="F145" s="136"/>
      <c r="G145" s="136">
        <v>6831.6494348960005</v>
      </c>
      <c r="H145" s="281">
        <v>41197</v>
      </c>
      <c r="I145" s="281">
        <v>41968</v>
      </c>
      <c r="J145" s="281">
        <v>52096</v>
      </c>
      <c r="K145" s="133">
        <v>29</v>
      </c>
      <c r="L145" s="133">
        <v>5</v>
      </c>
      <c r="M145" s="189"/>
    </row>
    <row r="146" spans="1:13" ht="17.100000000000001" customHeight="1">
      <c r="A146" s="138">
        <v>147</v>
      </c>
      <c r="B146" s="138" t="s">
        <v>192</v>
      </c>
      <c r="C146" s="139" t="s">
        <v>265</v>
      </c>
      <c r="D146" s="136">
        <v>2697.1757212399998</v>
      </c>
      <c r="E146" s="136">
        <v>2697.1757212399998</v>
      </c>
      <c r="F146" s="136"/>
      <c r="G146" s="136">
        <v>2697.1757212399998</v>
      </c>
      <c r="H146" s="281">
        <v>40008</v>
      </c>
      <c r="I146" s="281">
        <v>40008</v>
      </c>
      <c r="J146" s="281">
        <v>43572</v>
      </c>
      <c r="K146" s="133">
        <v>9</v>
      </c>
      <c r="L146" s="133">
        <v>6</v>
      </c>
      <c r="M146" s="189"/>
    </row>
    <row r="147" spans="1:13" ht="17.100000000000001" customHeight="1">
      <c r="A147" s="138">
        <v>148</v>
      </c>
      <c r="B147" s="138" t="s">
        <v>266</v>
      </c>
      <c r="C147" s="139" t="s">
        <v>818</v>
      </c>
      <c r="D147" s="136">
        <v>1638.006110884</v>
      </c>
      <c r="E147" s="136">
        <v>1638.006110884</v>
      </c>
      <c r="F147" s="136"/>
      <c r="G147" s="136">
        <v>1638.006110884</v>
      </c>
      <c r="H147" s="281">
        <v>39282</v>
      </c>
      <c r="I147" s="281">
        <v>39282</v>
      </c>
      <c r="J147" s="281">
        <v>43672</v>
      </c>
      <c r="K147" s="133">
        <v>11</v>
      </c>
      <c r="L147" s="133">
        <v>10</v>
      </c>
      <c r="M147" s="189"/>
    </row>
    <row r="148" spans="1:13" ht="17.100000000000001" customHeight="1">
      <c r="A148" s="138">
        <v>149</v>
      </c>
      <c r="B148" s="138" t="s">
        <v>266</v>
      </c>
      <c r="C148" s="139" t="s">
        <v>819</v>
      </c>
      <c r="D148" s="136">
        <v>2768.9768437759999</v>
      </c>
      <c r="E148" s="136">
        <v>2768.9768437759999</v>
      </c>
      <c r="F148" s="136"/>
      <c r="G148" s="136">
        <v>2768.9768437759999</v>
      </c>
      <c r="H148" s="281">
        <v>39087</v>
      </c>
      <c r="I148" s="281">
        <v>39086</v>
      </c>
      <c r="J148" s="281">
        <v>43290</v>
      </c>
      <c r="K148" s="133">
        <v>10</v>
      </c>
      <c r="L148" s="133">
        <v>10</v>
      </c>
      <c r="M148" s="189"/>
    </row>
    <row r="149" spans="1:13" ht="17.100000000000001" customHeight="1">
      <c r="A149" s="138">
        <v>150</v>
      </c>
      <c r="B149" s="138" t="s">
        <v>266</v>
      </c>
      <c r="C149" s="139" t="s">
        <v>820</v>
      </c>
      <c r="D149" s="136">
        <v>2080.9195472780002</v>
      </c>
      <c r="E149" s="136">
        <v>2080.9195472780002</v>
      </c>
      <c r="F149" s="136"/>
      <c r="G149" s="136">
        <v>2080.9195472780002</v>
      </c>
      <c r="H149" s="281">
        <v>39273</v>
      </c>
      <c r="I149" s="281">
        <v>40479</v>
      </c>
      <c r="J149" s="281">
        <v>46346</v>
      </c>
      <c r="K149" s="133">
        <v>19</v>
      </c>
      <c r="L149" s="133">
        <v>2</v>
      </c>
      <c r="M149" s="189"/>
    </row>
    <row r="150" spans="1:13" ht="17.100000000000001" customHeight="1">
      <c r="A150" s="138">
        <v>151</v>
      </c>
      <c r="B150" s="138" t="s">
        <v>140</v>
      </c>
      <c r="C150" s="139" t="s">
        <v>270</v>
      </c>
      <c r="D150" s="136">
        <v>3291.8370124640005</v>
      </c>
      <c r="E150" s="136">
        <v>3291.8370124640005</v>
      </c>
      <c r="F150" s="136"/>
      <c r="G150" s="136">
        <v>3291.8370124640005</v>
      </c>
      <c r="H150" s="281">
        <v>40556</v>
      </c>
      <c r="I150" s="281">
        <v>41139</v>
      </c>
      <c r="J150" s="281">
        <v>44727</v>
      </c>
      <c r="K150" s="133">
        <v>10</v>
      </c>
      <c r="L150" s="133">
        <v>10</v>
      </c>
      <c r="M150" s="189"/>
    </row>
    <row r="151" spans="1:13" ht="17.100000000000001" customHeight="1">
      <c r="A151" s="138">
        <v>152</v>
      </c>
      <c r="B151" s="138" t="s">
        <v>140</v>
      </c>
      <c r="C151" s="139" t="s">
        <v>271</v>
      </c>
      <c r="D151" s="136">
        <v>2506.8788950920002</v>
      </c>
      <c r="E151" s="136">
        <v>2506.8788950920002</v>
      </c>
      <c r="F151" s="136"/>
      <c r="G151" s="136">
        <v>2506.8788950920002</v>
      </c>
      <c r="H151" s="281">
        <v>39784</v>
      </c>
      <c r="I151" s="281">
        <v>40553</v>
      </c>
      <c r="J151" s="281">
        <v>46283</v>
      </c>
      <c r="K151" s="133">
        <v>17</v>
      </c>
      <c r="L151" s="133">
        <v>8</v>
      </c>
      <c r="M151" s="189"/>
    </row>
    <row r="152" spans="1:13" ht="17.100000000000001" customHeight="1">
      <c r="A152" s="138">
        <v>156</v>
      </c>
      <c r="B152" s="138" t="s">
        <v>205</v>
      </c>
      <c r="C152" s="139" t="s">
        <v>272</v>
      </c>
      <c r="D152" s="136">
        <v>488.70706055599999</v>
      </c>
      <c r="E152" s="136">
        <v>488.70706055599999</v>
      </c>
      <c r="F152" s="136"/>
      <c r="G152" s="136">
        <v>488.70706055599999</v>
      </c>
      <c r="H152" s="281">
        <v>39871</v>
      </c>
      <c r="I152" s="281">
        <v>40462</v>
      </c>
      <c r="J152" s="281">
        <v>46213</v>
      </c>
      <c r="K152" s="133">
        <v>17</v>
      </c>
      <c r="L152" s="133">
        <v>0</v>
      </c>
      <c r="M152" s="189"/>
    </row>
    <row r="153" spans="1:13" ht="17.100000000000001" customHeight="1">
      <c r="A153" s="138">
        <v>157</v>
      </c>
      <c r="B153" s="138" t="s">
        <v>205</v>
      </c>
      <c r="C153" s="139" t="s">
        <v>273</v>
      </c>
      <c r="D153" s="136">
        <v>9765.6288140840006</v>
      </c>
      <c r="E153" s="136">
        <v>9765.6288140840006</v>
      </c>
      <c r="F153" s="136"/>
      <c r="G153" s="136">
        <v>9765.6288140840006</v>
      </c>
      <c r="H153" s="281">
        <v>40150</v>
      </c>
      <c r="I153" s="281">
        <v>40232</v>
      </c>
      <c r="J153" s="281">
        <v>46353</v>
      </c>
      <c r="K153" s="133">
        <v>16</v>
      </c>
      <c r="L153" s="133">
        <v>9</v>
      </c>
      <c r="M153" s="189"/>
    </row>
    <row r="154" spans="1:13" ht="17.100000000000001" customHeight="1">
      <c r="A154" s="138">
        <v>158</v>
      </c>
      <c r="B154" s="138" t="s">
        <v>205</v>
      </c>
      <c r="C154" s="139" t="s">
        <v>274</v>
      </c>
      <c r="D154" s="136">
        <v>1011.4190563620001</v>
      </c>
      <c r="E154" s="136">
        <v>1011.4190563620001</v>
      </c>
      <c r="F154" s="136"/>
      <c r="G154" s="136">
        <v>1011.4190563620001</v>
      </c>
      <c r="H154" s="281">
        <v>39058</v>
      </c>
      <c r="I154" s="281">
        <v>39058</v>
      </c>
      <c r="J154" s="281">
        <v>42643</v>
      </c>
      <c r="K154" s="133">
        <v>8</v>
      </c>
      <c r="L154" s="133">
        <v>9</v>
      </c>
      <c r="M154" s="189"/>
    </row>
    <row r="155" spans="1:13" ht="17.100000000000001" customHeight="1">
      <c r="A155" s="138">
        <v>159</v>
      </c>
      <c r="B155" s="138" t="s">
        <v>205</v>
      </c>
      <c r="C155" s="139" t="s">
        <v>275</v>
      </c>
      <c r="D155" s="136">
        <v>58.674065164000005</v>
      </c>
      <c r="E155" s="136">
        <v>58.674065164000005</v>
      </c>
      <c r="F155" s="136"/>
      <c r="G155" s="136">
        <v>58.674065164000005</v>
      </c>
      <c r="H155" s="281">
        <v>39317</v>
      </c>
      <c r="I155" s="281">
        <v>39317</v>
      </c>
      <c r="J155" s="281">
        <v>42475</v>
      </c>
      <c r="K155" s="133">
        <v>8</v>
      </c>
      <c r="L155" s="133">
        <v>6</v>
      </c>
      <c r="M155" s="189"/>
    </row>
    <row r="156" spans="1:13" s="64" customFormat="1" ht="17.100000000000001" customHeight="1">
      <c r="A156" s="138">
        <v>160</v>
      </c>
      <c r="B156" s="138" t="s">
        <v>205</v>
      </c>
      <c r="C156" s="139" t="s">
        <v>276</v>
      </c>
      <c r="D156" s="136">
        <v>322.017380828</v>
      </c>
      <c r="E156" s="136">
        <v>322.017380828</v>
      </c>
      <c r="F156" s="136"/>
      <c r="G156" s="136">
        <v>322.017380828</v>
      </c>
      <c r="H156" s="281">
        <v>39190</v>
      </c>
      <c r="I156" s="281">
        <v>39190</v>
      </c>
      <c r="J156" s="281">
        <v>42475</v>
      </c>
      <c r="K156" s="133">
        <v>8</v>
      </c>
      <c r="L156" s="133">
        <v>6</v>
      </c>
      <c r="M156" s="270"/>
    </row>
    <row r="157" spans="1:13" ht="17.100000000000001" customHeight="1">
      <c r="A157" s="138">
        <v>161</v>
      </c>
      <c r="B157" s="138" t="s">
        <v>205</v>
      </c>
      <c r="C157" s="139" t="s">
        <v>277</v>
      </c>
      <c r="D157" s="136">
        <v>566.26550266000004</v>
      </c>
      <c r="E157" s="136">
        <v>566.26550266000004</v>
      </c>
      <c r="F157" s="136"/>
      <c r="G157" s="136">
        <v>566.26550266000004</v>
      </c>
      <c r="H157" s="281">
        <v>39279</v>
      </c>
      <c r="I157" s="281">
        <v>39358</v>
      </c>
      <c r="J157" s="281">
        <v>43279</v>
      </c>
      <c r="K157" s="133">
        <v>10</v>
      </c>
      <c r="L157" s="133">
        <v>9</v>
      </c>
      <c r="M157" s="189"/>
    </row>
    <row r="158" spans="1:13" ht="17.100000000000001" customHeight="1">
      <c r="A158" s="138">
        <v>162</v>
      </c>
      <c r="B158" s="138" t="s">
        <v>205</v>
      </c>
      <c r="C158" s="139" t="s">
        <v>821</v>
      </c>
      <c r="D158" s="136">
        <v>290.75217171000003</v>
      </c>
      <c r="E158" s="136">
        <v>290.75217171000003</v>
      </c>
      <c r="F158" s="136"/>
      <c r="G158" s="136">
        <v>290.75217171000003</v>
      </c>
      <c r="H158" s="281">
        <v>39583</v>
      </c>
      <c r="I158" s="281">
        <v>39619</v>
      </c>
      <c r="J158" s="281">
        <v>43279</v>
      </c>
      <c r="K158" s="133">
        <v>9</v>
      </c>
      <c r="L158" s="133">
        <v>11</v>
      </c>
      <c r="M158" s="189"/>
    </row>
    <row r="159" spans="1:13" ht="17.100000000000001" customHeight="1">
      <c r="A159" s="138">
        <v>163</v>
      </c>
      <c r="B159" s="138" t="s">
        <v>140</v>
      </c>
      <c r="C159" s="139" t="s">
        <v>279</v>
      </c>
      <c r="D159" s="136">
        <v>545.82298542199999</v>
      </c>
      <c r="E159" s="136">
        <v>545.82298542199999</v>
      </c>
      <c r="F159" s="136"/>
      <c r="G159" s="136">
        <v>545.82298542199999</v>
      </c>
      <c r="H159" s="281">
        <v>39162</v>
      </c>
      <c r="I159" s="281">
        <v>39162</v>
      </c>
      <c r="J159" s="281">
        <v>42475</v>
      </c>
      <c r="K159" s="133">
        <v>9</v>
      </c>
      <c r="L159" s="133">
        <v>0</v>
      </c>
      <c r="M159" s="189"/>
    </row>
    <row r="160" spans="1:13" ht="17.100000000000001" customHeight="1">
      <c r="A160" s="138">
        <v>164</v>
      </c>
      <c r="B160" s="138" t="s">
        <v>140</v>
      </c>
      <c r="C160" s="139" t="s">
        <v>280</v>
      </c>
      <c r="D160" s="136">
        <v>6804.5875677779995</v>
      </c>
      <c r="E160" s="136">
        <v>6804.5875677779995</v>
      </c>
      <c r="F160" s="136"/>
      <c r="G160" s="136">
        <v>6804.5875677779995</v>
      </c>
      <c r="H160" s="281">
        <v>40739</v>
      </c>
      <c r="I160" s="281">
        <v>41465</v>
      </c>
      <c r="J160" s="281">
        <v>44669</v>
      </c>
      <c r="K160" s="133">
        <v>10</v>
      </c>
      <c r="L160" s="133">
        <v>8</v>
      </c>
      <c r="M160" s="189"/>
    </row>
    <row r="161" spans="1:13" ht="17.100000000000001" customHeight="1">
      <c r="A161" s="138">
        <v>165</v>
      </c>
      <c r="B161" s="138" t="s">
        <v>136</v>
      </c>
      <c r="C161" s="139" t="s">
        <v>281</v>
      </c>
      <c r="D161" s="136">
        <v>1151.7813166860001</v>
      </c>
      <c r="E161" s="136">
        <v>1151.7813166860001</v>
      </c>
      <c r="F161" s="136"/>
      <c r="G161" s="136">
        <v>1151.7813166860001</v>
      </c>
      <c r="H161" s="281">
        <v>39476</v>
      </c>
      <c r="I161" s="281">
        <v>39476</v>
      </c>
      <c r="J161" s="281">
        <v>43111</v>
      </c>
      <c r="K161" s="133">
        <v>9</v>
      </c>
      <c r="L161" s="133">
        <v>11</v>
      </c>
      <c r="M161" s="189"/>
    </row>
    <row r="162" spans="1:13" ht="17.100000000000001" customHeight="1">
      <c r="A162" s="138">
        <v>166</v>
      </c>
      <c r="B162" s="138" t="s">
        <v>228</v>
      </c>
      <c r="C162" s="139" t="s">
        <v>282</v>
      </c>
      <c r="D162" s="136">
        <v>1172.3044081319999</v>
      </c>
      <c r="E162" s="136">
        <v>1172.3044081319999</v>
      </c>
      <c r="F162" s="136"/>
      <c r="G162" s="136">
        <v>1172.3044081319999</v>
      </c>
      <c r="H162" s="281">
        <v>39395</v>
      </c>
      <c r="I162" s="281">
        <v>40203</v>
      </c>
      <c r="J162" s="281">
        <v>46353</v>
      </c>
      <c r="K162" s="133">
        <v>18</v>
      </c>
      <c r="L162" s="133">
        <v>9</v>
      </c>
      <c r="M162" s="189"/>
    </row>
    <row r="163" spans="1:13" ht="17.100000000000001" customHeight="1">
      <c r="A163" s="138">
        <v>167</v>
      </c>
      <c r="B163" s="138" t="s">
        <v>126</v>
      </c>
      <c r="C163" s="139" t="s">
        <v>283</v>
      </c>
      <c r="D163" s="136">
        <v>24621.463000420004</v>
      </c>
      <c r="E163" s="136">
        <v>24621.463000420004</v>
      </c>
      <c r="F163" s="136"/>
      <c r="G163" s="136">
        <v>24621.463000420004</v>
      </c>
      <c r="H163" s="281">
        <v>40184</v>
      </c>
      <c r="I163" s="281">
        <v>40184</v>
      </c>
      <c r="J163" s="281">
        <v>45548</v>
      </c>
      <c r="K163" s="133">
        <v>14</v>
      </c>
      <c r="L163" s="133">
        <v>5</v>
      </c>
      <c r="M163" s="189"/>
    </row>
    <row r="164" spans="1:13" ht="17.100000000000001" customHeight="1">
      <c r="A164" s="138">
        <v>168</v>
      </c>
      <c r="B164" s="138" t="s">
        <v>228</v>
      </c>
      <c r="C164" s="139" t="s">
        <v>822</v>
      </c>
      <c r="D164" s="136">
        <v>2262.906955166</v>
      </c>
      <c r="E164" s="136">
        <v>2262.906955166</v>
      </c>
      <c r="F164" s="136"/>
      <c r="G164" s="136">
        <v>2262.906955166</v>
      </c>
      <c r="H164" s="281">
        <v>39286</v>
      </c>
      <c r="I164" s="281">
        <v>39286</v>
      </c>
      <c r="J164" s="281">
        <v>42881</v>
      </c>
      <c r="K164" s="133">
        <v>9</v>
      </c>
      <c r="L164" s="133">
        <v>5</v>
      </c>
      <c r="M164" s="189"/>
    </row>
    <row r="165" spans="1:13" ht="17.100000000000001" customHeight="1">
      <c r="A165" s="138">
        <v>170</v>
      </c>
      <c r="B165" s="138" t="s">
        <v>136</v>
      </c>
      <c r="C165" s="139" t="s">
        <v>285</v>
      </c>
      <c r="D165" s="136">
        <v>1143.6410474060001</v>
      </c>
      <c r="E165" s="136">
        <v>1143.6410474060001</v>
      </c>
      <c r="F165" s="136"/>
      <c r="G165" s="136">
        <v>1143.6410474060001</v>
      </c>
      <c r="H165" s="281">
        <v>40893</v>
      </c>
      <c r="I165" s="281">
        <v>41040</v>
      </c>
      <c r="J165" s="281">
        <v>46129</v>
      </c>
      <c r="K165" s="133">
        <v>13</v>
      </c>
      <c r="L165" s="133">
        <v>11</v>
      </c>
      <c r="M165" s="189"/>
    </row>
    <row r="166" spans="1:13" ht="17.100000000000001" customHeight="1">
      <c r="A166" s="302" t="s">
        <v>823</v>
      </c>
      <c r="B166" s="302"/>
      <c r="C166" s="302"/>
      <c r="D166" s="145">
        <f>SUM(D167:D190)</f>
        <v>593258.80998040794</v>
      </c>
      <c r="E166" s="145">
        <f>SUM(E167:E190)</f>
        <v>593258.80998040794</v>
      </c>
      <c r="F166" s="145"/>
      <c r="G166" s="145">
        <f>SUM(G167:G190)</f>
        <v>593258.80998040794</v>
      </c>
      <c r="H166" s="281"/>
      <c r="I166" s="281"/>
      <c r="J166" s="281"/>
      <c r="K166" s="133"/>
      <c r="L166" s="133"/>
      <c r="M166" s="189"/>
    </row>
    <row r="167" spans="1:13" ht="17.100000000000001" customHeight="1">
      <c r="A167" s="138">
        <v>171</v>
      </c>
      <c r="B167" s="138" t="s">
        <v>126</v>
      </c>
      <c r="C167" s="139" t="s">
        <v>286</v>
      </c>
      <c r="D167" s="136">
        <v>416968.27768367197</v>
      </c>
      <c r="E167" s="136">
        <v>416968.27768367197</v>
      </c>
      <c r="F167" s="136"/>
      <c r="G167" s="136">
        <v>416968.27768367197</v>
      </c>
      <c r="H167" s="281">
        <v>42642</v>
      </c>
      <c r="I167" s="281">
        <v>44183</v>
      </c>
      <c r="J167" s="281">
        <v>50039</v>
      </c>
      <c r="K167" s="133">
        <v>20</v>
      </c>
      <c r="L167" s="133">
        <v>2</v>
      </c>
      <c r="M167" s="189"/>
    </row>
    <row r="168" spans="1:13" ht="17.100000000000001" customHeight="1">
      <c r="A168" s="138">
        <v>176</v>
      </c>
      <c r="B168" s="138" t="s">
        <v>136</v>
      </c>
      <c r="C168" s="139" t="s">
        <v>287</v>
      </c>
      <c r="D168" s="136">
        <v>1808.3545053860003</v>
      </c>
      <c r="E168" s="136">
        <v>1808.3545053860003</v>
      </c>
      <c r="F168" s="136"/>
      <c r="G168" s="136">
        <v>1808.3545053860003</v>
      </c>
      <c r="H168" s="281">
        <v>41202</v>
      </c>
      <c r="I168" s="281">
        <v>41404</v>
      </c>
      <c r="J168" s="281">
        <v>44727</v>
      </c>
      <c r="K168" s="133">
        <v>9</v>
      </c>
      <c r="L168" s="133">
        <v>6</v>
      </c>
      <c r="M168" s="189"/>
    </row>
    <row r="169" spans="1:13" ht="17.100000000000001" customHeight="1">
      <c r="A169" s="138">
        <v>177</v>
      </c>
      <c r="B169" s="138" t="s">
        <v>136</v>
      </c>
      <c r="C169" s="139" t="s">
        <v>288</v>
      </c>
      <c r="D169" s="136">
        <v>125.500908104</v>
      </c>
      <c r="E169" s="136">
        <v>125.500908104</v>
      </c>
      <c r="F169" s="136"/>
      <c r="G169" s="136">
        <v>125.500908104</v>
      </c>
      <c r="H169" s="281">
        <v>40297</v>
      </c>
      <c r="I169" s="281">
        <v>40296</v>
      </c>
      <c r="J169" s="281">
        <v>46353</v>
      </c>
      <c r="K169" s="133">
        <v>16</v>
      </c>
      <c r="L169" s="133">
        <v>5</v>
      </c>
      <c r="M169" s="189"/>
    </row>
    <row r="170" spans="1:13" ht="17.100000000000001" customHeight="1">
      <c r="A170" s="138">
        <v>181</v>
      </c>
      <c r="B170" s="138" t="s">
        <v>205</v>
      </c>
      <c r="C170" s="139" t="s">
        <v>289</v>
      </c>
      <c r="D170" s="136">
        <v>31410.241738018001</v>
      </c>
      <c r="E170" s="136">
        <v>31410.241738018001</v>
      </c>
      <c r="F170" s="136"/>
      <c r="G170" s="136">
        <v>31410.241738018001</v>
      </c>
      <c r="H170" s="281">
        <v>40631</v>
      </c>
      <c r="I170" s="281">
        <v>40764</v>
      </c>
      <c r="J170" s="281">
        <v>47340</v>
      </c>
      <c r="K170" s="133">
        <v>17</v>
      </c>
      <c r="L170" s="133">
        <v>11</v>
      </c>
      <c r="M170" s="189"/>
    </row>
    <row r="171" spans="1:13" ht="17.100000000000001" customHeight="1">
      <c r="A171" s="138">
        <v>182</v>
      </c>
      <c r="B171" s="138" t="s">
        <v>205</v>
      </c>
      <c r="C171" s="139" t="s">
        <v>290</v>
      </c>
      <c r="D171" s="136">
        <v>2655.4699791620001</v>
      </c>
      <c r="E171" s="136">
        <v>2655.4699791620001</v>
      </c>
      <c r="F171" s="136"/>
      <c r="G171" s="136">
        <v>2655.4699791620001</v>
      </c>
      <c r="H171" s="281">
        <v>39713</v>
      </c>
      <c r="I171" s="281">
        <v>39710</v>
      </c>
      <c r="J171" s="281">
        <v>43111</v>
      </c>
      <c r="K171" s="133">
        <v>9</v>
      </c>
      <c r="L171" s="133">
        <v>6</v>
      </c>
      <c r="M171" s="189"/>
    </row>
    <row r="172" spans="1:13" ht="17.100000000000001" customHeight="1">
      <c r="A172" s="138">
        <v>183</v>
      </c>
      <c r="B172" s="138" t="s">
        <v>205</v>
      </c>
      <c r="C172" s="139" t="s">
        <v>291</v>
      </c>
      <c r="D172" s="136">
        <v>470.37291529800001</v>
      </c>
      <c r="E172" s="136">
        <v>470.37291529800001</v>
      </c>
      <c r="F172" s="136"/>
      <c r="G172" s="136">
        <v>470.37291529800001</v>
      </c>
      <c r="H172" s="281">
        <v>39517</v>
      </c>
      <c r="I172" s="281">
        <v>39513</v>
      </c>
      <c r="J172" s="281">
        <v>43279</v>
      </c>
      <c r="K172" s="133">
        <v>9</v>
      </c>
      <c r="L172" s="133">
        <v>11</v>
      </c>
      <c r="M172" s="189"/>
    </row>
    <row r="173" spans="1:13" ht="17.100000000000001" customHeight="1">
      <c r="A173" s="138">
        <v>185</v>
      </c>
      <c r="B173" s="138" t="s">
        <v>140</v>
      </c>
      <c r="C173" s="139" t="s">
        <v>292</v>
      </c>
      <c r="D173" s="136">
        <v>2226.4576851660004</v>
      </c>
      <c r="E173" s="136">
        <v>2226.4576851660004</v>
      </c>
      <c r="F173" s="136"/>
      <c r="G173" s="136">
        <v>2226.4576851660004</v>
      </c>
      <c r="H173" s="281">
        <v>40595</v>
      </c>
      <c r="I173" s="281">
        <v>41718</v>
      </c>
      <c r="J173" s="281">
        <v>44669</v>
      </c>
      <c r="K173" s="133">
        <v>10</v>
      </c>
      <c r="L173" s="133">
        <v>9</v>
      </c>
      <c r="M173" s="189"/>
    </row>
    <row r="174" spans="1:13" ht="17.100000000000001" customHeight="1">
      <c r="A174" s="138">
        <v>188</v>
      </c>
      <c r="B174" s="138" t="s">
        <v>140</v>
      </c>
      <c r="C174" s="139" t="s">
        <v>293</v>
      </c>
      <c r="D174" s="136">
        <v>19297.586211332</v>
      </c>
      <c r="E174" s="136">
        <v>19297.586211332</v>
      </c>
      <c r="F174" s="136"/>
      <c r="G174" s="136">
        <v>19297.586211332</v>
      </c>
      <c r="H174" s="281">
        <v>39935</v>
      </c>
      <c r="I174" s="281">
        <v>44316</v>
      </c>
      <c r="J174" s="281">
        <v>51274</v>
      </c>
      <c r="K174" s="133">
        <v>31</v>
      </c>
      <c r="L174" s="133">
        <v>0</v>
      </c>
      <c r="M174" s="189"/>
    </row>
    <row r="175" spans="1:13" ht="17.100000000000001" customHeight="1">
      <c r="A175" s="138">
        <v>189</v>
      </c>
      <c r="B175" s="138" t="s">
        <v>140</v>
      </c>
      <c r="C175" s="139" t="s">
        <v>294</v>
      </c>
      <c r="D175" s="136">
        <v>997.34470378399999</v>
      </c>
      <c r="E175" s="136">
        <v>997.34470378399999</v>
      </c>
      <c r="F175" s="136"/>
      <c r="G175" s="136">
        <v>997.34470378399999</v>
      </c>
      <c r="H175" s="281">
        <v>40631</v>
      </c>
      <c r="I175" s="281">
        <v>40946</v>
      </c>
      <c r="J175" s="281">
        <v>46066</v>
      </c>
      <c r="K175" s="133">
        <v>14</v>
      </c>
      <c r="L175" s="133">
        <v>7</v>
      </c>
      <c r="M175" s="189"/>
    </row>
    <row r="176" spans="1:13" ht="17.100000000000001" customHeight="1">
      <c r="A176" s="138">
        <v>190</v>
      </c>
      <c r="B176" s="138" t="s">
        <v>140</v>
      </c>
      <c r="C176" s="139" t="s">
        <v>295</v>
      </c>
      <c r="D176" s="136">
        <v>5861.9852814380001</v>
      </c>
      <c r="E176" s="136">
        <v>5861.9852814380001</v>
      </c>
      <c r="F176" s="136"/>
      <c r="G176" s="136">
        <v>5861.9852814380001</v>
      </c>
      <c r="H176" s="281">
        <v>40541</v>
      </c>
      <c r="I176" s="281">
        <v>42737</v>
      </c>
      <c r="J176" s="281">
        <v>49947</v>
      </c>
      <c r="K176" s="133">
        <v>25</v>
      </c>
      <c r="L176" s="133">
        <v>4</v>
      </c>
      <c r="M176" s="189"/>
    </row>
    <row r="177" spans="1:13" ht="17.100000000000001" customHeight="1">
      <c r="A177" s="138">
        <v>191</v>
      </c>
      <c r="B177" s="138" t="s">
        <v>140</v>
      </c>
      <c r="C177" s="139" t="s">
        <v>296</v>
      </c>
      <c r="D177" s="136">
        <v>1019.4709742360001</v>
      </c>
      <c r="E177" s="136">
        <v>1019.4709742360001</v>
      </c>
      <c r="F177" s="136"/>
      <c r="G177" s="136">
        <v>1019.4709742360001</v>
      </c>
      <c r="H177" s="281">
        <v>40246</v>
      </c>
      <c r="I177" s="281">
        <v>40756</v>
      </c>
      <c r="J177" s="281">
        <v>45548</v>
      </c>
      <c r="K177" s="133">
        <v>14</v>
      </c>
      <c r="L177" s="133">
        <v>5</v>
      </c>
      <c r="M177" s="189"/>
    </row>
    <row r="178" spans="1:13" ht="17.100000000000001" customHeight="1">
      <c r="A178" s="138">
        <v>192</v>
      </c>
      <c r="B178" s="138" t="s">
        <v>140</v>
      </c>
      <c r="C178" s="139" t="s">
        <v>297</v>
      </c>
      <c r="D178" s="136">
        <v>10000.228133896</v>
      </c>
      <c r="E178" s="136">
        <v>10000.228133896</v>
      </c>
      <c r="F178" s="136"/>
      <c r="G178" s="136">
        <v>10000.228133896</v>
      </c>
      <c r="H178" s="281">
        <v>40323</v>
      </c>
      <c r="I178" s="281">
        <v>42171</v>
      </c>
      <c r="J178" s="281">
        <v>46276</v>
      </c>
      <c r="K178" s="133">
        <v>16</v>
      </c>
      <c r="L178" s="133">
        <v>3</v>
      </c>
      <c r="M178" s="189"/>
    </row>
    <row r="179" spans="1:13" ht="17.100000000000001" customHeight="1">
      <c r="A179" s="138">
        <v>193</v>
      </c>
      <c r="B179" s="138" t="s">
        <v>140</v>
      </c>
      <c r="C179" s="139" t="s">
        <v>298</v>
      </c>
      <c r="D179" s="136">
        <v>721.05929810200007</v>
      </c>
      <c r="E179" s="136">
        <v>721.05929810200007</v>
      </c>
      <c r="F179" s="136"/>
      <c r="G179" s="136">
        <v>721.05929810200007</v>
      </c>
      <c r="H179" s="281">
        <v>40423</v>
      </c>
      <c r="I179" s="281">
        <v>40423</v>
      </c>
      <c r="J179" s="281">
        <v>44022</v>
      </c>
      <c r="K179" s="133">
        <v>9</v>
      </c>
      <c r="L179" s="133">
        <v>6</v>
      </c>
      <c r="M179" s="189"/>
    </row>
    <row r="180" spans="1:13" ht="17.100000000000001" customHeight="1">
      <c r="A180" s="138">
        <v>194</v>
      </c>
      <c r="B180" s="138" t="s">
        <v>140</v>
      </c>
      <c r="C180" s="139" t="s">
        <v>299</v>
      </c>
      <c r="D180" s="136">
        <v>16829.585305675999</v>
      </c>
      <c r="E180" s="136">
        <v>16829.585305675999</v>
      </c>
      <c r="F180" s="136"/>
      <c r="G180" s="136">
        <v>16829.585305675999</v>
      </c>
      <c r="H180" s="281">
        <v>40631</v>
      </c>
      <c r="I180" s="281">
        <v>41261</v>
      </c>
      <c r="J180" s="281">
        <v>46129</v>
      </c>
      <c r="K180" s="133">
        <v>14</v>
      </c>
      <c r="L180" s="133">
        <v>9</v>
      </c>
      <c r="M180" s="189"/>
    </row>
    <row r="181" spans="1:13" ht="17.100000000000001" customHeight="1">
      <c r="A181" s="138">
        <v>195</v>
      </c>
      <c r="B181" s="138" t="s">
        <v>140</v>
      </c>
      <c r="C181" s="139" t="s">
        <v>300</v>
      </c>
      <c r="D181" s="136">
        <v>7801.7776007600005</v>
      </c>
      <c r="E181" s="136">
        <v>7801.7776007600005</v>
      </c>
      <c r="F181" s="136"/>
      <c r="G181" s="136">
        <v>7801.7776007600005</v>
      </c>
      <c r="H181" s="281">
        <v>39958</v>
      </c>
      <c r="I181" s="281">
        <v>41242</v>
      </c>
      <c r="J181" s="281">
        <v>46129</v>
      </c>
      <c r="K181" s="133">
        <v>16</v>
      </c>
      <c r="L181" s="133">
        <v>9</v>
      </c>
      <c r="M181" s="189"/>
    </row>
    <row r="182" spans="1:13" ht="17.100000000000001" customHeight="1">
      <c r="A182" s="138">
        <v>197</v>
      </c>
      <c r="B182" s="138" t="s">
        <v>140</v>
      </c>
      <c r="C182" s="139" t="s">
        <v>301</v>
      </c>
      <c r="D182" s="136">
        <v>349.56815550800002</v>
      </c>
      <c r="E182" s="136">
        <v>349.56815550800002</v>
      </c>
      <c r="F182" s="136"/>
      <c r="G182" s="136">
        <v>349.56815550800002</v>
      </c>
      <c r="H182" s="281">
        <v>40487</v>
      </c>
      <c r="I182" s="281">
        <v>40548</v>
      </c>
      <c r="J182" s="281">
        <v>46346</v>
      </c>
      <c r="K182" s="133">
        <v>15</v>
      </c>
      <c r="L182" s="133">
        <v>11</v>
      </c>
      <c r="M182" s="189"/>
    </row>
    <row r="183" spans="1:13" ht="17.100000000000001" customHeight="1">
      <c r="A183" s="138">
        <v>198</v>
      </c>
      <c r="B183" s="138" t="s">
        <v>140</v>
      </c>
      <c r="C183" s="139" t="s">
        <v>302</v>
      </c>
      <c r="D183" s="136">
        <v>8276.665859748</v>
      </c>
      <c r="E183" s="136">
        <v>8276.665859748</v>
      </c>
      <c r="F183" s="136"/>
      <c r="G183" s="136">
        <v>8276.665859748</v>
      </c>
      <c r="H183" s="281">
        <v>40826</v>
      </c>
      <c r="I183" s="281">
        <v>41540</v>
      </c>
      <c r="J183" s="281">
        <v>46129</v>
      </c>
      <c r="K183" s="133">
        <v>14</v>
      </c>
      <c r="L183" s="133">
        <v>3</v>
      </c>
      <c r="M183" s="189"/>
    </row>
    <row r="184" spans="1:13" ht="17.100000000000001" customHeight="1">
      <c r="A184" s="138">
        <v>199</v>
      </c>
      <c r="B184" s="138" t="s">
        <v>140</v>
      </c>
      <c r="C184" s="139" t="s">
        <v>303</v>
      </c>
      <c r="D184" s="136">
        <v>761.61312141200005</v>
      </c>
      <c r="E184" s="136">
        <v>761.61312141200005</v>
      </c>
      <c r="F184" s="136"/>
      <c r="G184" s="136">
        <v>761.61312141200005</v>
      </c>
      <c r="H184" s="281">
        <v>39757</v>
      </c>
      <c r="I184" s="281">
        <v>40364</v>
      </c>
      <c r="J184" s="281">
        <v>46276</v>
      </c>
      <c r="K184" s="133">
        <v>17</v>
      </c>
      <c r="L184" s="133">
        <v>8</v>
      </c>
      <c r="M184" s="189"/>
    </row>
    <row r="185" spans="1:13" ht="17.100000000000001" customHeight="1">
      <c r="A185" s="138">
        <v>200</v>
      </c>
      <c r="B185" s="138" t="s">
        <v>228</v>
      </c>
      <c r="C185" s="139" t="s">
        <v>304</v>
      </c>
      <c r="D185" s="136">
        <v>7589.3497728620005</v>
      </c>
      <c r="E185" s="136">
        <v>7589.3497728620005</v>
      </c>
      <c r="F185" s="136"/>
      <c r="G185" s="136">
        <v>7589.3497728620005</v>
      </c>
      <c r="H185" s="281">
        <v>40984</v>
      </c>
      <c r="I185" s="281">
        <v>41687</v>
      </c>
      <c r="J185" s="281">
        <v>46367</v>
      </c>
      <c r="K185" s="133">
        <v>14</v>
      </c>
      <c r="L185" s="133">
        <v>8</v>
      </c>
      <c r="M185" s="189"/>
    </row>
    <row r="186" spans="1:13" ht="17.100000000000001" customHeight="1">
      <c r="A186" s="138">
        <v>201</v>
      </c>
      <c r="B186" s="138" t="s">
        <v>228</v>
      </c>
      <c r="C186" s="139" t="s">
        <v>305</v>
      </c>
      <c r="D186" s="136">
        <v>16800.175009046001</v>
      </c>
      <c r="E186" s="136">
        <v>16800.175009046001</v>
      </c>
      <c r="F186" s="136"/>
      <c r="G186" s="136">
        <v>16800.175009046001</v>
      </c>
      <c r="H186" s="281">
        <v>40092</v>
      </c>
      <c r="I186" s="281">
        <v>41802</v>
      </c>
      <c r="J186" s="281">
        <v>46142</v>
      </c>
      <c r="K186" s="133">
        <v>16</v>
      </c>
      <c r="L186" s="133">
        <v>2</v>
      </c>
      <c r="M186" s="189"/>
    </row>
    <row r="187" spans="1:13" ht="17.100000000000001" customHeight="1">
      <c r="A187" s="138">
        <v>202</v>
      </c>
      <c r="B187" s="138" t="s">
        <v>228</v>
      </c>
      <c r="C187" s="139" t="s">
        <v>306</v>
      </c>
      <c r="D187" s="136">
        <v>20322.839907942001</v>
      </c>
      <c r="E187" s="136">
        <v>20322.839907942001</v>
      </c>
      <c r="F187" s="136"/>
      <c r="G187" s="136">
        <v>20322.839907942001</v>
      </c>
      <c r="H187" s="281">
        <v>41267</v>
      </c>
      <c r="I187" s="281">
        <v>42270</v>
      </c>
      <c r="J187" s="281">
        <v>45950</v>
      </c>
      <c r="K187" s="133">
        <v>12</v>
      </c>
      <c r="L187" s="133">
        <v>6</v>
      </c>
      <c r="M187" s="189"/>
    </row>
    <row r="188" spans="1:13" ht="17.100000000000001" customHeight="1">
      <c r="A188" s="138">
        <v>203</v>
      </c>
      <c r="B188" s="138" t="s">
        <v>228</v>
      </c>
      <c r="C188" s="139" t="s">
        <v>307</v>
      </c>
      <c r="D188" s="136">
        <v>1434.5117249320001</v>
      </c>
      <c r="E188" s="136">
        <v>1434.5117249320001</v>
      </c>
      <c r="F188" s="136"/>
      <c r="G188" s="136">
        <v>1434.5117249320001</v>
      </c>
      <c r="H188" s="281">
        <v>39647</v>
      </c>
      <c r="I188" s="281">
        <v>40144</v>
      </c>
      <c r="J188" s="281">
        <v>45548</v>
      </c>
      <c r="K188" s="133">
        <v>16</v>
      </c>
      <c r="L188" s="133">
        <v>1</v>
      </c>
      <c r="M188" s="189"/>
    </row>
    <row r="189" spans="1:13" ht="17.100000000000001" customHeight="1">
      <c r="A189" s="138">
        <v>204</v>
      </c>
      <c r="B189" s="138" t="s">
        <v>228</v>
      </c>
      <c r="C189" s="139" t="s">
        <v>308</v>
      </c>
      <c r="D189" s="136">
        <v>14371.396888706</v>
      </c>
      <c r="E189" s="136">
        <v>14371.396888706</v>
      </c>
      <c r="F189" s="136"/>
      <c r="G189" s="136">
        <v>14371.396888706</v>
      </c>
      <c r="H189" s="281">
        <v>40385</v>
      </c>
      <c r="I189" s="281">
        <v>40508</v>
      </c>
      <c r="J189" s="281">
        <v>46346</v>
      </c>
      <c r="K189" s="133">
        <v>15</v>
      </c>
      <c r="L189" s="133">
        <v>11</v>
      </c>
      <c r="M189" s="189"/>
    </row>
    <row r="190" spans="1:13" ht="17.100000000000001" customHeight="1">
      <c r="A190" s="138">
        <v>205</v>
      </c>
      <c r="B190" s="138" t="s">
        <v>189</v>
      </c>
      <c r="C190" s="139" t="s">
        <v>309</v>
      </c>
      <c r="D190" s="136">
        <v>5158.9766162220003</v>
      </c>
      <c r="E190" s="136">
        <v>5158.9766162220003</v>
      </c>
      <c r="F190" s="136"/>
      <c r="G190" s="136">
        <v>5158.9766162220003</v>
      </c>
      <c r="H190" s="281">
        <v>39917</v>
      </c>
      <c r="I190" s="281">
        <v>40449</v>
      </c>
      <c r="J190" s="281">
        <v>46213</v>
      </c>
      <c r="K190" s="133">
        <v>17</v>
      </c>
      <c r="L190" s="133">
        <v>0</v>
      </c>
      <c r="M190" s="189"/>
    </row>
    <row r="191" spans="1:13" ht="17.100000000000001" customHeight="1">
      <c r="A191" s="283" t="s">
        <v>824</v>
      </c>
      <c r="B191" s="283"/>
      <c r="C191" s="283"/>
      <c r="D191" s="145">
        <f>SUM(D192:D212)</f>
        <v>110900.05398386202</v>
      </c>
      <c r="E191" s="145">
        <f>SUM(E192:E212)</f>
        <v>110900.05398386202</v>
      </c>
      <c r="F191" s="145"/>
      <c r="G191" s="145">
        <f>SUM(G192:G212)</f>
        <v>110900.05398386202</v>
      </c>
      <c r="H191" s="281"/>
      <c r="I191" s="281"/>
      <c r="J191" s="281"/>
      <c r="K191" s="133"/>
      <c r="L191" s="133"/>
      <c r="M191" s="189"/>
    </row>
    <row r="192" spans="1:13" ht="17.100000000000001" customHeight="1">
      <c r="A192" s="138">
        <v>206</v>
      </c>
      <c r="B192" s="138" t="s">
        <v>140</v>
      </c>
      <c r="C192" s="139" t="s">
        <v>825</v>
      </c>
      <c r="D192" s="136">
        <v>1120.023341866</v>
      </c>
      <c r="E192" s="136">
        <v>1120.023341866</v>
      </c>
      <c r="F192" s="136"/>
      <c r="G192" s="136">
        <v>1120.023341866</v>
      </c>
      <c r="H192" s="281">
        <v>39936</v>
      </c>
      <c r="I192" s="281">
        <v>39936</v>
      </c>
      <c r="J192" s="281">
        <v>43572</v>
      </c>
      <c r="K192" s="133">
        <v>9</v>
      </c>
      <c r="L192" s="133">
        <v>6</v>
      </c>
      <c r="M192" s="189"/>
    </row>
    <row r="193" spans="1:16" ht="17.100000000000001" customHeight="1">
      <c r="A193" s="138">
        <v>207</v>
      </c>
      <c r="B193" s="138" t="s">
        <v>140</v>
      </c>
      <c r="C193" s="139" t="s">
        <v>826</v>
      </c>
      <c r="D193" s="136">
        <v>1856.5929110300001</v>
      </c>
      <c r="E193" s="136">
        <v>1856.5929110300001</v>
      </c>
      <c r="F193" s="136"/>
      <c r="G193" s="136">
        <v>1856.5929110300001</v>
      </c>
      <c r="H193" s="281">
        <v>40022</v>
      </c>
      <c r="I193" s="281">
        <v>40693</v>
      </c>
      <c r="J193" s="281">
        <v>46283</v>
      </c>
      <c r="K193" s="133">
        <v>16</v>
      </c>
      <c r="L193" s="133">
        <v>11</v>
      </c>
      <c r="M193" s="189"/>
    </row>
    <row r="194" spans="1:16" ht="17.100000000000001" customHeight="1">
      <c r="A194" s="138">
        <v>208</v>
      </c>
      <c r="B194" s="138" t="s">
        <v>140</v>
      </c>
      <c r="C194" s="139" t="s">
        <v>312</v>
      </c>
      <c r="D194" s="136">
        <v>705.27635807199999</v>
      </c>
      <c r="E194" s="136">
        <v>705.27635807199999</v>
      </c>
      <c r="F194" s="136"/>
      <c r="G194" s="136">
        <v>705.27635807199999</v>
      </c>
      <c r="H194" s="281">
        <v>40144</v>
      </c>
      <c r="I194" s="281">
        <v>40144</v>
      </c>
      <c r="J194" s="281">
        <v>45548</v>
      </c>
      <c r="K194" s="133">
        <v>14</v>
      </c>
      <c r="L194" s="133">
        <v>5</v>
      </c>
      <c r="M194" s="189"/>
    </row>
    <row r="195" spans="1:16" ht="17.100000000000001" customHeight="1">
      <c r="A195" s="138">
        <v>209</v>
      </c>
      <c r="B195" s="138" t="s">
        <v>140</v>
      </c>
      <c r="C195" s="139" t="s">
        <v>313</v>
      </c>
      <c r="D195" s="136">
        <v>2523.2597046800001</v>
      </c>
      <c r="E195" s="136">
        <v>2523.2597046800001</v>
      </c>
      <c r="F195" s="136"/>
      <c r="G195" s="136">
        <v>2523.2597046800001</v>
      </c>
      <c r="H195" s="281">
        <v>40532</v>
      </c>
      <c r="I195" s="281">
        <v>45730</v>
      </c>
      <c r="J195" s="281">
        <v>54423</v>
      </c>
      <c r="K195" s="133">
        <v>37</v>
      </c>
      <c r="L195" s="133">
        <v>11</v>
      </c>
      <c r="M195" s="189"/>
    </row>
    <row r="196" spans="1:16" ht="17.100000000000001" customHeight="1">
      <c r="A196" s="138">
        <v>210</v>
      </c>
      <c r="B196" s="138" t="s">
        <v>228</v>
      </c>
      <c r="C196" s="139" t="s">
        <v>314</v>
      </c>
      <c r="D196" s="136">
        <v>3378.4906744160003</v>
      </c>
      <c r="E196" s="136">
        <v>3378.4906744160003</v>
      </c>
      <c r="F196" s="136"/>
      <c r="G196" s="136">
        <v>3378.4906744160003</v>
      </c>
      <c r="H196" s="281">
        <v>40497</v>
      </c>
      <c r="I196" s="281">
        <v>40758</v>
      </c>
      <c r="J196" s="281">
        <v>46346</v>
      </c>
      <c r="K196" s="133">
        <v>15</v>
      </c>
      <c r="L196" s="133">
        <v>11</v>
      </c>
      <c r="M196" s="189"/>
    </row>
    <row r="197" spans="1:16" ht="17.100000000000001" customHeight="1">
      <c r="A197" s="138">
        <v>211</v>
      </c>
      <c r="B197" s="138" t="s">
        <v>228</v>
      </c>
      <c r="C197" s="139" t="s">
        <v>315</v>
      </c>
      <c r="D197" s="136">
        <v>3233.8440714580001</v>
      </c>
      <c r="E197" s="136">
        <v>3233.8440714580001</v>
      </c>
      <c r="F197" s="136"/>
      <c r="G197" s="136">
        <v>3233.8440714580001</v>
      </c>
      <c r="H197" s="281">
        <v>40343</v>
      </c>
      <c r="I197" s="281">
        <v>41921</v>
      </c>
      <c r="J197" s="281">
        <v>46234</v>
      </c>
      <c r="K197" s="133">
        <v>15</v>
      </c>
      <c r="L197" s="133">
        <v>11</v>
      </c>
      <c r="M197" s="189"/>
    </row>
    <row r="198" spans="1:16" ht="17.100000000000001" customHeight="1">
      <c r="A198" s="138">
        <v>212</v>
      </c>
      <c r="B198" s="138" t="s">
        <v>140</v>
      </c>
      <c r="C198" s="139" t="s">
        <v>316</v>
      </c>
      <c r="D198" s="136">
        <v>5643.4047152340008</v>
      </c>
      <c r="E198" s="136">
        <v>5643.4047152340008</v>
      </c>
      <c r="F198" s="136"/>
      <c r="G198" s="136">
        <v>5643.4047152340008</v>
      </c>
      <c r="H198" s="281">
        <v>40471</v>
      </c>
      <c r="I198" s="281">
        <v>42278</v>
      </c>
      <c r="J198" s="281">
        <v>51439</v>
      </c>
      <c r="K198" s="133">
        <v>30</v>
      </c>
      <c r="L198" s="133">
        <v>0</v>
      </c>
      <c r="M198" s="189"/>
    </row>
    <row r="199" spans="1:16" ht="17.100000000000001" customHeight="1">
      <c r="A199" s="138">
        <v>213</v>
      </c>
      <c r="B199" s="138" t="s">
        <v>140</v>
      </c>
      <c r="C199" s="139" t="s">
        <v>317</v>
      </c>
      <c r="D199" s="136">
        <v>15879.124617642001</v>
      </c>
      <c r="E199" s="136">
        <v>15879.124617642001</v>
      </c>
      <c r="F199" s="136"/>
      <c r="G199" s="136">
        <v>15879.124617642001</v>
      </c>
      <c r="H199" s="281">
        <v>40448</v>
      </c>
      <c r="I199" s="281">
        <v>43070</v>
      </c>
      <c r="J199" s="281">
        <v>53885</v>
      </c>
      <c r="K199" s="133">
        <v>36</v>
      </c>
      <c r="L199" s="133">
        <v>7</v>
      </c>
      <c r="M199" s="189"/>
    </row>
    <row r="200" spans="1:16" ht="17.100000000000001" customHeight="1">
      <c r="A200" s="138">
        <v>214</v>
      </c>
      <c r="B200" s="138" t="s">
        <v>140</v>
      </c>
      <c r="C200" s="139" t="s">
        <v>318</v>
      </c>
      <c r="D200" s="136">
        <v>4868.350524466</v>
      </c>
      <c r="E200" s="136">
        <v>4868.350524466</v>
      </c>
      <c r="F200" s="136"/>
      <c r="G200" s="136">
        <v>4868.350524466</v>
      </c>
      <c r="H200" s="281">
        <v>40548</v>
      </c>
      <c r="I200" s="281">
        <v>45884</v>
      </c>
      <c r="J200" s="281">
        <v>48441</v>
      </c>
      <c r="K200" s="133">
        <v>21</v>
      </c>
      <c r="L200" s="133">
        <v>1</v>
      </c>
      <c r="M200" s="268"/>
      <c r="N200" s="63"/>
      <c r="O200" s="65"/>
      <c r="P200" s="65"/>
    </row>
    <row r="201" spans="1:16" ht="17.100000000000001" customHeight="1">
      <c r="A201" s="138">
        <v>215</v>
      </c>
      <c r="B201" s="138" t="s">
        <v>228</v>
      </c>
      <c r="C201" s="139" t="s">
        <v>319</v>
      </c>
      <c r="D201" s="136">
        <v>2215.7655811720001</v>
      </c>
      <c r="E201" s="136">
        <v>2215.7655811720001</v>
      </c>
      <c r="F201" s="136"/>
      <c r="G201" s="136">
        <v>2215.7655811720001</v>
      </c>
      <c r="H201" s="281">
        <v>40357</v>
      </c>
      <c r="I201" s="281">
        <v>43069</v>
      </c>
      <c r="J201" s="281">
        <v>53885</v>
      </c>
      <c r="K201" s="133">
        <v>36</v>
      </c>
      <c r="L201" s="133">
        <v>11</v>
      </c>
      <c r="M201" s="268"/>
      <c r="N201" s="63"/>
      <c r="O201" s="65"/>
      <c r="P201" s="65"/>
    </row>
    <row r="202" spans="1:16" ht="17.100000000000001" customHeight="1">
      <c r="A202" s="138">
        <v>216</v>
      </c>
      <c r="B202" s="138" t="s">
        <v>205</v>
      </c>
      <c r="C202" s="139" t="s">
        <v>320</v>
      </c>
      <c r="D202" s="136">
        <v>3681.8348403980003</v>
      </c>
      <c r="E202" s="136">
        <v>3681.8348403980003</v>
      </c>
      <c r="F202" s="136"/>
      <c r="G202" s="136">
        <v>3681.8348403980003</v>
      </c>
      <c r="H202" s="281">
        <v>41264</v>
      </c>
      <c r="I202" s="281">
        <v>42612</v>
      </c>
      <c r="J202" s="281">
        <v>46139</v>
      </c>
      <c r="K202" s="133">
        <v>13</v>
      </c>
      <c r="L202" s="133">
        <v>0</v>
      </c>
      <c r="M202" s="268"/>
      <c r="N202" s="63"/>
      <c r="O202" s="65"/>
      <c r="P202" s="65"/>
    </row>
    <row r="203" spans="1:16" ht="17.100000000000001" customHeight="1">
      <c r="A203" s="138">
        <v>217</v>
      </c>
      <c r="B203" s="138" t="s">
        <v>205</v>
      </c>
      <c r="C203" s="139" t="s">
        <v>321</v>
      </c>
      <c r="D203" s="136">
        <v>10482.876675986001</v>
      </c>
      <c r="E203" s="136">
        <v>10482.876675986001</v>
      </c>
      <c r="F203" s="136"/>
      <c r="G203" s="136">
        <v>10482.876675986001</v>
      </c>
      <c r="H203" s="281">
        <v>41688</v>
      </c>
      <c r="I203" s="281">
        <v>41705</v>
      </c>
      <c r="J203" s="281">
        <v>48319</v>
      </c>
      <c r="K203" s="133">
        <v>17</v>
      </c>
      <c r="L203" s="133">
        <v>10</v>
      </c>
      <c r="M203" s="268"/>
      <c r="N203" s="63"/>
      <c r="O203" s="65"/>
      <c r="P203" s="65"/>
    </row>
    <row r="204" spans="1:16" ht="17.100000000000001" customHeight="1">
      <c r="A204" s="138">
        <v>218</v>
      </c>
      <c r="B204" s="138" t="s">
        <v>136</v>
      </c>
      <c r="C204" s="139" t="s">
        <v>322</v>
      </c>
      <c r="D204" s="136">
        <v>793.26294647600002</v>
      </c>
      <c r="E204" s="136">
        <v>793.26294647600002</v>
      </c>
      <c r="F204" s="136"/>
      <c r="G204" s="136">
        <v>793.26294647600002</v>
      </c>
      <c r="H204" s="281">
        <v>40448</v>
      </c>
      <c r="I204" s="281">
        <v>40505</v>
      </c>
      <c r="J204" s="281">
        <v>46213</v>
      </c>
      <c r="K204" s="133">
        <v>15</v>
      </c>
      <c r="L204" s="133">
        <v>7</v>
      </c>
      <c r="M204" s="268"/>
      <c r="N204" s="63"/>
      <c r="O204" s="65"/>
      <c r="P204" s="65"/>
    </row>
    <row r="205" spans="1:16" ht="17.100000000000001" customHeight="1">
      <c r="A205" s="138">
        <v>219</v>
      </c>
      <c r="B205" s="138" t="s">
        <v>228</v>
      </c>
      <c r="C205" s="139" t="s">
        <v>323</v>
      </c>
      <c r="D205" s="136">
        <v>6169.75706919</v>
      </c>
      <c r="E205" s="136">
        <v>6169.75706919</v>
      </c>
      <c r="F205" s="136"/>
      <c r="G205" s="136">
        <v>6169.75706919</v>
      </c>
      <c r="H205" s="281">
        <v>40973</v>
      </c>
      <c r="I205" s="281">
        <v>40973</v>
      </c>
      <c r="J205" s="281">
        <v>46304</v>
      </c>
      <c r="K205" s="133">
        <v>14</v>
      </c>
      <c r="L205" s="133">
        <v>6</v>
      </c>
      <c r="M205" s="268"/>
      <c r="N205" s="63"/>
      <c r="O205" s="65"/>
      <c r="P205" s="65"/>
    </row>
    <row r="206" spans="1:16" ht="17.100000000000001" customHeight="1">
      <c r="A206" s="138">
        <v>222</v>
      </c>
      <c r="B206" s="138" t="s">
        <v>126</v>
      </c>
      <c r="C206" s="139" t="s">
        <v>324</v>
      </c>
      <c r="D206" s="136">
        <v>40274.899992470004</v>
      </c>
      <c r="E206" s="136">
        <v>40274.899992470004</v>
      </c>
      <c r="F206" s="136"/>
      <c r="G206" s="136">
        <v>40274.899992470004</v>
      </c>
      <c r="H206" s="281">
        <v>40826</v>
      </c>
      <c r="I206" s="281">
        <v>42705</v>
      </c>
      <c r="J206" s="281">
        <v>48319</v>
      </c>
      <c r="K206" s="133">
        <v>20</v>
      </c>
      <c r="L206" s="133">
        <v>0</v>
      </c>
      <c r="M206" s="268"/>
      <c r="N206" s="63"/>
      <c r="O206" s="65"/>
      <c r="P206" s="65"/>
    </row>
    <row r="207" spans="1:16" ht="17.100000000000001" customHeight="1">
      <c r="A207" s="138">
        <v>223</v>
      </c>
      <c r="B207" s="138" t="s">
        <v>136</v>
      </c>
      <c r="C207" s="139" t="s">
        <v>325</v>
      </c>
      <c r="D207" s="136">
        <v>124.50473635600001</v>
      </c>
      <c r="E207" s="136">
        <v>124.50473635600001</v>
      </c>
      <c r="F207" s="136"/>
      <c r="G207" s="136">
        <v>124.50473635600001</v>
      </c>
      <c r="H207" s="281">
        <v>40850</v>
      </c>
      <c r="I207" s="281">
        <v>40913</v>
      </c>
      <c r="J207" s="281">
        <v>44022</v>
      </c>
      <c r="K207" s="133">
        <v>8</v>
      </c>
      <c r="L207" s="133">
        <v>6</v>
      </c>
      <c r="M207" s="268"/>
      <c r="N207" s="63"/>
      <c r="O207" s="65"/>
      <c r="P207" s="65"/>
    </row>
    <row r="208" spans="1:16" ht="17.100000000000001" customHeight="1">
      <c r="A208" s="138">
        <v>225</v>
      </c>
      <c r="B208" s="138" t="s">
        <v>136</v>
      </c>
      <c r="C208" s="139" t="s">
        <v>756</v>
      </c>
      <c r="D208" s="136">
        <v>10.741224208</v>
      </c>
      <c r="E208" s="136">
        <v>10.741224208</v>
      </c>
      <c r="F208" s="136"/>
      <c r="G208" s="136">
        <v>10.741224208</v>
      </c>
      <c r="H208" s="281">
        <v>40571</v>
      </c>
      <c r="I208" s="281">
        <v>40571</v>
      </c>
      <c r="J208" s="281">
        <v>44224</v>
      </c>
      <c r="K208" s="133">
        <v>9</v>
      </c>
      <c r="L208" s="133">
        <v>5</v>
      </c>
      <c r="M208" s="268"/>
      <c r="N208" s="63"/>
      <c r="O208" s="65"/>
      <c r="P208" s="65"/>
    </row>
    <row r="209" spans="1:16" ht="17.100000000000001" customHeight="1">
      <c r="A209" s="138">
        <v>226</v>
      </c>
      <c r="B209" s="138" t="s">
        <v>128</v>
      </c>
      <c r="C209" s="139" t="s">
        <v>327</v>
      </c>
      <c r="D209" s="136">
        <v>329.41260266199998</v>
      </c>
      <c r="E209" s="136">
        <v>329.41260266199998</v>
      </c>
      <c r="F209" s="136"/>
      <c r="G209" s="136">
        <v>329.41260266199998</v>
      </c>
      <c r="H209" s="281">
        <v>42612</v>
      </c>
      <c r="I209" s="281">
        <v>42612</v>
      </c>
      <c r="J209" s="281">
        <v>46139</v>
      </c>
      <c r="K209" s="133">
        <v>9</v>
      </c>
      <c r="L209" s="133">
        <v>6</v>
      </c>
      <c r="M209" s="268"/>
      <c r="N209" s="63"/>
      <c r="O209" s="65"/>
      <c r="P209" s="65"/>
    </row>
    <row r="210" spans="1:16" ht="17.100000000000001" customHeight="1">
      <c r="A210" s="138">
        <v>227</v>
      </c>
      <c r="B210" s="138" t="s">
        <v>124</v>
      </c>
      <c r="C210" s="139" t="s">
        <v>328</v>
      </c>
      <c r="D210" s="136">
        <v>2915.4665411300002</v>
      </c>
      <c r="E210" s="136">
        <v>2915.4665411300002</v>
      </c>
      <c r="F210" s="136"/>
      <c r="G210" s="136">
        <v>2915.4665411300002</v>
      </c>
      <c r="H210" s="281">
        <v>41254</v>
      </c>
      <c r="I210" s="281">
        <v>41360</v>
      </c>
      <c r="J210" s="281">
        <v>44669</v>
      </c>
      <c r="K210" s="133">
        <v>9</v>
      </c>
      <c r="L210" s="133">
        <v>0</v>
      </c>
      <c r="M210" s="268"/>
      <c r="N210" s="63"/>
      <c r="O210" s="65"/>
      <c r="P210" s="65"/>
    </row>
    <row r="211" spans="1:16" ht="17.100000000000001" customHeight="1">
      <c r="A211" s="138">
        <v>228</v>
      </c>
      <c r="B211" s="138" t="s">
        <v>136</v>
      </c>
      <c r="C211" s="139" t="s">
        <v>329</v>
      </c>
      <c r="D211" s="136">
        <v>1666.7121142100002</v>
      </c>
      <c r="E211" s="136">
        <v>1666.7121142100002</v>
      </c>
      <c r="F211" s="136"/>
      <c r="G211" s="136">
        <v>1666.7121142100002</v>
      </c>
      <c r="H211" s="281">
        <v>41227</v>
      </c>
      <c r="I211" s="281">
        <v>41243</v>
      </c>
      <c r="J211" s="281">
        <v>45035</v>
      </c>
      <c r="K211" s="133">
        <v>10</v>
      </c>
      <c r="L211" s="133">
        <v>0</v>
      </c>
      <c r="M211" s="268"/>
      <c r="N211" s="63"/>
      <c r="O211" s="65"/>
      <c r="P211" s="65"/>
    </row>
    <row r="212" spans="1:16" ht="17.100000000000001" customHeight="1">
      <c r="A212" s="138">
        <v>229</v>
      </c>
      <c r="B212" s="138" t="s">
        <v>134</v>
      </c>
      <c r="C212" s="139" t="s">
        <v>330</v>
      </c>
      <c r="D212" s="136">
        <v>3026.4527407400005</v>
      </c>
      <c r="E212" s="136">
        <v>3026.4527407400005</v>
      </c>
      <c r="F212" s="136"/>
      <c r="G212" s="136">
        <v>3026.4527407400005</v>
      </c>
      <c r="H212" s="281">
        <v>41662</v>
      </c>
      <c r="I212" s="281">
        <v>41662</v>
      </c>
      <c r="J212" s="281">
        <v>46367</v>
      </c>
      <c r="K212" s="133">
        <v>12</v>
      </c>
      <c r="L212" s="133">
        <v>8</v>
      </c>
      <c r="M212" s="268"/>
      <c r="N212" s="63"/>
      <c r="O212" s="65"/>
      <c r="P212" s="65"/>
    </row>
    <row r="213" spans="1:16" ht="17.100000000000001" customHeight="1">
      <c r="A213" s="283" t="s">
        <v>827</v>
      </c>
      <c r="B213" s="283"/>
      <c r="C213" s="283"/>
      <c r="D213" s="145">
        <f>SUM(D214:D223)</f>
        <v>49945.795163836003</v>
      </c>
      <c r="E213" s="145">
        <f>SUM(E214:E223)</f>
        <v>49945.795163836003</v>
      </c>
      <c r="F213" s="145"/>
      <c r="G213" s="145">
        <f>SUM(G214:G223)</f>
        <v>49945.795163836003</v>
      </c>
      <c r="H213" s="281"/>
      <c r="I213" s="281"/>
      <c r="J213" s="281"/>
      <c r="K213" s="133"/>
      <c r="L213" s="133"/>
      <c r="M213" s="268"/>
      <c r="N213" s="63"/>
      <c r="O213" s="65"/>
      <c r="P213" s="65"/>
    </row>
    <row r="214" spans="1:16" ht="17.100000000000001" customHeight="1">
      <c r="A214" s="138">
        <v>231</v>
      </c>
      <c r="B214" s="138" t="s">
        <v>228</v>
      </c>
      <c r="C214" s="139" t="s">
        <v>331</v>
      </c>
      <c r="D214" s="136">
        <v>394.36932392000006</v>
      </c>
      <c r="E214" s="136">
        <v>394.36932392000006</v>
      </c>
      <c r="F214" s="136"/>
      <c r="G214" s="136">
        <v>394.36932392000006</v>
      </c>
      <c r="H214" s="281">
        <v>40403</v>
      </c>
      <c r="I214" s="281">
        <v>40403</v>
      </c>
      <c r="J214" s="281">
        <v>46199</v>
      </c>
      <c r="K214" s="133">
        <v>15</v>
      </c>
      <c r="L214" s="133">
        <v>6</v>
      </c>
      <c r="M214" s="268"/>
      <c r="N214" s="63"/>
      <c r="O214" s="65"/>
      <c r="P214" s="65"/>
    </row>
    <row r="215" spans="1:16" ht="17.100000000000001" customHeight="1">
      <c r="A215" s="138">
        <v>233</v>
      </c>
      <c r="B215" s="138" t="s">
        <v>228</v>
      </c>
      <c r="C215" s="139" t="s">
        <v>332</v>
      </c>
      <c r="D215" s="136">
        <v>148.598069334</v>
      </c>
      <c r="E215" s="136">
        <v>148.598069334</v>
      </c>
      <c r="F215" s="136"/>
      <c r="G215" s="136">
        <v>148.598069334</v>
      </c>
      <c r="H215" s="281">
        <v>40371</v>
      </c>
      <c r="I215" s="281">
        <v>40371</v>
      </c>
      <c r="J215" s="281">
        <v>46199</v>
      </c>
      <c r="K215" s="133">
        <v>15</v>
      </c>
      <c r="L215" s="133">
        <v>6</v>
      </c>
      <c r="M215" s="268"/>
      <c r="N215" s="63"/>
      <c r="O215" s="65"/>
      <c r="P215" s="65"/>
    </row>
    <row r="216" spans="1:16" ht="17.100000000000001" customHeight="1">
      <c r="A216" s="138">
        <v>234</v>
      </c>
      <c r="B216" s="138" t="s">
        <v>228</v>
      </c>
      <c r="C216" s="139" t="s">
        <v>828</v>
      </c>
      <c r="D216" s="136">
        <v>4072.2413265820001</v>
      </c>
      <c r="E216" s="136">
        <v>4072.2413265820001</v>
      </c>
      <c r="F216" s="136"/>
      <c r="G216" s="136">
        <v>4072.2413265820001</v>
      </c>
      <c r="H216" s="281">
        <v>42936</v>
      </c>
      <c r="I216" s="281">
        <v>42977</v>
      </c>
      <c r="J216" s="281">
        <v>53885</v>
      </c>
      <c r="K216" s="133">
        <v>29</v>
      </c>
      <c r="L216" s="133">
        <v>6</v>
      </c>
      <c r="M216" s="268"/>
      <c r="N216" s="63"/>
      <c r="O216" s="65"/>
      <c r="P216" s="65"/>
    </row>
    <row r="217" spans="1:16" ht="17.100000000000001" customHeight="1">
      <c r="A217" s="138">
        <v>235</v>
      </c>
      <c r="B217" s="138" t="s">
        <v>128</v>
      </c>
      <c r="C217" s="139" t="s">
        <v>334</v>
      </c>
      <c r="D217" s="136">
        <v>1997.0261814359999</v>
      </c>
      <c r="E217" s="136">
        <v>1997.0261814359999</v>
      </c>
      <c r="F217" s="136"/>
      <c r="G217" s="136">
        <v>1997.0261814359999</v>
      </c>
      <c r="H217" s="281">
        <v>41831</v>
      </c>
      <c r="I217" s="281">
        <v>41901</v>
      </c>
      <c r="J217" s="281">
        <v>46142</v>
      </c>
      <c r="K217" s="133">
        <v>11</v>
      </c>
      <c r="L217" s="133">
        <v>6</v>
      </c>
      <c r="M217" s="268"/>
      <c r="N217" s="63"/>
      <c r="O217" s="65"/>
      <c r="P217" s="65"/>
    </row>
    <row r="218" spans="1:16" ht="17.100000000000001" customHeight="1">
      <c r="A218" s="138">
        <v>236</v>
      </c>
      <c r="B218" s="138" t="s">
        <v>128</v>
      </c>
      <c r="C218" s="139" t="s">
        <v>335</v>
      </c>
      <c r="D218" s="136">
        <v>1336.7436957160003</v>
      </c>
      <c r="E218" s="136">
        <v>1336.7436957160003</v>
      </c>
      <c r="F218" s="136"/>
      <c r="G218" s="136">
        <v>1336.7436957160003</v>
      </c>
      <c r="H218" s="281">
        <v>41217</v>
      </c>
      <c r="I218" s="281">
        <v>41217</v>
      </c>
      <c r="J218" s="281">
        <v>44727</v>
      </c>
      <c r="K218" s="133">
        <v>9</v>
      </c>
      <c r="L218" s="133">
        <v>6</v>
      </c>
      <c r="M218" s="268"/>
      <c r="N218" s="63"/>
      <c r="O218" s="65"/>
      <c r="P218" s="65"/>
    </row>
    <row r="219" spans="1:16" ht="17.100000000000001" customHeight="1">
      <c r="A219" s="138">
        <v>237</v>
      </c>
      <c r="B219" s="138" t="s">
        <v>136</v>
      </c>
      <c r="C219" s="139" t="s">
        <v>336</v>
      </c>
      <c r="D219" s="136">
        <v>1189.396760266</v>
      </c>
      <c r="E219" s="136">
        <v>1189.396760266</v>
      </c>
      <c r="F219" s="136"/>
      <c r="G219" s="136">
        <v>1189.396760266</v>
      </c>
      <c r="H219" s="281">
        <v>42429</v>
      </c>
      <c r="I219" s="281">
        <v>42755</v>
      </c>
      <c r="J219" s="281">
        <v>46365</v>
      </c>
      <c r="K219" s="133">
        <v>10</v>
      </c>
      <c r="L219" s="133">
        <v>8</v>
      </c>
      <c r="M219" s="189"/>
    </row>
    <row r="220" spans="1:16" ht="17.100000000000001" customHeight="1">
      <c r="A220" s="138">
        <v>242</v>
      </c>
      <c r="B220" s="138" t="s">
        <v>140</v>
      </c>
      <c r="C220" s="139" t="s">
        <v>829</v>
      </c>
      <c r="D220" s="136">
        <v>13930.940336170001</v>
      </c>
      <c r="E220" s="136">
        <v>13930.940336170001</v>
      </c>
      <c r="F220" s="136"/>
      <c r="G220" s="136">
        <v>13930.940336170001</v>
      </c>
      <c r="H220" s="281">
        <v>40716</v>
      </c>
      <c r="I220" s="281">
        <v>43277</v>
      </c>
      <c r="J220" s="281">
        <v>54128</v>
      </c>
      <c r="K220" s="133">
        <v>36</v>
      </c>
      <c r="L220" s="133">
        <v>2</v>
      </c>
      <c r="M220" s="189"/>
    </row>
    <row r="221" spans="1:16" ht="17.100000000000001" customHeight="1">
      <c r="A221" s="138">
        <v>243</v>
      </c>
      <c r="B221" s="138" t="s">
        <v>140</v>
      </c>
      <c r="C221" s="139" t="s">
        <v>830</v>
      </c>
      <c r="D221" s="136">
        <v>11277.022344588</v>
      </c>
      <c r="E221" s="136">
        <v>11277.022344588</v>
      </c>
      <c r="F221" s="136"/>
      <c r="G221" s="136">
        <v>11277.022344588</v>
      </c>
      <c r="H221" s="281">
        <v>40737</v>
      </c>
      <c r="I221" s="281">
        <v>42577</v>
      </c>
      <c r="J221" s="281">
        <v>46139</v>
      </c>
      <c r="K221" s="133">
        <v>14</v>
      </c>
      <c r="L221" s="133">
        <v>3</v>
      </c>
      <c r="M221" s="189"/>
    </row>
    <row r="222" spans="1:16" ht="17.100000000000001" customHeight="1">
      <c r="A222" s="138">
        <v>244</v>
      </c>
      <c r="B222" s="138" t="s">
        <v>140</v>
      </c>
      <c r="C222" s="139" t="s">
        <v>831</v>
      </c>
      <c r="D222" s="136">
        <v>13840.871875116</v>
      </c>
      <c r="E222" s="136">
        <v>13840.871875116</v>
      </c>
      <c r="F222" s="136"/>
      <c r="G222" s="136">
        <v>13840.871875116</v>
      </c>
      <c r="H222" s="281">
        <v>40420</v>
      </c>
      <c r="I222" s="281">
        <v>42516</v>
      </c>
      <c r="J222" s="281">
        <v>46318</v>
      </c>
      <c r="K222" s="133">
        <v>15</v>
      </c>
      <c r="L222" s="133">
        <v>9</v>
      </c>
      <c r="M222" s="189"/>
    </row>
    <row r="223" spans="1:16" ht="17.100000000000001" customHeight="1">
      <c r="A223" s="138">
        <v>245</v>
      </c>
      <c r="B223" s="138" t="s">
        <v>140</v>
      </c>
      <c r="C223" s="139" t="s">
        <v>832</v>
      </c>
      <c r="D223" s="136">
        <v>1758.5852507080001</v>
      </c>
      <c r="E223" s="136">
        <v>1758.5852507080001</v>
      </c>
      <c r="F223" s="136"/>
      <c r="G223" s="136">
        <v>1758.5852507080001</v>
      </c>
      <c r="H223" s="281">
        <v>40805</v>
      </c>
      <c r="I223" s="281">
        <v>45884</v>
      </c>
      <c r="J223" s="281">
        <v>48175</v>
      </c>
      <c r="K223" s="133">
        <v>20</v>
      </c>
      <c r="L223" s="133">
        <v>1</v>
      </c>
      <c r="M223" s="189"/>
    </row>
    <row r="224" spans="1:16" ht="17.100000000000001" customHeight="1">
      <c r="A224" s="283" t="s">
        <v>833</v>
      </c>
      <c r="B224" s="283"/>
      <c r="C224" s="283"/>
      <c r="D224" s="145">
        <f>SUM(D225:D233)</f>
        <v>34908.628661477997</v>
      </c>
      <c r="E224" s="145">
        <f>SUM(E225:E233)</f>
        <v>34908.628661477997</v>
      </c>
      <c r="F224" s="145"/>
      <c r="G224" s="145">
        <f>SUM(G225:G233)</f>
        <v>34908.628661477997</v>
      </c>
      <c r="H224" s="281"/>
      <c r="I224" s="281"/>
      <c r="J224" s="281"/>
      <c r="K224" s="133"/>
      <c r="L224" s="133"/>
      <c r="M224" s="189"/>
    </row>
    <row r="225" spans="1:13" ht="17.100000000000001" customHeight="1">
      <c r="A225" s="138">
        <v>247</v>
      </c>
      <c r="B225" s="138" t="s">
        <v>228</v>
      </c>
      <c r="C225" s="139" t="s">
        <v>834</v>
      </c>
      <c r="D225" s="136">
        <v>4154.2317968580001</v>
      </c>
      <c r="E225" s="136">
        <v>4154.2317968580001</v>
      </c>
      <c r="F225" s="136"/>
      <c r="G225" s="136">
        <v>4154.2317968580001</v>
      </c>
      <c r="H225" s="281">
        <v>41401</v>
      </c>
      <c r="I225" s="281">
        <v>41796</v>
      </c>
      <c r="J225" s="281">
        <v>46142</v>
      </c>
      <c r="K225" s="133">
        <v>12</v>
      </c>
      <c r="L225" s="133">
        <v>9</v>
      </c>
      <c r="M225" s="189"/>
    </row>
    <row r="226" spans="1:13" ht="17.100000000000001" customHeight="1">
      <c r="A226" s="138">
        <v>248</v>
      </c>
      <c r="B226" s="138" t="s">
        <v>228</v>
      </c>
      <c r="C226" s="139" t="s">
        <v>342</v>
      </c>
      <c r="D226" s="136">
        <v>4286.6209672000005</v>
      </c>
      <c r="E226" s="136">
        <v>4286.6209672000005</v>
      </c>
      <c r="F226" s="136"/>
      <c r="G226" s="136">
        <v>4286.6209672000005</v>
      </c>
      <c r="H226" s="281">
        <v>40876</v>
      </c>
      <c r="I226" s="281">
        <v>41197</v>
      </c>
      <c r="J226" s="281">
        <v>46185</v>
      </c>
      <c r="K226" s="133">
        <v>14</v>
      </c>
      <c r="L226" s="133">
        <v>1</v>
      </c>
      <c r="M226" s="189"/>
    </row>
    <row r="227" spans="1:13" ht="17.100000000000001" customHeight="1">
      <c r="A227" s="138">
        <v>249</v>
      </c>
      <c r="B227" s="138" t="s">
        <v>228</v>
      </c>
      <c r="C227" s="139" t="s">
        <v>343</v>
      </c>
      <c r="D227" s="136">
        <v>4913.4244836820008</v>
      </c>
      <c r="E227" s="136">
        <v>4913.4244836820008</v>
      </c>
      <c r="F227" s="136"/>
      <c r="G227" s="136">
        <v>4913.4244836820008</v>
      </c>
      <c r="H227" s="281">
        <v>41700</v>
      </c>
      <c r="I227" s="281">
        <v>44545</v>
      </c>
      <c r="J227" s="281">
        <v>53051</v>
      </c>
      <c r="K227" s="133">
        <v>31</v>
      </c>
      <c r="L227" s="133">
        <v>0</v>
      </c>
      <c r="M227" s="189"/>
    </row>
    <row r="228" spans="1:13" ht="17.100000000000001" customHeight="1">
      <c r="A228" s="138">
        <v>250</v>
      </c>
      <c r="B228" s="138" t="s">
        <v>228</v>
      </c>
      <c r="C228" s="139" t="s">
        <v>344</v>
      </c>
      <c r="D228" s="136">
        <v>1928.2593438680001</v>
      </c>
      <c r="E228" s="136">
        <v>1928.2593438680001</v>
      </c>
      <c r="F228" s="136"/>
      <c r="G228" s="136">
        <v>1928.2593438680001</v>
      </c>
      <c r="H228" s="281">
        <v>40822</v>
      </c>
      <c r="I228" s="281">
        <v>40928</v>
      </c>
      <c r="J228" s="281">
        <v>46311</v>
      </c>
      <c r="K228" s="133">
        <v>14</v>
      </c>
      <c r="L228" s="133">
        <v>6</v>
      </c>
      <c r="M228" s="189"/>
    </row>
    <row r="229" spans="1:13" ht="17.100000000000001" customHeight="1">
      <c r="A229" s="138">
        <v>251</v>
      </c>
      <c r="B229" s="138" t="s">
        <v>140</v>
      </c>
      <c r="C229" s="139" t="s">
        <v>345</v>
      </c>
      <c r="D229" s="136">
        <v>1586.444364362</v>
      </c>
      <c r="E229" s="136">
        <v>1586.444364362</v>
      </c>
      <c r="F229" s="136"/>
      <c r="G229" s="136">
        <v>1586.444364362</v>
      </c>
      <c r="H229" s="281">
        <v>41472</v>
      </c>
      <c r="I229" s="281">
        <v>42689</v>
      </c>
      <c r="J229" s="281">
        <v>49947</v>
      </c>
      <c r="K229" s="133">
        <v>22</v>
      </c>
      <c r="L229" s="133">
        <v>11</v>
      </c>
      <c r="M229" s="189"/>
    </row>
    <row r="230" spans="1:13" ht="17.100000000000001" customHeight="1">
      <c r="A230" s="138">
        <v>252</v>
      </c>
      <c r="B230" s="138" t="s">
        <v>140</v>
      </c>
      <c r="C230" s="139" t="s">
        <v>346</v>
      </c>
      <c r="D230" s="136">
        <v>108.511994734</v>
      </c>
      <c r="E230" s="136">
        <v>108.511994734</v>
      </c>
      <c r="F230" s="136"/>
      <c r="G230" s="136">
        <v>108.511994734</v>
      </c>
      <c r="H230" s="281">
        <v>40689</v>
      </c>
      <c r="I230" s="281">
        <v>40689</v>
      </c>
      <c r="J230" s="281">
        <v>44022</v>
      </c>
      <c r="K230" s="133">
        <v>9</v>
      </c>
      <c r="L230" s="133">
        <v>0</v>
      </c>
      <c r="M230" s="189"/>
    </row>
    <row r="231" spans="1:13" ht="17.100000000000001" customHeight="1">
      <c r="A231" s="138">
        <v>253</v>
      </c>
      <c r="B231" s="138" t="s">
        <v>140</v>
      </c>
      <c r="C231" s="139" t="s">
        <v>347</v>
      </c>
      <c r="D231" s="136">
        <v>14526.564842504</v>
      </c>
      <c r="E231" s="136">
        <v>14526.564842504</v>
      </c>
      <c r="F231" s="136"/>
      <c r="G231" s="136">
        <v>14526.564842504</v>
      </c>
      <c r="H231" s="281">
        <v>41320</v>
      </c>
      <c r="I231" s="281">
        <v>43234</v>
      </c>
      <c r="J231" s="281">
        <v>54128</v>
      </c>
      <c r="K231" s="133">
        <v>34</v>
      </c>
      <c r="L231" s="133">
        <v>8</v>
      </c>
      <c r="M231" s="189"/>
    </row>
    <row r="232" spans="1:13" ht="17.100000000000001" customHeight="1">
      <c r="A232" s="138">
        <v>257</v>
      </c>
      <c r="B232" s="138" t="s">
        <v>128</v>
      </c>
      <c r="C232" s="139" t="s">
        <v>835</v>
      </c>
      <c r="D232" s="136">
        <v>1094.4222680820001</v>
      </c>
      <c r="E232" s="136">
        <v>1094.4222680820001</v>
      </c>
      <c r="F232" s="136"/>
      <c r="G232" s="136">
        <v>1094.4222680820001</v>
      </c>
      <c r="H232" s="281">
        <v>44929</v>
      </c>
      <c r="I232" s="281">
        <v>45316</v>
      </c>
      <c r="J232" s="281">
        <v>48271</v>
      </c>
      <c r="K232" s="133">
        <v>9</v>
      </c>
      <c r="L232" s="133">
        <v>0</v>
      </c>
      <c r="M232" s="189"/>
    </row>
    <row r="233" spans="1:13" ht="17.100000000000001" customHeight="1">
      <c r="A233" s="138">
        <v>258</v>
      </c>
      <c r="B233" s="138" t="s">
        <v>205</v>
      </c>
      <c r="C233" s="139" t="s">
        <v>348</v>
      </c>
      <c r="D233" s="136">
        <v>2310.1486001879998</v>
      </c>
      <c r="E233" s="136">
        <v>2310.1486001879998</v>
      </c>
      <c r="F233" s="136"/>
      <c r="G233" s="136">
        <v>2310.1486001879998</v>
      </c>
      <c r="H233" s="281">
        <v>42464</v>
      </c>
      <c r="I233" s="281">
        <v>44925</v>
      </c>
      <c r="J233" s="281">
        <v>47879</v>
      </c>
      <c r="K233" s="133">
        <v>9</v>
      </c>
      <c r="L233" s="133">
        <v>0</v>
      </c>
      <c r="M233" s="189"/>
    </row>
    <row r="234" spans="1:13" ht="17.100000000000001" customHeight="1">
      <c r="A234" s="283" t="s">
        <v>836</v>
      </c>
      <c r="B234" s="283"/>
      <c r="C234" s="283"/>
      <c r="D234" s="145">
        <f>SUM(D235:D237)</f>
        <v>50152.070639242003</v>
      </c>
      <c r="E234" s="145">
        <f>SUM(E235:E237)</f>
        <v>50152.070639242003</v>
      </c>
      <c r="F234" s="145"/>
      <c r="G234" s="145">
        <f>SUM(G235:G237)</f>
        <v>50152.070639242003</v>
      </c>
      <c r="H234" s="281"/>
      <c r="I234" s="281"/>
      <c r="J234" s="281"/>
      <c r="K234" s="133"/>
      <c r="L234" s="133"/>
      <c r="M234" s="189"/>
    </row>
    <row r="235" spans="1:13" ht="17.100000000000001" customHeight="1">
      <c r="A235" s="138">
        <v>259</v>
      </c>
      <c r="B235" s="138" t="s">
        <v>140</v>
      </c>
      <c r="C235" s="139" t="s">
        <v>837</v>
      </c>
      <c r="D235" s="136">
        <v>29772.564767087999</v>
      </c>
      <c r="E235" s="136">
        <v>29772.564767087999</v>
      </c>
      <c r="F235" s="136"/>
      <c r="G235" s="136">
        <v>29772.564767087999</v>
      </c>
      <c r="H235" s="281">
        <v>41674</v>
      </c>
      <c r="I235" s="281">
        <v>43291</v>
      </c>
      <c r="J235" s="281">
        <v>54128</v>
      </c>
      <c r="K235" s="133">
        <v>33</v>
      </c>
      <c r="L235" s="133">
        <v>11</v>
      </c>
      <c r="M235" s="189"/>
    </row>
    <row r="236" spans="1:13" ht="17.100000000000001" customHeight="1">
      <c r="A236" s="138">
        <v>260</v>
      </c>
      <c r="B236" s="138" t="s">
        <v>140</v>
      </c>
      <c r="C236" s="139" t="s">
        <v>838</v>
      </c>
      <c r="D236" s="136">
        <v>8060.9155641300003</v>
      </c>
      <c r="E236" s="136">
        <v>8060.9155641300003</v>
      </c>
      <c r="F236" s="136"/>
      <c r="G236" s="136">
        <v>8060.9155641300003</v>
      </c>
      <c r="H236" s="281">
        <v>41506</v>
      </c>
      <c r="I236" s="281">
        <v>43067</v>
      </c>
      <c r="J236" s="281">
        <v>53885</v>
      </c>
      <c r="K236" s="133">
        <v>33</v>
      </c>
      <c r="L236" s="133">
        <v>9</v>
      </c>
      <c r="M236" s="189"/>
    </row>
    <row r="237" spans="1:13" ht="17.100000000000001" customHeight="1">
      <c r="A237" s="138">
        <v>261</v>
      </c>
      <c r="B237" s="138" t="s">
        <v>192</v>
      </c>
      <c r="C237" s="139" t="s">
        <v>351</v>
      </c>
      <c r="D237" s="136">
        <v>12318.590308024</v>
      </c>
      <c r="E237" s="136">
        <v>12318.590308024</v>
      </c>
      <c r="F237" s="136"/>
      <c r="G237" s="136">
        <v>12318.590308024</v>
      </c>
      <c r="H237" s="281">
        <v>42031</v>
      </c>
      <c r="I237" s="281">
        <v>44545</v>
      </c>
      <c r="J237" s="281">
        <v>53904</v>
      </c>
      <c r="K237" s="133">
        <v>32</v>
      </c>
      <c r="L237" s="133">
        <v>5</v>
      </c>
      <c r="M237" s="189"/>
    </row>
    <row r="238" spans="1:13" ht="17.100000000000001" customHeight="1">
      <c r="A238" s="283" t="s">
        <v>839</v>
      </c>
      <c r="B238" s="283"/>
      <c r="C238" s="283"/>
      <c r="D238" s="145">
        <f>SUM(D239:D247)</f>
        <v>40692.439315242002</v>
      </c>
      <c r="E238" s="145">
        <f>SUM(E239:E247)</f>
        <v>40692.439315242002</v>
      </c>
      <c r="F238" s="145"/>
      <c r="G238" s="145">
        <f>SUM(G239:G247)</f>
        <v>40692.439315242002</v>
      </c>
      <c r="H238" s="281"/>
      <c r="I238" s="281"/>
      <c r="J238" s="281"/>
      <c r="K238" s="133"/>
      <c r="L238" s="133"/>
      <c r="M238" s="189"/>
    </row>
    <row r="239" spans="1:13" ht="17.100000000000001" customHeight="1">
      <c r="A239" s="138">
        <v>262</v>
      </c>
      <c r="B239" s="138" t="s">
        <v>228</v>
      </c>
      <c r="C239" s="139" t="s">
        <v>352</v>
      </c>
      <c r="D239" s="136">
        <v>2071.0443739699999</v>
      </c>
      <c r="E239" s="136">
        <v>2071.0443739699999</v>
      </c>
      <c r="F239" s="136"/>
      <c r="G239" s="136">
        <v>2071.0443739699999</v>
      </c>
      <c r="H239" s="281">
        <v>41290</v>
      </c>
      <c r="I239" s="281">
        <v>41761</v>
      </c>
      <c r="J239" s="281">
        <v>46374</v>
      </c>
      <c r="K239" s="133">
        <v>13</v>
      </c>
      <c r="L239" s="133">
        <v>8</v>
      </c>
      <c r="M239" s="189"/>
    </row>
    <row r="240" spans="1:13" ht="17.100000000000001" customHeight="1">
      <c r="A240" s="138">
        <v>264</v>
      </c>
      <c r="B240" s="138" t="s">
        <v>126</v>
      </c>
      <c r="C240" s="139" t="s">
        <v>353</v>
      </c>
      <c r="D240" s="136">
        <v>14748.411974010001</v>
      </c>
      <c r="E240" s="136">
        <v>14748.411974010001</v>
      </c>
      <c r="F240" s="136"/>
      <c r="G240" s="136">
        <v>14748.411974010001</v>
      </c>
      <c r="H240" s="281">
        <v>43001</v>
      </c>
      <c r="I240" s="281">
        <v>44545</v>
      </c>
      <c r="J240" s="281">
        <v>54041</v>
      </c>
      <c r="K240" s="133">
        <v>30</v>
      </c>
      <c r="L240" s="133">
        <v>2</v>
      </c>
      <c r="M240" s="189"/>
    </row>
    <row r="241" spans="1:13" ht="17.100000000000001" customHeight="1">
      <c r="A241" s="138">
        <v>266</v>
      </c>
      <c r="B241" s="138" t="s">
        <v>228</v>
      </c>
      <c r="C241" s="139" t="s">
        <v>354</v>
      </c>
      <c r="D241" s="136">
        <v>5704.9763450680011</v>
      </c>
      <c r="E241" s="136">
        <v>5704.9763450680011</v>
      </c>
      <c r="F241" s="136"/>
      <c r="G241" s="136">
        <v>5704.9763450680011</v>
      </c>
      <c r="H241" s="281">
        <v>43495</v>
      </c>
      <c r="I241" s="281">
        <v>44910</v>
      </c>
      <c r="J241" s="281">
        <v>54128</v>
      </c>
      <c r="K241" s="133">
        <v>29</v>
      </c>
      <c r="L241" s="133">
        <v>0</v>
      </c>
      <c r="M241" s="189"/>
    </row>
    <row r="242" spans="1:13" ht="17.100000000000001" customHeight="1">
      <c r="A242" s="138">
        <v>267</v>
      </c>
      <c r="B242" s="138" t="s">
        <v>228</v>
      </c>
      <c r="C242" s="139" t="s">
        <v>355</v>
      </c>
      <c r="D242" s="136">
        <v>2574.468735982</v>
      </c>
      <c r="E242" s="136">
        <v>2574.468735982</v>
      </c>
      <c r="F242" s="136"/>
      <c r="G242" s="136">
        <v>2574.468735982</v>
      </c>
      <c r="H242" s="281">
        <v>41912</v>
      </c>
      <c r="I242" s="281">
        <v>42062</v>
      </c>
      <c r="J242" s="281">
        <v>45504</v>
      </c>
      <c r="K242" s="133">
        <v>9</v>
      </c>
      <c r="L242" s="133">
        <v>5</v>
      </c>
      <c r="M242" s="189"/>
    </row>
    <row r="243" spans="1:13" ht="17.100000000000001" customHeight="1">
      <c r="A243" s="138">
        <v>268</v>
      </c>
      <c r="B243" s="138" t="s">
        <v>128</v>
      </c>
      <c r="C243" s="139" t="s">
        <v>356</v>
      </c>
      <c r="D243" s="136">
        <v>157.88950606</v>
      </c>
      <c r="E243" s="136">
        <v>157.88950606</v>
      </c>
      <c r="F243" s="136"/>
      <c r="G243" s="136">
        <v>157.88950606</v>
      </c>
      <c r="H243" s="281">
        <v>41732</v>
      </c>
      <c r="I243" s="281">
        <v>44545</v>
      </c>
      <c r="J243" s="281">
        <v>48090</v>
      </c>
      <c r="K243" s="133">
        <v>10</v>
      </c>
      <c r="L243" s="133">
        <v>0</v>
      </c>
      <c r="M243" s="189"/>
    </row>
    <row r="244" spans="1:13" ht="17.100000000000001" customHeight="1">
      <c r="A244" s="138">
        <v>269</v>
      </c>
      <c r="B244" s="138" t="s">
        <v>136</v>
      </c>
      <c r="C244" s="139" t="s">
        <v>357</v>
      </c>
      <c r="D244" s="136">
        <v>149.50611304200001</v>
      </c>
      <c r="E244" s="136">
        <v>149.50611304200001</v>
      </c>
      <c r="F244" s="136"/>
      <c r="G244" s="136">
        <v>149.50611304200001</v>
      </c>
      <c r="H244" s="281">
        <v>42136</v>
      </c>
      <c r="I244" s="281">
        <v>42136</v>
      </c>
      <c r="J244" s="281">
        <v>45504</v>
      </c>
      <c r="K244" s="133">
        <v>9</v>
      </c>
      <c r="L244" s="133">
        <v>0</v>
      </c>
      <c r="M244" s="189"/>
    </row>
    <row r="245" spans="1:13" ht="17.100000000000001" customHeight="1">
      <c r="A245" s="138">
        <v>273</v>
      </c>
      <c r="B245" s="138" t="s">
        <v>140</v>
      </c>
      <c r="C245" s="139" t="s">
        <v>358</v>
      </c>
      <c r="D245" s="136">
        <v>2565.7092149260002</v>
      </c>
      <c r="E245" s="136">
        <v>2565.7092149260002</v>
      </c>
      <c r="F245" s="136"/>
      <c r="G245" s="136">
        <v>2565.7092149260002</v>
      </c>
      <c r="H245" s="281">
        <v>42170</v>
      </c>
      <c r="I245" s="281">
        <v>45828</v>
      </c>
      <c r="J245" s="281">
        <v>54057</v>
      </c>
      <c r="K245" s="133">
        <v>32</v>
      </c>
      <c r="L245" s="133">
        <v>5</v>
      </c>
      <c r="M245" s="189"/>
    </row>
    <row r="246" spans="1:13" ht="17.100000000000001" customHeight="1">
      <c r="A246" s="138">
        <v>274</v>
      </c>
      <c r="B246" s="138" t="s">
        <v>140</v>
      </c>
      <c r="C246" s="139" t="s">
        <v>359</v>
      </c>
      <c r="D246" s="136">
        <v>7008.3161631340008</v>
      </c>
      <c r="E246" s="136">
        <v>7008.3161631340008</v>
      </c>
      <c r="F246" s="136"/>
      <c r="G246" s="136">
        <v>7008.3161631340008</v>
      </c>
      <c r="H246" s="281">
        <v>41605</v>
      </c>
      <c r="I246" s="281">
        <v>45884</v>
      </c>
      <c r="J246" s="281">
        <v>54696</v>
      </c>
      <c r="K246" s="133">
        <v>35</v>
      </c>
      <c r="L246" s="133">
        <v>9</v>
      </c>
      <c r="M246" s="189"/>
    </row>
    <row r="247" spans="1:13" ht="17.100000000000001" customHeight="1">
      <c r="A247" s="138">
        <v>275</v>
      </c>
      <c r="B247" s="138" t="s">
        <v>124</v>
      </c>
      <c r="C247" s="139" t="s">
        <v>360</v>
      </c>
      <c r="D247" s="136">
        <v>5712.1168890500003</v>
      </c>
      <c r="E247" s="136">
        <v>5712.1168890500003</v>
      </c>
      <c r="F247" s="136"/>
      <c r="G247" s="136">
        <v>5712.1168890500003</v>
      </c>
      <c r="H247" s="281">
        <v>42061</v>
      </c>
      <c r="I247" s="281">
        <v>42061</v>
      </c>
      <c r="J247" s="281">
        <v>45504</v>
      </c>
      <c r="K247" s="133">
        <v>9</v>
      </c>
      <c r="L247" s="133">
        <v>0</v>
      </c>
      <c r="M247" s="189"/>
    </row>
    <row r="248" spans="1:13" ht="17.100000000000001" customHeight="1">
      <c r="A248" s="283" t="s">
        <v>840</v>
      </c>
      <c r="B248" s="283"/>
      <c r="C248" s="283"/>
      <c r="D248" s="145">
        <f>SUM(D249:D262)</f>
        <v>40605.786384306004</v>
      </c>
      <c r="E248" s="145">
        <f>SUM(E249:E262)</f>
        <v>40605.786384306004</v>
      </c>
      <c r="F248" s="145"/>
      <c r="G248" s="145">
        <f>SUM(G249:G262)</f>
        <v>40605.786384306004</v>
      </c>
      <c r="H248" s="281"/>
      <c r="I248" s="281"/>
      <c r="J248" s="281"/>
      <c r="K248" s="133"/>
      <c r="L248" s="133"/>
      <c r="M248" s="189"/>
    </row>
    <row r="249" spans="1:13" ht="17.100000000000001" customHeight="1">
      <c r="A249" s="138">
        <v>278</v>
      </c>
      <c r="B249" s="138" t="s">
        <v>205</v>
      </c>
      <c r="C249" s="139" t="s">
        <v>361</v>
      </c>
      <c r="D249" s="136">
        <v>815.41277188799995</v>
      </c>
      <c r="E249" s="136">
        <v>815.41277188799995</v>
      </c>
      <c r="F249" s="136"/>
      <c r="G249" s="136">
        <v>815.41277188799995</v>
      </c>
      <c r="H249" s="281">
        <v>42983</v>
      </c>
      <c r="I249" s="281">
        <v>44368</v>
      </c>
      <c r="J249" s="281">
        <v>54128</v>
      </c>
      <c r="K249" s="133">
        <v>30</v>
      </c>
      <c r="L249" s="133">
        <v>2</v>
      </c>
      <c r="M249" s="189"/>
    </row>
    <row r="250" spans="1:13" ht="17.100000000000001" customHeight="1">
      <c r="A250" s="138">
        <v>280</v>
      </c>
      <c r="B250" s="138" t="s">
        <v>228</v>
      </c>
      <c r="C250" s="139" t="s">
        <v>362</v>
      </c>
      <c r="D250" s="136">
        <v>1441.005197918</v>
      </c>
      <c r="E250" s="136">
        <v>1441.005197918</v>
      </c>
      <c r="F250" s="136"/>
      <c r="G250" s="136">
        <v>1441.005197918</v>
      </c>
      <c r="H250" s="281">
        <v>42129</v>
      </c>
      <c r="I250" s="281">
        <v>45793</v>
      </c>
      <c r="J250" s="281">
        <v>54218</v>
      </c>
      <c r="K250" s="133">
        <v>33</v>
      </c>
      <c r="L250" s="133">
        <v>0</v>
      </c>
      <c r="M250" s="189"/>
    </row>
    <row r="251" spans="1:13" ht="17.100000000000001" customHeight="1">
      <c r="A251" s="138">
        <v>281</v>
      </c>
      <c r="B251" s="138" t="s">
        <v>136</v>
      </c>
      <c r="C251" s="139" t="s">
        <v>363</v>
      </c>
      <c r="D251" s="136">
        <v>1936.9409711080002</v>
      </c>
      <c r="E251" s="136">
        <v>1936.9409711080002</v>
      </c>
      <c r="F251" s="136"/>
      <c r="G251" s="136">
        <v>1936.9409711080002</v>
      </c>
      <c r="H251" s="281">
        <v>43073</v>
      </c>
      <c r="I251" s="281">
        <v>44545</v>
      </c>
      <c r="J251" s="281">
        <v>51194</v>
      </c>
      <c r="K251" s="133">
        <v>22</v>
      </c>
      <c r="L251" s="133">
        <v>0</v>
      </c>
      <c r="M251" s="189"/>
    </row>
    <row r="252" spans="1:13" ht="17.100000000000001" customHeight="1">
      <c r="A252" s="138">
        <v>282</v>
      </c>
      <c r="B252" s="138" t="s">
        <v>228</v>
      </c>
      <c r="C252" s="139" t="s">
        <v>364</v>
      </c>
      <c r="D252" s="136">
        <v>6303.2661966559999</v>
      </c>
      <c r="E252" s="136">
        <v>6303.2661966559999</v>
      </c>
      <c r="F252" s="136"/>
      <c r="G252" s="136">
        <v>6303.2661966559999</v>
      </c>
      <c r="H252" s="281">
        <v>43329</v>
      </c>
      <c r="I252" s="281">
        <v>45883</v>
      </c>
      <c r="J252" s="281">
        <v>54322</v>
      </c>
      <c r="K252" s="133">
        <v>30</v>
      </c>
      <c r="L252" s="133">
        <v>0</v>
      </c>
      <c r="M252" s="189"/>
    </row>
    <row r="253" spans="1:13" ht="17.100000000000001" customHeight="1">
      <c r="A253" s="138">
        <v>283</v>
      </c>
      <c r="B253" s="138" t="s">
        <v>136</v>
      </c>
      <c r="C253" s="139" t="s">
        <v>365</v>
      </c>
      <c r="D253" s="136">
        <v>3742.2002532199999</v>
      </c>
      <c r="E253" s="136">
        <v>3742.2002532199999</v>
      </c>
      <c r="F253" s="136"/>
      <c r="G253" s="136">
        <v>3742.2002532199999</v>
      </c>
      <c r="H253" s="281">
        <v>43535</v>
      </c>
      <c r="I253" s="281">
        <v>43535</v>
      </c>
      <c r="J253" s="281">
        <v>47087</v>
      </c>
      <c r="K253" s="133">
        <v>9</v>
      </c>
      <c r="L253" s="133">
        <v>4</v>
      </c>
      <c r="M253" s="189"/>
    </row>
    <row r="254" spans="1:13" ht="17.100000000000001" customHeight="1">
      <c r="A254" s="138">
        <v>284</v>
      </c>
      <c r="B254" s="138" t="s">
        <v>124</v>
      </c>
      <c r="C254" s="139" t="s">
        <v>366</v>
      </c>
      <c r="D254" s="136">
        <v>2408.1832674900002</v>
      </c>
      <c r="E254" s="136">
        <v>2408.1832674900002</v>
      </c>
      <c r="F254" s="136"/>
      <c r="G254" s="136">
        <v>2408.1832674900002</v>
      </c>
      <c r="H254" s="281">
        <v>42916</v>
      </c>
      <c r="I254" s="281">
        <v>45051</v>
      </c>
      <c r="J254" s="281">
        <v>52071</v>
      </c>
      <c r="K254" s="133">
        <v>25</v>
      </c>
      <c r="L254" s="133">
        <v>0</v>
      </c>
      <c r="M254" s="189"/>
    </row>
    <row r="255" spans="1:13" ht="17.100000000000001" customHeight="1">
      <c r="A255" s="138">
        <v>286</v>
      </c>
      <c r="B255" s="138" t="s">
        <v>128</v>
      </c>
      <c r="C255" s="139" t="s">
        <v>367</v>
      </c>
      <c r="D255" s="136">
        <v>3485.894103692</v>
      </c>
      <c r="E255" s="136">
        <v>3485.894103692</v>
      </c>
      <c r="F255" s="136"/>
      <c r="G255" s="136">
        <v>3485.894103692</v>
      </c>
      <c r="H255" s="281">
        <v>42625</v>
      </c>
      <c r="I255" s="281">
        <v>42625</v>
      </c>
      <c r="J255" s="281">
        <v>46139</v>
      </c>
      <c r="K255" s="133">
        <v>9</v>
      </c>
      <c r="L255" s="133">
        <v>6</v>
      </c>
      <c r="M255" s="189"/>
    </row>
    <row r="256" spans="1:13" ht="17.100000000000001" customHeight="1">
      <c r="A256" s="138">
        <v>288</v>
      </c>
      <c r="B256" s="138" t="s">
        <v>228</v>
      </c>
      <c r="C256" s="139" t="s">
        <v>368</v>
      </c>
      <c r="D256" s="136">
        <v>2237.8578999920001</v>
      </c>
      <c r="E256" s="136">
        <v>2237.8578999920001</v>
      </c>
      <c r="F256" s="136"/>
      <c r="G256" s="136">
        <v>2237.8578999920001</v>
      </c>
      <c r="H256" s="281">
        <v>42601</v>
      </c>
      <c r="I256" s="281">
        <v>43962</v>
      </c>
      <c r="J256" s="281">
        <v>54332</v>
      </c>
      <c r="K256" s="133">
        <v>32</v>
      </c>
      <c r="L256" s="133">
        <v>1</v>
      </c>
      <c r="M256" s="189"/>
    </row>
    <row r="257" spans="1:13" ht="17.100000000000001" customHeight="1">
      <c r="A257" s="138">
        <v>289</v>
      </c>
      <c r="B257" s="138" t="s">
        <v>155</v>
      </c>
      <c r="C257" s="139" t="s">
        <v>369</v>
      </c>
      <c r="D257" s="136">
        <v>4000.5421807779999</v>
      </c>
      <c r="E257" s="136">
        <v>4000.5421807779999</v>
      </c>
      <c r="F257" s="136"/>
      <c r="G257" s="136">
        <v>4000.5421807779999</v>
      </c>
      <c r="H257" s="281">
        <v>42830</v>
      </c>
      <c r="I257" s="281">
        <v>45420</v>
      </c>
      <c r="J257" s="281">
        <v>56267</v>
      </c>
      <c r="K257" s="133">
        <v>30</v>
      </c>
      <c r="L257" s="133">
        <v>0</v>
      </c>
      <c r="M257" s="189"/>
    </row>
    <row r="258" spans="1:13" ht="17.100000000000001" customHeight="1">
      <c r="A258" s="138">
        <v>290</v>
      </c>
      <c r="B258" s="138" t="s">
        <v>136</v>
      </c>
      <c r="C258" s="139" t="s">
        <v>370</v>
      </c>
      <c r="D258" s="136">
        <v>815.35081828199998</v>
      </c>
      <c r="E258" s="136">
        <v>815.35081828199998</v>
      </c>
      <c r="F258" s="136"/>
      <c r="G258" s="136">
        <v>815.35081828199998</v>
      </c>
      <c r="H258" s="281">
        <v>44079</v>
      </c>
      <c r="I258" s="281">
        <v>44925</v>
      </c>
      <c r="J258" s="281">
        <v>48582</v>
      </c>
      <c r="K258" s="133">
        <v>10</v>
      </c>
      <c r="L258" s="133">
        <v>1</v>
      </c>
      <c r="M258" s="189"/>
    </row>
    <row r="259" spans="1:13" ht="17.100000000000001" customHeight="1">
      <c r="A259" s="138">
        <v>292</v>
      </c>
      <c r="B259" s="138" t="s">
        <v>140</v>
      </c>
      <c r="C259" s="139" t="s">
        <v>371</v>
      </c>
      <c r="D259" s="136">
        <v>4303.8068690760001</v>
      </c>
      <c r="E259" s="136">
        <v>4303.8068690760001</v>
      </c>
      <c r="F259" s="136"/>
      <c r="G259" s="136">
        <v>4303.8068690760001</v>
      </c>
      <c r="H259" s="281">
        <v>42662</v>
      </c>
      <c r="I259" s="281">
        <v>42866</v>
      </c>
      <c r="J259" s="281">
        <v>49947</v>
      </c>
      <c r="K259" s="133">
        <v>19</v>
      </c>
      <c r="L259" s="133">
        <v>4</v>
      </c>
      <c r="M259" s="189"/>
    </row>
    <row r="260" spans="1:13" ht="17.100000000000001" customHeight="1">
      <c r="A260" s="138">
        <v>293</v>
      </c>
      <c r="B260" s="138" t="s">
        <v>228</v>
      </c>
      <c r="C260" s="139" t="s">
        <v>372</v>
      </c>
      <c r="D260" s="136">
        <v>4192.1543077700007</v>
      </c>
      <c r="E260" s="136">
        <v>4192.1543077700007</v>
      </c>
      <c r="F260" s="136"/>
      <c r="G260" s="136">
        <v>4192.1543077700007</v>
      </c>
      <c r="H260" s="281">
        <v>42048</v>
      </c>
      <c r="I260" s="281">
        <v>42156</v>
      </c>
      <c r="J260" s="281">
        <v>45504</v>
      </c>
      <c r="K260" s="133">
        <v>9</v>
      </c>
      <c r="L260" s="133">
        <v>0</v>
      </c>
      <c r="M260" s="189"/>
    </row>
    <row r="261" spans="1:13" ht="17.100000000000001" customHeight="1">
      <c r="A261" s="138">
        <v>294</v>
      </c>
      <c r="B261" s="138" t="s">
        <v>228</v>
      </c>
      <c r="C261" s="139" t="s">
        <v>373</v>
      </c>
      <c r="D261" s="136">
        <v>4115.0136006980001</v>
      </c>
      <c r="E261" s="136">
        <v>4115.0136006980001</v>
      </c>
      <c r="F261" s="136"/>
      <c r="G261" s="136">
        <v>4115.0136006980001</v>
      </c>
      <c r="H261" s="281">
        <v>41606</v>
      </c>
      <c r="I261" s="281">
        <v>42223</v>
      </c>
      <c r="J261" s="281">
        <v>46234</v>
      </c>
      <c r="K261" s="133">
        <v>12</v>
      </c>
      <c r="L261" s="133">
        <v>3</v>
      </c>
      <c r="M261" s="189"/>
    </row>
    <row r="262" spans="1:13" ht="17.100000000000001" customHeight="1">
      <c r="A262" s="138">
        <v>295</v>
      </c>
      <c r="B262" s="138" t="s">
        <v>228</v>
      </c>
      <c r="C262" s="139" t="s">
        <v>374</v>
      </c>
      <c r="D262" s="136">
        <v>808.15794573799997</v>
      </c>
      <c r="E262" s="136">
        <v>808.15794573799997</v>
      </c>
      <c r="F262" s="136"/>
      <c r="G262" s="136">
        <v>808.15794573799997</v>
      </c>
      <c r="H262" s="281">
        <v>41842</v>
      </c>
      <c r="I262" s="281">
        <v>42027</v>
      </c>
      <c r="J262" s="281">
        <v>46234</v>
      </c>
      <c r="K262" s="133">
        <v>11</v>
      </c>
      <c r="L262" s="133">
        <v>9</v>
      </c>
      <c r="M262" s="189"/>
    </row>
    <row r="263" spans="1:13" ht="17.100000000000001" customHeight="1">
      <c r="A263" s="283" t="s">
        <v>841</v>
      </c>
      <c r="B263" s="283"/>
      <c r="C263" s="283"/>
      <c r="D263" s="145">
        <f>SUM(D264:D276)</f>
        <v>102867.594638952</v>
      </c>
      <c r="E263" s="145">
        <f>SUM(E264:E276)</f>
        <v>102867.594638952</v>
      </c>
      <c r="F263" s="145"/>
      <c r="G263" s="145">
        <f>SUM(G264:G276)</f>
        <v>102867.594638952</v>
      </c>
      <c r="H263" s="281"/>
      <c r="I263" s="281"/>
      <c r="J263" s="281"/>
      <c r="K263" s="133"/>
      <c r="L263" s="133"/>
      <c r="M263" s="189"/>
    </row>
    <row r="264" spans="1:13" ht="17.100000000000001" customHeight="1">
      <c r="A264" s="138">
        <v>296</v>
      </c>
      <c r="B264" s="138" t="s">
        <v>842</v>
      </c>
      <c r="C264" s="139" t="s">
        <v>375</v>
      </c>
      <c r="D264" s="136">
        <v>8241.4887200360008</v>
      </c>
      <c r="E264" s="136">
        <v>8241.4887200360008</v>
      </c>
      <c r="F264" s="136"/>
      <c r="G264" s="136">
        <v>8241.4887200360008</v>
      </c>
      <c r="H264" s="281">
        <v>43551</v>
      </c>
      <c r="I264" s="281">
        <v>44545</v>
      </c>
      <c r="J264" s="281">
        <v>54543</v>
      </c>
      <c r="K264" s="133">
        <v>30</v>
      </c>
      <c r="L264" s="133">
        <v>0</v>
      </c>
      <c r="M264" s="189"/>
    </row>
    <row r="265" spans="1:13" ht="17.100000000000001" customHeight="1">
      <c r="A265" s="138">
        <v>297</v>
      </c>
      <c r="B265" s="138" t="s">
        <v>843</v>
      </c>
      <c r="C265" s="139" t="s">
        <v>376</v>
      </c>
      <c r="D265" s="136">
        <v>4027.7140861100002</v>
      </c>
      <c r="E265" s="136">
        <v>4027.7140861100002</v>
      </c>
      <c r="F265" s="136"/>
      <c r="G265" s="136">
        <v>4027.7140861100002</v>
      </c>
      <c r="H265" s="281">
        <v>42946</v>
      </c>
      <c r="I265" s="281">
        <v>44545</v>
      </c>
      <c r="J265" s="281">
        <v>53929</v>
      </c>
      <c r="K265" s="133">
        <v>30</v>
      </c>
      <c r="L265" s="133">
        <v>0</v>
      </c>
      <c r="M265" s="189"/>
    </row>
    <row r="266" spans="1:13" ht="17.100000000000001" customHeight="1">
      <c r="A266" s="138">
        <v>298</v>
      </c>
      <c r="B266" s="138" t="s">
        <v>842</v>
      </c>
      <c r="C266" s="139" t="s">
        <v>377</v>
      </c>
      <c r="D266" s="136">
        <v>22017.180995238003</v>
      </c>
      <c r="E266" s="136">
        <v>22017.180995238003</v>
      </c>
      <c r="F266" s="136"/>
      <c r="G266" s="136">
        <v>22017.180995238003</v>
      </c>
      <c r="H266" s="281">
        <v>44080</v>
      </c>
      <c r="I266" s="281">
        <v>44545</v>
      </c>
      <c r="J266" s="281">
        <v>47756</v>
      </c>
      <c r="K266" s="133">
        <v>10</v>
      </c>
      <c r="L266" s="133">
        <v>0</v>
      </c>
      <c r="M266" s="189"/>
    </row>
    <row r="267" spans="1:13" ht="17.100000000000001" customHeight="1">
      <c r="A267" s="138">
        <v>300</v>
      </c>
      <c r="B267" s="138" t="s">
        <v>844</v>
      </c>
      <c r="C267" s="139" t="s">
        <v>378</v>
      </c>
      <c r="D267" s="136">
        <v>4626.5601393440002</v>
      </c>
      <c r="E267" s="136">
        <v>4626.5601393440002</v>
      </c>
      <c r="F267" s="136"/>
      <c r="G267" s="136">
        <v>4626.5601393440002</v>
      </c>
      <c r="H267" s="281">
        <v>43601</v>
      </c>
      <c r="I267" s="281">
        <v>43636</v>
      </c>
      <c r="J267" s="281">
        <v>47087</v>
      </c>
      <c r="K267" s="133">
        <v>9</v>
      </c>
      <c r="L267" s="133">
        <v>4</v>
      </c>
      <c r="M267" s="189"/>
    </row>
    <row r="268" spans="1:13" ht="17.100000000000001" customHeight="1">
      <c r="A268" s="138">
        <v>304</v>
      </c>
      <c r="B268" s="138" t="s">
        <v>843</v>
      </c>
      <c r="C268" s="139" t="s">
        <v>379</v>
      </c>
      <c r="D268" s="136">
        <v>8895.8154356499999</v>
      </c>
      <c r="E268" s="136">
        <v>8895.8154356499999</v>
      </c>
      <c r="F268" s="136"/>
      <c r="G268" s="136">
        <v>8895.8154356499999</v>
      </c>
      <c r="H268" s="281">
        <v>42492</v>
      </c>
      <c r="I268" s="281">
        <v>44910</v>
      </c>
      <c r="J268" s="281">
        <v>48552</v>
      </c>
      <c r="K268" s="133">
        <v>11</v>
      </c>
      <c r="L268" s="133">
        <v>0</v>
      </c>
      <c r="M268" s="189"/>
    </row>
    <row r="269" spans="1:13" ht="17.100000000000001" customHeight="1">
      <c r="A269" s="138">
        <v>305</v>
      </c>
      <c r="B269" s="138" t="s">
        <v>845</v>
      </c>
      <c r="C269" s="139" t="s">
        <v>380</v>
      </c>
      <c r="D269" s="136">
        <v>365.81332101599997</v>
      </c>
      <c r="E269" s="136">
        <v>365.81332101599997</v>
      </c>
      <c r="F269" s="136"/>
      <c r="G269" s="136">
        <v>365.81332101599997</v>
      </c>
      <c r="H269" s="281">
        <v>41977</v>
      </c>
      <c r="I269" s="281">
        <v>42194</v>
      </c>
      <c r="J269" s="281">
        <v>45504</v>
      </c>
      <c r="K269" s="133">
        <v>9</v>
      </c>
      <c r="L269" s="133">
        <v>5</v>
      </c>
      <c r="M269" s="189"/>
    </row>
    <row r="270" spans="1:13" ht="17.100000000000001" customHeight="1">
      <c r="A270" s="138">
        <v>306</v>
      </c>
      <c r="B270" s="138" t="s">
        <v>845</v>
      </c>
      <c r="C270" s="139" t="s">
        <v>381</v>
      </c>
      <c r="D270" s="136">
        <v>16538.184682162002</v>
      </c>
      <c r="E270" s="136">
        <v>16538.184682162002</v>
      </c>
      <c r="F270" s="136"/>
      <c r="G270" s="136">
        <v>16538.184682162002</v>
      </c>
      <c r="H270" s="281">
        <v>42139</v>
      </c>
      <c r="I270" s="281">
        <v>42697</v>
      </c>
      <c r="J270" s="281">
        <v>49947</v>
      </c>
      <c r="K270" s="133">
        <v>21</v>
      </c>
      <c r="L270" s="133">
        <v>2</v>
      </c>
      <c r="M270" s="189"/>
    </row>
    <row r="271" spans="1:13" ht="17.100000000000001" customHeight="1">
      <c r="A271" s="138">
        <v>307</v>
      </c>
      <c r="B271" s="138" t="s">
        <v>846</v>
      </c>
      <c r="C271" s="139" t="s">
        <v>382</v>
      </c>
      <c r="D271" s="136">
        <v>4154.5302341400002</v>
      </c>
      <c r="E271" s="136">
        <v>4154.5302341400002</v>
      </c>
      <c r="F271" s="136"/>
      <c r="G271" s="136">
        <v>4154.5302341400002</v>
      </c>
      <c r="H271" s="281">
        <v>42416</v>
      </c>
      <c r="I271" s="281">
        <v>43052</v>
      </c>
      <c r="J271" s="281">
        <v>53885</v>
      </c>
      <c r="K271" s="133">
        <v>31</v>
      </c>
      <c r="L271" s="133">
        <v>3</v>
      </c>
      <c r="M271" s="189"/>
    </row>
    <row r="272" spans="1:13" ht="17.100000000000001" customHeight="1">
      <c r="A272" s="138">
        <v>308</v>
      </c>
      <c r="B272" s="138" t="s">
        <v>846</v>
      </c>
      <c r="C272" s="139" t="s">
        <v>383</v>
      </c>
      <c r="D272" s="136">
        <v>5337.4892004719995</v>
      </c>
      <c r="E272" s="136">
        <v>5337.4892004719995</v>
      </c>
      <c r="F272" s="136"/>
      <c r="G272" s="136">
        <v>5337.4892004719995</v>
      </c>
      <c r="H272" s="281">
        <v>42324</v>
      </c>
      <c r="I272" s="281">
        <v>42797</v>
      </c>
      <c r="J272" s="281">
        <v>46365</v>
      </c>
      <c r="K272" s="133">
        <v>10</v>
      </c>
      <c r="L272" s="133">
        <v>10</v>
      </c>
      <c r="M272" s="189"/>
    </row>
    <row r="273" spans="1:13" ht="17.100000000000001" customHeight="1">
      <c r="A273" s="138">
        <v>309</v>
      </c>
      <c r="B273" s="138" t="s">
        <v>846</v>
      </c>
      <c r="C273" s="139" t="s">
        <v>384</v>
      </c>
      <c r="D273" s="136">
        <v>15638.825159958</v>
      </c>
      <c r="E273" s="136">
        <v>15638.825159958</v>
      </c>
      <c r="F273" s="136"/>
      <c r="G273" s="136">
        <v>15638.825159958</v>
      </c>
      <c r="H273" s="281">
        <v>43251</v>
      </c>
      <c r="I273" s="281">
        <v>43529</v>
      </c>
      <c r="J273" s="281">
        <v>54128</v>
      </c>
      <c r="K273" s="133">
        <v>29</v>
      </c>
      <c r="L273" s="133">
        <v>8</v>
      </c>
      <c r="M273" s="189"/>
    </row>
    <row r="274" spans="1:13" ht="17.100000000000001" customHeight="1">
      <c r="A274" s="138">
        <v>310</v>
      </c>
      <c r="B274" s="138" t="s">
        <v>846</v>
      </c>
      <c r="C274" s="139" t="s">
        <v>385</v>
      </c>
      <c r="D274" s="136">
        <v>2296.612620588</v>
      </c>
      <c r="E274" s="136">
        <v>2296.612620588</v>
      </c>
      <c r="F274" s="136"/>
      <c r="G274" s="136">
        <v>2296.612620588</v>
      </c>
      <c r="H274" s="281">
        <v>42890</v>
      </c>
      <c r="I274" s="281">
        <v>45813</v>
      </c>
      <c r="J274" s="281">
        <v>54613</v>
      </c>
      <c r="K274" s="133">
        <v>32</v>
      </c>
      <c r="L274" s="133">
        <v>0</v>
      </c>
      <c r="M274" s="189"/>
    </row>
    <row r="275" spans="1:13" ht="17.100000000000001" customHeight="1">
      <c r="A275" s="138">
        <v>311</v>
      </c>
      <c r="B275" s="138" t="s">
        <v>847</v>
      </c>
      <c r="C275" s="139" t="s">
        <v>386</v>
      </c>
      <c r="D275" s="136">
        <v>6950.2492879820002</v>
      </c>
      <c r="E275" s="136">
        <v>6950.2492879820002</v>
      </c>
      <c r="F275" s="136"/>
      <c r="G275" s="136">
        <v>6950.2492879820002</v>
      </c>
      <c r="H275" s="281">
        <v>43441</v>
      </c>
      <c r="I275" s="281">
        <v>44545</v>
      </c>
      <c r="J275" s="281">
        <v>54128</v>
      </c>
      <c r="K275" s="133">
        <v>29</v>
      </c>
      <c r="L275" s="133">
        <v>3</v>
      </c>
      <c r="M275" s="189"/>
    </row>
    <row r="276" spans="1:13" ht="17.100000000000001" customHeight="1">
      <c r="A276" s="138">
        <v>312</v>
      </c>
      <c r="B276" s="138" t="s">
        <v>847</v>
      </c>
      <c r="C276" s="139" t="s">
        <v>387</v>
      </c>
      <c r="D276" s="136">
        <v>3777.130756256</v>
      </c>
      <c r="E276" s="136">
        <v>3777.130756256</v>
      </c>
      <c r="F276" s="136"/>
      <c r="G276" s="136">
        <v>3777.130756256</v>
      </c>
      <c r="H276" s="281">
        <v>42901</v>
      </c>
      <c r="I276" s="281">
        <v>43632</v>
      </c>
      <c r="J276" s="281">
        <v>54128</v>
      </c>
      <c r="K276" s="133">
        <v>30</v>
      </c>
      <c r="L276" s="133">
        <v>5</v>
      </c>
      <c r="M276" s="189"/>
    </row>
    <row r="277" spans="1:13" ht="17.100000000000001" customHeight="1">
      <c r="A277" s="283" t="s">
        <v>848</v>
      </c>
      <c r="B277" s="283"/>
      <c r="C277" s="283"/>
      <c r="D277" s="145">
        <f>SUM(D278:D286)</f>
        <v>73469.093500374001</v>
      </c>
      <c r="E277" s="145">
        <f>SUM(E278:E286)</f>
        <v>73469.093500374001</v>
      </c>
      <c r="F277" s="145"/>
      <c r="G277" s="145">
        <f>SUM(G278:G286)</f>
        <v>73469.093500374001</v>
      </c>
      <c r="H277" s="281"/>
      <c r="I277" s="281"/>
      <c r="J277" s="281"/>
      <c r="K277" s="133"/>
      <c r="L277" s="133"/>
      <c r="M277" s="189"/>
    </row>
    <row r="278" spans="1:13" ht="17.100000000000001" customHeight="1">
      <c r="A278" s="138">
        <v>313</v>
      </c>
      <c r="B278" s="138" t="s">
        <v>126</v>
      </c>
      <c r="C278" s="139" t="s">
        <v>388</v>
      </c>
      <c r="D278" s="136">
        <v>10824.127757872</v>
      </c>
      <c r="E278" s="136">
        <v>10824.127757872</v>
      </c>
      <c r="F278" s="136"/>
      <c r="G278" s="136">
        <v>10824.127757872</v>
      </c>
      <c r="H278" s="281">
        <v>43692</v>
      </c>
      <c r="I278" s="281">
        <v>44545</v>
      </c>
      <c r="J278" s="281">
        <v>55773</v>
      </c>
      <c r="K278" s="133">
        <v>33</v>
      </c>
      <c r="L278" s="133">
        <v>0</v>
      </c>
      <c r="M278" s="189"/>
    </row>
    <row r="279" spans="1:13" ht="17.100000000000001" customHeight="1">
      <c r="A279" s="138">
        <v>314</v>
      </c>
      <c r="B279" s="138" t="s">
        <v>136</v>
      </c>
      <c r="C279" s="139" t="s">
        <v>389</v>
      </c>
      <c r="D279" s="136">
        <v>4795.4831338700005</v>
      </c>
      <c r="E279" s="136">
        <v>4795.4831338700005</v>
      </c>
      <c r="F279" s="136"/>
      <c r="G279" s="136">
        <v>4795.4831338700005</v>
      </c>
      <c r="H279" s="281">
        <v>42963</v>
      </c>
      <c r="I279" s="281">
        <v>43151</v>
      </c>
      <c r="J279" s="281">
        <v>54128</v>
      </c>
      <c r="K279" s="133">
        <v>30</v>
      </c>
      <c r="L279" s="133">
        <v>2</v>
      </c>
      <c r="M279" s="189"/>
    </row>
    <row r="280" spans="1:13" ht="17.100000000000001" customHeight="1">
      <c r="A280" s="138">
        <v>316</v>
      </c>
      <c r="B280" s="138" t="s">
        <v>140</v>
      </c>
      <c r="C280" s="139" t="s">
        <v>390</v>
      </c>
      <c r="D280" s="136">
        <v>626.90614300600009</v>
      </c>
      <c r="E280" s="136">
        <v>626.90614300600009</v>
      </c>
      <c r="F280" s="136"/>
      <c r="G280" s="136">
        <v>626.90614300600009</v>
      </c>
      <c r="H280" s="281">
        <v>42643</v>
      </c>
      <c r="I280" s="281">
        <v>42909</v>
      </c>
      <c r="J280" s="281">
        <v>49947</v>
      </c>
      <c r="K280" s="133">
        <v>19</v>
      </c>
      <c r="L280" s="133">
        <v>11</v>
      </c>
      <c r="M280" s="189"/>
    </row>
    <row r="281" spans="1:13" ht="17.100000000000001" customHeight="1">
      <c r="A281" s="138">
        <v>317</v>
      </c>
      <c r="B281" s="138" t="s">
        <v>228</v>
      </c>
      <c r="C281" s="139" t="s">
        <v>391</v>
      </c>
      <c r="D281" s="136">
        <v>3832.1706769060002</v>
      </c>
      <c r="E281" s="136">
        <v>3832.1706769060002</v>
      </c>
      <c r="F281" s="136"/>
      <c r="G281" s="136">
        <v>3832.1706769060002</v>
      </c>
      <c r="H281" s="281">
        <v>42619</v>
      </c>
      <c r="I281" s="281">
        <v>42891</v>
      </c>
      <c r="J281" s="281">
        <v>49947</v>
      </c>
      <c r="K281" s="133">
        <v>19</v>
      </c>
      <c r="L281" s="133">
        <v>11</v>
      </c>
      <c r="M281" s="189"/>
    </row>
    <row r="282" spans="1:13" ht="17.100000000000001" customHeight="1">
      <c r="A282" s="138">
        <v>318</v>
      </c>
      <c r="B282" s="138" t="s">
        <v>849</v>
      </c>
      <c r="C282" s="139" t="s">
        <v>850</v>
      </c>
      <c r="D282" s="136">
        <v>1972.5826917940001</v>
      </c>
      <c r="E282" s="136">
        <v>1972.5826917940001</v>
      </c>
      <c r="F282" s="136"/>
      <c r="G282" s="136">
        <v>1972.5826917940001</v>
      </c>
      <c r="H282" s="281">
        <v>42485</v>
      </c>
      <c r="I282" s="281">
        <v>42545</v>
      </c>
      <c r="J282" s="281">
        <v>46139</v>
      </c>
      <c r="K282" s="133">
        <v>9</v>
      </c>
      <c r="L282" s="133">
        <v>6</v>
      </c>
      <c r="M282" s="189"/>
    </row>
    <row r="283" spans="1:13" ht="17.100000000000001" customHeight="1">
      <c r="A283" s="138">
        <v>319</v>
      </c>
      <c r="B283" s="138" t="s">
        <v>250</v>
      </c>
      <c r="C283" s="139" t="s">
        <v>393</v>
      </c>
      <c r="D283" s="136">
        <v>4439.1025184220007</v>
      </c>
      <c r="E283" s="136">
        <v>4439.1025184220007</v>
      </c>
      <c r="F283" s="136"/>
      <c r="G283" s="136">
        <v>4439.1025184220007</v>
      </c>
      <c r="H283" s="281">
        <v>42853</v>
      </c>
      <c r="I283" s="281">
        <v>42870</v>
      </c>
      <c r="J283" s="281">
        <v>46365</v>
      </c>
      <c r="K283" s="133">
        <v>9</v>
      </c>
      <c r="L283" s="133">
        <v>6</v>
      </c>
      <c r="M283" s="189"/>
    </row>
    <row r="284" spans="1:13" ht="17.100000000000001" customHeight="1">
      <c r="A284" s="138">
        <v>320</v>
      </c>
      <c r="B284" s="138" t="s">
        <v>136</v>
      </c>
      <c r="C284" s="139" t="s">
        <v>851</v>
      </c>
      <c r="D284" s="136">
        <v>15797.527494892001</v>
      </c>
      <c r="E284" s="136">
        <v>15797.527494892001</v>
      </c>
      <c r="F284" s="136"/>
      <c r="G284" s="136">
        <v>15797.527494892001</v>
      </c>
      <c r="H284" s="281">
        <v>42584</v>
      </c>
      <c r="I284" s="281">
        <v>42919</v>
      </c>
      <c r="J284" s="281">
        <v>49947</v>
      </c>
      <c r="K284" s="133">
        <v>19</v>
      </c>
      <c r="L284" s="133">
        <v>11</v>
      </c>
      <c r="M284" s="189"/>
    </row>
    <row r="285" spans="1:13" ht="17.100000000000001" customHeight="1">
      <c r="A285" s="138">
        <v>321</v>
      </c>
      <c r="B285" s="138" t="s">
        <v>228</v>
      </c>
      <c r="C285" s="139" t="s">
        <v>395</v>
      </c>
      <c r="D285" s="136">
        <v>595.85613687600005</v>
      </c>
      <c r="E285" s="136">
        <v>595.85613687600005</v>
      </c>
      <c r="F285" s="136"/>
      <c r="G285" s="136">
        <v>595.85613687600005</v>
      </c>
      <c r="H285" s="281">
        <v>42658</v>
      </c>
      <c r="I285" s="281">
        <v>45912</v>
      </c>
      <c r="J285" s="281">
        <v>54389</v>
      </c>
      <c r="K285" s="133">
        <v>32</v>
      </c>
      <c r="L285" s="133">
        <v>0</v>
      </c>
      <c r="M285" s="189"/>
    </row>
    <row r="286" spans="1:13" ht="17.100000000000001" customHeight="1">
      <c r="A286" s="138">
        <v>322</v>
      </c>
      <c r="B286" s="138" t="s">
        <v>250</v>
      </c>
      <c r="C286" s="139" t="s">
        <v>852</v>
      </c>
      <c r="D286" s="136">
        <v>30585.336946735999</v>
      </c>
      <c r="E286" s="136">
        <v>30585.336946735999</v>
      </c>
      <c r="F286" s="136"/>
      <c r="G286" s="136">
        <v>30585.336946735999</v>
      </c>
      <c r="H286" s="281">
        <v>42392</v>
      </c>
      <c r="I286" s="281">
        <v>43287</v>
      </c>
      <c r="J286" s="281">
        <v>54128</v>
      </c>
      <c r="K286" s="133">
        <v>31</v>
      </c>
      <c r="L286" s="133">
        <v>11</v>
      </c>
      <c r="M286" s="189"/>
    </row>
    <row r="287" spans="1:13" s="66" customFormat="1" ht="17.100000000000001" customHeight="1">
      <c r="A287" s="283" t="s">
        <v>853</v>
      </c>
      <c r="B287" s="283"/>
      <c r="C287" s="283"/>
      <c r="D287" s="145">
        <f>SUM(D288:D300)</f>
        <v>75861.180587477997</v>
      </c>
      <c r="E287" s="145">
        <f>SUM(E288:E300)</f>
        <v>75861.180587477997</v>
      </c>
      <c r="F287" s="145"/>
      <c r="G287" s="145">
        <f>SUM(G288:G300)</f>
        <v>75861.180587477997</v>
      </c>
      <c r="H287" s="281"/>
      <c r="I287" s="281"/>
      <c r="J287" s="281"/>
      <c r="K287" s="133"/>
      <c r="L287" s="133"/>
      <c r="M287" s="201"/>
    </row>
    <row r="288" spans="1:13" ht="17.100000000000001" customHeight="1">
      <c r="A288" s="138">
        <v>323</v>
      </c>
      <c r="B288" s="138" t="s">
        <v>126</v>
      </c>
      <c r="C288" s="139" t="s">
        <v>854</v>
      </c>
      <c r="D288" s="136">
        <v>4359.7600520760006</v>
      </c>
      <c r="E288" s="136">
        <v>4359.7600520760006</v>
      </c>
      <c r="F288" s="136"/>
      <c r="G288" s="136">
        <v>4359.7600520760006</v>
      </c>
      <c r="H288" s="281">
        <v>44837</v>
      </c>
      <c r="I288" s="281">
        <v>45932</v>
      </c>
      <c r="J288" s="281">
        <v>55519</v>
      </c>
      <c r="K288" s="133">
        <v>29</v>
      </c>
      <c r="L288" s="133">
        <v>0</v>
      </c>
      <c r="M288" s="189"/>
    </row>
    <row r="289" spans="1:13" ht="17.100000000000001" customHeight="1">
      <c r="A289" s="138">
        <v>325</v>
      </c>
      <c r="B289" s="138" t="s">
        <v>126</v>
      </c>
      <c r="C289" s="139" t="s">
        <v>855</v>
      </c>
      <c r="D289" s="136">
        <v>6220.4635472979999</v>
      </c>
      <c r="E289" s="136">
        <v>6220.4635472979999</v>
      </c>
      <c r="F289" s="136"/>
      <c r="G289" s="136">
        <v>6220.4635472979999</v>
      </c>
      <c r="H289" s="281">
        <v>45019</v>
      </c>
      <c r="I289" s="281">
        <v>45749</v>
      </c>
      <c r="J289" s="281">
        <v>56158</v>
      </c>
      <c r="K289" s="133">
        <v>30</v>
      </c>
      <c r="L289" s="133">
        <v>0</v>
      </c>
      <c r="M289" s="189"/>
    </row>
    <row r="290" spans="1:13" ht="17.100000000000001" customHeight="1">
      <c r="A290" s="138">
        <v>327</v>
      </c>
      <c r="B290" s="138" t="s">
        <v>124</v>
      </c>
      <c r="C290" s="139" t="s">
        <v>397</v>
      </c>
      <c r="D290" s="136">
        <v>1075.8994191659999</v>
      </c>
      <c r="E290" s="136">
        <v>1075.8994191659999</v>
      </c>
      <c r="F290" s="136"/>
      <c r="G290" s="136">
        <v>1075.8994191659999</v>
      </c>
      <c r="H290" s="281">
        <v>43747</v>
      </c>
      <c r="I290" s="281">
        <v>44545</v>
      </c>
      <c r="J290" s="281">
        <v>51073</v>
      </c>
      <c r="K290" s="133">
        <v>20</v>
      </c>
      <c r="L290" s="133">
        <v>0</v>
      </c>
      <c r="M290" s="189"/>
    </row>
    <row r="291" spans="1:13" ht="17.100000000000001" customHeight="1">
      <c r="A291" s="138">
        <v>328</v>
      </c>
      <c r="B291" s="138" t="s">
        <v>136</v>
      </c>
      <c r="C291" s="139" t="s">
        <v>398</v>
      </c>
      <c r="D291" s="136">
        <v>265.03925247800004</v>
      </c>
      <c r="E291" s="136">
        <v>265.03925247800004</v>
      </c>
      <c r="F291" s="136"/>
      <c r="G291" s="136">
        <v>265.03925247800004</v>
      </c>
      <c r="H291" s="281">
        <v>43208</v>
      </c>
      <c r="I291" s="281">
        <v>43208</v>
      </c>
      <c r="J291" s="281">
        <v>54128</v>
      </c>
      <c r="K291" s="133">
        <v>29</v>
      </c>
      <c r="L291" s="133">
        <v>8</v>
      </c>
      <c r="M291" s="189"/>
    </row>
    <row r="292" spans="1:13" ht="17.100000000000001" customHeight="1">
      <c r="A292" s="138">
        <v>329</v>
      </c>
      <c r="B292" s="138" t="s">
        <v>124</v>
      </c>
      <c r="C292" s="139" t="s">
        <v>856</v>
      </c>
      <c r="D292" s="136">
        <v>676.52878836399998</v>
      </c>
      <c r="E292" s="136">
        <v>676.52878836399998</v>
      </c>
      <c r="F292" s="136"/>
      <c r="G292" s="136">
        <v>676.52878836399998</v>
      </c>
      <c r="H292" s="281">
        <v>44895</v>
      </c>
      <c r="I292" s="281">
        <v>45289</v>
      </c>
      <c r="J292" s="281">
        <v>49094</v>
      </c>
      <c r="K292" s="133">
        <v>10</v>
      </c>
      <c r="L292" s="133">
        <v>0</v>
      </c>
      <c r="M292" s="189"/>
    </row>
    <row r="293" spans="1:13" ht="17.100000000000001" customHeight="1">
      <c r="A293" s="138">
        <v>330</v>
      </c>
      <c r="B293" s="138" t="s">
        <v>155</v>
      </c>
      <c r="C293" s="139" t="s">
        <v>399</v>
      </c>
      <c r="D293" s="136">
        <v>10324.157730744</v>
      </c>
      <c r="E293" s="136">
        <v>10324.157730744</v>
      </c>
      <c r="F293" s="136"/>
      <c r="G293" s="136">
        <v>10324.157730744</v>
      </c>
      <c r="H293" s="281">
        <v>44530</v>
      </c>
      <c r="I293" s="281">
        <v>45534</v>
      </c>
      <c r="J293" s="281">
        <v>55061</v>
      </c>
      <c r="K293" s="133">
        <v>25</v>
      </c>
      <c r="L293" s="133">
        <v>11</v>
      </c>
      <c r="M293" s="189"/>
    </row>
    <row r="294" spans="1:13" ht="17.100000000000001" customHeight="1">
      <c r="A294" s="138">
        <v>331</v>
      </c>
      <c r="B294" s="138" t="s">
        <v>136</v>
      </c>
      <c r="C294" s="139" t="s">
        <v>857</v>
      </c>
      <c r="D294" s="136">
        <v>377.46553330200004</v>
      </c>
      <c r="E294" s="136">
        <v>377.46553330200004</v>
      </c>
      <c r="F294" s="136"/>
      <c r="G294" s="136">
        <v>377.46553330200004</v>
      </c>
      <c r="H294" s="281">
        <v>44502</v>
      </c>
      <c r="I294" s="281">
        <v>44567</v>
      </c>
      <c r="J294" s="281">
        <v>48337</v>
      </c>
      <c r="K294" s="133">
        <v>10</v>
      </c>
      <c r="L294" s="133">
        <v>3</v>
      </c>
      <c r="M294" s="189"/>
    </row>
    <row r="295" spans="1:13" ht="17.100000000000001" customHeight="1">
      <c r="A295" s="138">
        <v>332</v>
      </c>
      <c r="B295" s="138" t="s">
        <v>786</v>
      </c>
      <c r="C295" s="139" t="s">
        <v>401</v>
      </c>
      <c r="D295" s="136">
        <v>7568.4951859660005</v>
      </c>
      <c r="E295" s="136">
        <v>7568.4951859660005</v>
      </c>
      <c r="F295" s="136"/>
      <c r="G295" s="136">
        <v>7568.4951859660005</v>
      </c>
      <c r="H295" s="281">
        <v>44258</v>
      </c>
      <c r="I295" s="281">
        <v>46020</v>
      </c>
      <c r="J295" s="281">
        <v>48698</v>
      </c>
      <c r="K295" s="133">
        <v>10</v>
      </c>
      <c r="L295" s="133">
        <v>0</v>
      </c>
      <c r="M295" s="189"/>
    </row>
    <row r="296" spans="1:13" ht="17.100000000000001" customHeight="1">
      <c r="A296" s="138">
        <v>334</v>
      </c>
      <c r="B296" s="138" t="s">
        <v>136</v>
      </c>
      <c r="C296" s="139" t="s">
        <v>858</v>
      </c>
      <c r="D296" s="136">
        <v>357.59018294999998</v>
      </c>
      <c r="E296" s="136">
        <v>357.59018294999998</v>
      </c>
      <c r="F296" s="136"/>
      <c r="G296" s="136">
        <v>357.59018294999998</v>
      </c>
      <c r="H296" s="281">
        <v>44876</v>
      </c>
      <c r="I296" s="281">
        <v>44903</v>
      </c>
      <c r="J296" s="281">
        <v>48579</v>
      </c>
      <c r="K296" s="133">
        <v>10</v>
      </c>
      <c r="L296" s="133">
        <v>0</v>
      </c>
      <c r="M296" s="189"/>
    </row>
    <row r="297" spans="1:13" ht="17.100000000000001" customHeight="1">
      <c r="A297" s="138">
        <v>336</v>
      </c>
      <c r="B297" s="138" t="s">
        <v>228</v>
      </c>
      <c r="C297" s="139" t="s">
        <v>402</v>
      </c>
      <c r="D297" s="136">
        <v>12174.27721081</v>
      </c>
      <c r="E297" s="136">
        <v>12174.27721081</v>
      </c>
      <c r="F297" s="136"/>
      <c r="G297" s="136">
        <v>12174.27721081</v>
      </c>
      <c r="H297" s="281">
        <v>43069</v>
      </c>
      <c r="I297" s="281">
        <v>43845</v>
      </c>
      <c r="J297" s="281">
        <v>54633</v>
      </c>
      <c r="K297" s="133">
        <v>31</v>
      </c>
      <c r="L297" s="133">
        <v>7</v>
      </c>
      <c r="M297" s="189"/>
    </row>
    <row r="298" spans="1:13" ht="17.100000000000001" customHeight="1">
      <c r="A298" s="138">
        <v>337</v>
      </c>
      <c r="B298" s="138" t="s">
        <v>228</v>
      </c>
      <c r="C298" s="139" t="s">
        <v>403</v>
      </c>
      <c r="D298" s="136">
        <v>11934.332417722</v>
      </c>
      <c r="E298" s="136">
        <v>11934.332417722</v>
      </c>
      <c r="F298" s="136"/>
      <c r="G298" s="136">
        <v>11934.332417722</v>
      </c>
      <c r="H298" s="281">
        <v>43322</v>
      </c>
      <c r="I298" s="281">
        <v>44545</v>
      </c>
      <c r="J298" s="281">
        <v>54493</v>
      </c>
      <c r="K298" s="133">
        <v>30</v>
      </c>
      <c r="L298" s="133">
        <v>6</v>
      </c>
      <c r="M298" s="189"/>
    </row>
    <row r="299" spans="1:13" ht="17.100000000000001" customHeight="1">
      <c r="A299" s="138">
        <v>338</v>
      </c>
      <c r="B299" s="138" t="s">
        <v>228</v>
      </c>
      <c r="C299" s="139" t="s">
        <v>730</v>
      </c>
      <c r="D299" s="136">
        <v>2361.5511476700003</v>
      </c>
      <c r="E299" s="136">
        <v>2361.5511476700003</v>
      </c>
      <c r="F299" s="136"/>
      <c r="G299" s="136">
        <v>2361.5511476700003</v>
      </c>
      <c r="H299" s="281">
        <v>43416</v>
      </c>
      <c r="I299" s="281">
        <v>45911</v>
      </c>
      <c r="J299" s="281">
        <v>54401</v>
      </c>
      <c r="K299" s="133">
        <v>30</v>
      </c>
      <c r="L299" s="133">
        <v>0</v>
      </c>
      <c r="M299" s="189"/>
    </row>
    <row r="300" spans="1:13" ht="17.100000000000001" customHeight="1">
      <c r="A300" s="138">
        <v>339</v>
      </c>
      <c r="B300" s="138" t="s">
        <v>228</v>
      </c>
      <c r="C300" s="139" t="s">
        <v>405</v>
      </c>
      <c r="D300" s="136">
        <v>18165.620118931998</v>
      </c>
      <c r="E300" s="136">
        <v>18165.620118931998</v>
      </c>
      <c r="F300" s="136"/>
      <c r="G300" s="136">
        <v>18165.620118931998</v>
      </c>
      <c r="H300" s="281">
        <v>42636</v>
      </c>
      <c r="I300" s="281">
        <v>43191</v>
      </c>
      <c r="J300" s="281">
        <v>54494</v>
      </c>
      <c r="K300" s="133">
        <v>31</v>
      </c>
      <c r="L300" s="133">
        <v>10</v>
      </c>
      <c r="M300" s="189"/>
    </row>
    <row r="301" spans="1:13" ht="17.100000000000001" customHeight="1">
      <c r="A301" s="283" t="s">
        <v>859</v>
      </c>
      <c r="B301" s="283"/>
      <c r="C301" s="283"/>
      <c r="D301" s="145">
        <f>SUM(D302:D312)</f>
        <v>92071.322773716005</v>
      </c>
      <c r="E301" s="145">
        <f>SUM(E302:E312)</f>
        <v>92071.322773716005</v>
      </c>
      <c r="F301" s="145"/>
      <c r="G301" s="145">
        <f>SUM(G302:G312)</f>
        <v>92071.322773716005</v>
      </c>
      <c r="H301" s="281"/>
      <c r="I301" s="281"/>
      <c r="J301" s="281"/>
      <c r="K301" s="133"/>
      <c r="L301" s="133"/>
      <c r="M301" s="189"/>
    </row>
    <row r="302" spans="1:13" ht="17.100000000000001" customHeight="1">
      <c r="A302" s="138">
        <v>340</v>
      </c>
      <c r="B302" s="138" t="s">
        <v>126</v>
      </c>
      <c r="C302" s="139" t="s">
        <v>860</v>
      </c>
      <c r="D302" s="136">
        <v>3984.8005634580004</v>
      </c>
      <c r="E302" s="136">
        <v>3984.8005634580004</v>
      </c>
      <c r="F302" s="136"/>
      <c r="G302" s="136">
        <v>3984.8005634580004</v>
      </c>
      <c r="H302" s="281">
        <v>44929</v>
      </c>
      <c r="I302" s="281">
        <v>45384</v>
      </c>
      <c r="J302" s="281">
        <v>55701</v>
      </c>
      <c r="K302" s="133">
        <v>29</v>
      </c>
      <c r="L302" s="133">
        <v>0</v>
      </c>
      <c r="M302" s="189"/>
    </row>
    <row r="303" spans="1:13" ht="17.100000000000001" customHeight="1">
      <c r="A303" s="138">
        <v>341</v>
      </c>
      <c r="B303" s="138" t="s">
        <v>136</v>
      </c>
      <c r="C303" s="139" t="s">
        <v>861</v>
      </c>
      <c r="D303" s="136">
        <v>3099.2740570220003</v>
      </c>
      <c r="E303" s="136">
        <v>3099.2740570220003</v>
      </c>
      <c r="F303" s="136"/>
      <c r="G303" s="136">
        <v>3099.2740570220003</v>
      </c>
      <c r="H303" s="281">
        <v>45538</v>
      </c>
      <c r="I303" s="281">
        <v>45658</v>
      </c>
      <c r="J303" s="281">
        <v>55701</v>
      </c>
      <c r="K303" s="133">
        <v>27</v>
      </c>
      <c r="L303" s="133">
        <v>9</v>
      </c>
      <c r="M303" s="189"/>
    </row>
    <row r="304" spans="1:13" ht="17.100000000000001" customHeight="1">
      <c r="A304" s="138">
        <v>342</v>
      </c>
      <c r="B304" s="138" t="s">
        <v>126</v>
      </c>
      <c r="C304" s="139" t="s">
        <v>862</v>
      </c>
      <c r="D304" s="136">
        <v>27885.715956670003</v>
      </c>
      <c r="E304" s="136">
        <v>27885.715956670003</v>
      </c>
      <c r="F304" s="136"/>
      <c r="G304" s="136">
        <v>27885.715956670003</v>
      </c>
      <c r="H304" s="281">
        <v>44636</v>
      </c>
      <c r="I304" s="281">
        <v>45810</v>
      </c>
      <c r="J304" s="281">
        <v>48914</v>
      </c>
      <c r="K304" s="133">
        <v>10</v>
      </c>
      <c r="L304" s="133">
        <v>0</v>
      </c>
      <c r="M304" s="189"/>
    </row>
    <row r="305" spans="1:13" ht="17.100000000000001" customHeight="1">
      <c r="A305" s="138">
        <v>343</v>
      </c>
      <c r="B305" s="138" t="s">
        <v>136</v>
      </c>
      <c r="C305" s="139" t="s">
        <v>863</v>
      </c>
      <c r="D305" s="136">
        <v>5208.1099275920005</v>
      </c>
      <c r="E305" s="136">
        <v>5208.1099275920005</v>
      </c>
      <c r="F305" s="136"/>
      <c r="G305" s="136">
        <v>5208.1099275920005</v>
      </c>
      <c r="H305" s="281">
        <v>44636</v>
      </c>
      <c r="I305" s="281">
        <v>45583</v>
      </c>
      <c r="J305" s="281">
        <v>49293</v>
      </c>
      <c r="K305" s="133">
        <v>10</v>
      </c>
      <c r="L305" s="133">
        <v>0</v>
      </c>
      <c r="M305" s="189"/>
    </row>
    <row r="306" spans="1:13" ht="17.100000000000001" customHeight="1">
      <c r="A306" s="138">
        <v>344</v>
      </c>
      <c r="B306" s="138" t="s">
        <v>126</v>
      </c>
      <c r="C306" s="139" t="s">
        <v>864</v>
      </c>
      <c r="D306" s="136">
        <v>21250.919688284004</v>
      </c>
      <c r="E306" s="136">
        <v>21250.919688284004</v>
      </c>
      <c r="F306" s="136"/>
      <c r="G306" s="136">
        <v>21250.919688284004</v>
      </c>
      <c r="H306" s="281">
        <v>45024</v>
      </c>
      <c r="I306" s="281">
        <v>45687</v>
      </c>
      <c r="J306" s="281">
        <v>48425</v>
      </c>
      <c r="K306" s="133">
        <v>9</v>
      </c>
      <c r="L306" s="133">
        <v>2</v>
      </c>
      <c r="M306" s="189"/>
    </row>
    <row r="307" spans="1:13" ht="17.100000000000001" customHeight="1">
      <c r="A307" s="138">
        <v>345</v>
      </c>
      <c r="B307" s="138" t="s">
        <v>136</v>
      </c>
      <c r="C307" s="139" t="s">
        <v>865</v>
      </c>
      <c r="D307" s="136">
        <v>2564.8785167720002</v>
      </c>
      <c r="E307" s="136">
        <v>2564.8785167720002</v>
      </c>
      <c r="F307" s="136"/>
      <c r="G307" s="136">
        <v>2564.8785167720002</v>
      </c>
      <c r="H307" s="281">
        <v>45001</v>
      </c>
      <c r="I307" s="281">
        <v>45688</v>
      </c>
      <c r="J307" s="281">
        <v>48397</v>
      </c>
      <c r="K307" s="133">
        <v>8</v>
      </c>
      <c r="L307" s="133">
        <v>2</v>
      </c>
      <c r="M307" s="189"/>
    </row>
    <row r="308" spans="1:13" ht="17.100000000000001" customHeight="1">
      <c r="A308" s="138">
        <v>346</v>
      </c>
      <c r="B308" s="138" t="s">
        <v>126</v>
      </c>
      <c r="C308" s="139" t="s">
        <v>866</v>
      </c>
      <c r="D308" s="136">
        <v>12222.932133126</v>
      </c>
      <c r="E308" s="136">
        <v>12222.932133126</v>
      </c>
      <c r="F308" s="136"/>
      <c r="G308" s="136">
        <v>12222.932133126</v>
      </c>
      <c r="H308" s="281">
        <v>45001</v>
      </c>
      <c r="I308" s="281">
        <v>45835</v>
      </c>
      <c r="J308" s="281">
        <v>49125</v>
      </c>
      <c r="K308" s="133">
        <v>10</v>
      </c>
      <c r="L308" s="133">
        <v>0</v>
      </c>
      <c r="M308" s="189"/>
    </row>
    <row r="309" spans="1:13" ht="17.100000000000001" customHeight="1">
      <c r="A309" s="138">
        <v>347</v>
      </c>
      <c r="B309" s="138" t="s">
        <v>126</v>
      </c>
      <c r="C309" s="139" t="s">
        <v>222</v>
      </c>
      <c r="D309" s="136">
        <v>8229.9255698659999</v>
      </c>
      <c r="E309" s="136">
        <v>8229.9255698659999</v>
      </c>
      <c r="F309" s="136"/>
      <c r="G309" s="136">
        <v>8229.9255698659999</v>
      </c>
      <c r="H309" s="281">
        <v>44868</v>
      </c>
      <c r="I309" s="281">
        <v>45968</v>
      </c>
      <c r="J309" s="281">
        <v>49097</v>
      </c>
      <c r="K309" s="133">
        <v>9</v>
      </c>
      <c r="L309" s="133">
        <v>6</v>
      </c>
      <c r="M309" s="189"/>
    </row>
    <row r="310" spans="1:13" ht="17.100000000000001" customHeight="1">
      <c r="A310" s="138">
        <v>348</v>
      </c>
      <c r="B310" s="138" t="s">
        <v>140</v>
      </c>
      <c r="C310" s="139" t="s">
        <v>406</v>
      </c>
      <c r="D310" s="136">
        <v>1661.0043209760001</v>
      </c>
      <c r="E310" s="136">
        <v>1661.0043209760001</v>
      </c>
      <c r="F310" s="136"/>
      <c r="G310" s="136">
        <v>1661.0043209760001</v>
      </c>
      <c r="H310" s="281">
        <v>43995</v>
      </c>
      <c r="I310" s="281">
        <v>44545</v>
      </c>
      <c r="J310" s="281">
        <v>47694</v>
      </c>
      <c r="K310" s="133">
        <v>10</v>
      </c>
      <c r="L310" s="133">
        <v>0</v>
      </c>
      <c r="M310" s="189"/>
    </row>
    <row r="311" spans="1:13" ht="17.100000000000001" customHeight="1">
      <c r="A311" s="138">
        <v>349</v>
      </c>
      <c r="B311" s="138" t="s">
        <v>228</v>
      </c>
      <c r="C311" s="139" t="s">
        <v>407</v>
      </c>
      <c r="D311" s="136">
        <v>1247.0144870040001</v>
      </c>
      <c r="E311" s="136">
        <v>1247.0144870040001</v>
      </c>
      <c r="F311" s="136"/>
      <c r="G311" s="136">
        <v>1247.0144870040001</v>
      </c>
      <c r="H311" s="281">
        <v>43425</v>
      </c>
      <c r="I311" s="281">
        <v>45869</v>
      </c>
      <c r="J311" s="281">
        <v>54060</v>
      </c>
      <c r="K311" s="133">
        <v>29</v>
      </c>
      <c r="L311" s="133">
        <v>0</v>
      </c>
      <c r="M311" s="189"/>
    </row>
    <row r="312" spans="1:13" ht="17.100000000000001" customHeight="1">
      <c r="A312" s="138">
        <v>350</v>
      </c>
      <c r="B312" s="138" t="s">
        <v>228</v>
      </c>
      <c r="C312" s="139" t="s">
        <v>408</v>
      </c>
      <c r="D312" s="136">
        <v>4716.7475529460007</v>
      </c>
      <c r="E312" s="136">
        <v>4716.7475529460007</v>
      </c>
      <c r="F312" s="136"/>
      <c r="G312" s="136">
        <v>4716.7475529460007</v>
      </c>
      <c r="H312" s="281">
        <v>43261</v>
      </c>
      <c r="I312" s="281">
        <v>45820</v>
      </c>
      <c r="J312" s="281">
        <v>54254</v>
      </c>
      <c r="K312" s="133">
        <v>30</v>
      </c>
      <c r="L312" s="133">
        <v>0</v>
      </c>
      <c r="M312" s="189"/>
    </row>
    <row r="313" spans="1:13" ht="17.100000000000001" customHeight="1">
      <c r="A313" s="297" t="s">
        <v>867</v>
      </c>
      <c r="B313" s="138"/>
      <c r="C313" s="139"/>
      <c r="D313" s="145">
        <f>+D314</f>
        <v>3720.0344266800003</v>
      </c>
      <c r="E313" s="145">
        <f>+E314</f>
        <v>3720.0344266800003</v>
      </c>
      <c r="F313" s="145"/>
      <c r="G313" s="145">
        <f>+G314</f>
        <v>3720.0344266800003</v>
      </c>
      <c r="H313" s="281"/>
      <c r="I313" s="281"/>
      <c r="J313" s="281"/>
      <c r="K313" s="133"/>
      <c r="L313" s="133"/>
      <c r="M313" s="189"/>
    </row>
    <row r="314" spans="1:13" ht="17.100000000000001" customHeight="1">
      <c r="A314" s="138">
        <v>351</v>
      </c>
      <c r="B314" s="138" t="s">
        <v>128</v>
      </c>
      <c r="C314" s="139" t="s">
        <v>868</v>
      </c>
      <c r="D314" s="136">
        <v>3720.0344266800003</v>
      </c>
      <c r="E314" s="136">
        <v>3720.0344266800003</v>
      </c>
      <c r="F314" s="136"/>
      <c r="G314" s="136">
        <v>3720.0344266800003</v>
      </c>
      <c r="H314" s="281">
        <v>45294</v>
      </c>
      <c r="I314" s="281">
        <v>45660</v>
      </c>
      <c r="J314" s="281">
        <v>52749</v>
      </c>
      <c r="K314" s="133">
        <v>20</v>
      </c>
      <c r="L314" s="133">
        <v>0</v>
      </c>
      <c r="M314" s="189"/>
    </row>
    <row r="315" spans="1:13" ht="17.100000000000001" customHeight="1">
      <c r="A315" s="297" t="s">
        <v>869</v>
      </c>
      <c r="B315" s="138"/>
      <c r="C315" s="139"/>
      <c r="D315" s="145">
        <f>SUM(D316:D319)</f>
        <v>51257.642485192002</v>
      </c>
      <c r="E315" s="145">
        <f t="shared" ref="E315:G315" si="0">SUM(E316:E319)</f>
        <v>51257.642485192002</v>
      </c>
      <c r="F315" s="145"/>
      <c r="G315" s="145">
        <f t="shared" si="0"/>
        <v>51257.642485192002</v>
      </c>
      <c r="H315" s="281"/>
      <c r="I315" s="281"/>
      <c r="J315" s="281"/>
      <c r="K315" s="133"/>
      <c r="L315" s="133"/>
      <c r="M315" s="189"/>
    </row>
    <row r="316" spans="1:13" ht="17.100000000000001" customHeight="1">
      <c r="A316" s="138">
        <v>352</v>
      </c>
      <c r="B316" s="138" t="s">
        <v>228</v>
      </c>
      <c r="C316" s="139" t="s">
        <v>870</v>
      </c>
      <c r="D316" s="136">
        <v>22544.960942218</v>
      </c>
      <c r="E316" s="136">
        <v>22544.960942218</v>
      </c>
      <c r="F316" s="136"/>
      <c r="G316" s="136">
        <v>22544.960942218</v>
      </c>
      <c r="H316" s="281">
        <v>45079</v>
      </c>
      <c r="I316" s="281">
        <v>45413</v>
      </c>
      <c r="J316" s="281">
        <v>56037</v>
      </c>
      <c r="K316" s="133">
        <v>30</v>
      </c>
      <c r="L316" s="133">
        <v>0</v>
      </c>
      <c r="M316" s="189"/>
    </row>
    <row r="317" spans="1:13" ht="17.100000000000001" customHeight="1">
      <c r="A317" s="138">
        <v>353</v>
      </c>
      <c r="B317" s="138" t="s">
        <v>136</v>
      </c>
      <c r="C317" s="139" t="s">
        <v>871</v>
      </c>
      <c r="D317" s="136">
        <v>1475.3022146720002</v>
      </c>
      <c r="E317" s="136">
        <v>1475.3022146720002</v>
      </c>
      <c r="F317" s="136"/>
      <c r="G317" s="136">
        <v>1475.3022146720002</v>
      </c>
      <c r="H317" s="281">
        <v>45233</v>
      </c>
      <c r="I317" s="281">
        <v>45232</v>
      </c>
      <c r="J317" s="281">
        <v>56189</v>
      </c>
      <c r="K317" s="133">
        <v>29</v>
      </c>
      <c r="L317" s="133">
        <v>6</v>
      </c>
      <c r="M317" s="189"/>
    </row>
    <row r="318" spans="1:13" ht="17.100000000000001" customHeight="1">
      <c r="A318" s="138">
        <v>354</v>
      </c>
      <c r="B318" s="138" t="s">
        <v>228</v>
      </c>
      <c r="C318" s="139" t="s">
        <v>872</v>
      </c>
      <c r="D318" s="136">
        <v>20329.825111024002</v>
      </c>
      <c r="E318" s="136">
        <v>20329.825111024002</v>
      </c>
      <c r="F318" s="136"/>
      <c r="G318" s="136">
        <v>20329.825111024002</v>
      </c>
      <c r="H318" s="281">
        <v>45414</v>
      </c>
      <c r="I318" s="281">
        <v>45414</v>
      </c>
      <c r="J318" s="281">
        <v>56371</v>
      </c>
      <c r="K318" s="133">
        <v>30</v>
      </c>
      <c r="L318" s="133">
        <v>0</v>
      </c>
      <c r="M318" s="189"/>
    </row>
    <row r="319" spans="1:13" ht="17.100000000000001" customHeight="1" thickBot="1">
      <c r="A319" s="303">
        <v>355</v>
      </c>
      <c r="B319" s="303" t="s">
        <v>228</v>
      </c>
      <c r="C319" s="304" t="s">
        <v>873</v>
      </c>
      <c r="D319" s="143">
        <v>6907.5542172780006</v>
      </c>
      <c r="E319" s="143">
        <v>6907.5542172780006</v>
      </c>
      <c r="F319" s="143"/>
      <c r="G319" s="143">
        <v>6907.5542172780006</v>
      </c>
      <c r="H319" s="284">
        <v>45414</v>
      </c>
      <c r="I319" s="284">
        <v>45413</v>
      </c>
      <c r="J319" s="284">
        <v>56371</v>
      </c>
      <c r="K319" s="244">
        <v>30</v>
      </c>
      <c r="L319" s="244">
        <v>0</v>
      </c>
      <c r="M319" s="189"/>
    </row>
    <row r="320" spans="1:13" ht="12.95" customHeight="1">
      <c r="A320" s="215" t="s">
        <v>900</v>
      </c>
      <c r="B320" s="189"/>
      <c r="C320" s="189"/>
      <c r="D320" s="189"/>
      <c r="E320" s="189"/>
      <c r="F320" s="189"/>
      <c r="G320" s="189"/>
      <c r="H320" s="189"/>
      <c r="I320" s="189"/>
      <c r="J320" s="189"/>
      <c r="K320" s="189"/>
      <c r="L320" s="189"/>
      <c r="M320" s="189"/>
    </row>
    <row r="321" spans="1:13" ht="12.95" customHeight="1">
      <c r="A321" s="271" t="s">
        <v>874</v>
      </c>
      <c r="B321" s="271"/>
      <c r="C321" s="271"/>
      <c r="D321" s="271"/>
      <c r="E321" s="271"/>
      <c r="F321" s="271"/>
      <c r="G321" s="271"/>
      <c r="H321" s="271"/>
      <c r="I321" s="271"/>
      <c r="J321" s="271"/>
      <c r="K321" s="271"/>
      <c r="L321" s="271"/>
      <c r="M321" s="189"/>
    </row>
    <row r="322" spans="1:13" ht="12.75" customHeight="1">
      <c r="A322" s="272" t="s">
        <v>927</v>
      </c>
      <c r="B322" s="272"/>
      <c r="C322" s="272"/>
      <c r="D322" s="272"/>
      <c r="E322" s="272"/>
      <c r="F322" s="272"/>
      <c r="G322" s="272"/>
      <c r="H322" s="272"/>
      <c r="I322" s="272"/>
      <c r="J322" s="272"/>
      <c r="K322" s="272"/>
      <c r="L322" s="189"/>
      <c r="M322" s="189"/>
    </row>
    <row r="323" spans="1:13" ht="12.95" customHeight="1">
      <c r="A323" s="189" t="s">
        <v>875</v>
      </c>
      <c r="B323" s="189"/>
      <c r="C323" s="189"/>
      <c r="D323" s="189"/>
      <c r="E323" s="189"/>
      <c r="F323" s="189"/>
      <c r="G323" s="189"/>
      <c r="H323" s="189"/>
      <c r="I323" s="189"/>
      <c r="J323" s="189"/>
      <c r="K323" s="189"/>
      <c r="L323" s="189"/>
      <c r="M323" s="189"/>
    </row>
    <row r="324" spans="1:13" ht="12.95" customHeight="1">
      <c r="A324" s="271" t="s">
        <v>876</v>
      </c>
      <c r="B324" s="271"/>
      <c r="C324" s="271"/>
      <c r="D324" s="271"/>
      <c r="E324" s="271"/>
      <c r="F324" s="271"/>
      <c r="G324" s="271"/>
      <c r="H324" s="271"/>
      <c r="I324" s="271"/>
      <c r="J324" s="271"/>
      <c r="K324" s="271"/>
      <c r="L324" s="271"/>
      <c r="M324" s="189"/>
    </row>
    <row r="325" spans="1:13" ht="11.65" customHeight="1">
      <c r="A325" s="272" t="s">
        <v>411</v>
      </c>
      <c r="B325" s="272"/>
      <c r="C325" s="272"/>
      <c r="D325" s="272"/>
      <c r="E325" s="272"/>
      <c r="F325" s="272"/>
      <c r="G325" s="272"/>
      <c r="H325" s="272"/>
      <c r="I325" s="272"/>
      <c r="J325" s="272"/>
      <c r="K325" s="272"/>
      <c r="L325" s="189"/>
      <c r="M325" s="189"/>
    </row>
    <row r="326" spans="1:13" ht="11.65" customHeight="1">
      <c r="A326" s="273"/>
      <c r="B326" s="273"/>
      <c r="C326" s="189"/>
      <c r="D326" s="274"/>
      <c r="E326" s="275"/>
      <c r="F326" s="275"/>
      <c r="G326" s="275"/>
      <c r="H326" s="275"/>
      <c r="I326" s="275"/>
      <c r="J326" s="107"/>
      <c r="K326" s="107"/>
      <c r="L326" s="189"/>
      <c r="M326" s="189"/>
    </row>
    <row r="327" spans="1:13" ht="11.65" customHeight="1">
      <c r="A327" s="273"/>
      <c r="B327" s="273"/>
      <c r="C327" s="189"/>
      <c r="D327" s="274"/>
      <c r="E327" s="275"/>
      <c r="F327" s="275"/>
      <c r="G327" s="275"/>
      <c r="H327" s="275"/>
      <c r="I327" s="275"/>
      <c r="J327" s="107"/>
      <c r="K327" s="107"/>
      <c r="L327" s="189"/>
      <c r="M327" s="189"/>
    </row>
    <row r="328" spans="1:13" ht="11.65" customHeight="1">
      <c r="A328" s="273"/>
      <c r="B328" s="273"/>
      <c r="C328" s="189"/>
      <c r="D328" s="274"/>
      <c r="E328" s="275"/>
      <c r="F328" s="275"/>
      <c r="G328" s="275"/>
      <c r="H328" s="275"/>
      <c r="I328" s="275"/>
      <c r="J328" s="107"/>
      <c r="K328" s="107"/>
      <c r="L328" s="189"/>
      <c r="M328" s="189"/>
    </row>
    <row r="329" spans="1:13" ht="11.65" customHeight="1">
      <c r="A329" s="273"/>
      <c r="B329" s="273"/>
      <c r="C329" s="189"/>
      <c r="D329" s="274"/>
      <c r="E329" s="275"/>
      <c r="F329" s="275"/>
      <c r="G329" s="275"/>
      <c r="H329" s="275"/>
      <c r="I329" s="275"/>
      <c r="J329" s="107"/>
      <c r="K329" s="107"/>
      <c r="L329" s="189"/>
      <c r="M329" s="189"/>
    </row>
    <row r="330" spans="1:13" ht="11.65" customHeight="1">
      <c r="A330" s="67"/>
      <c r="B330" s="67"/>
      <c r="C330" s="68"/>
      <c r="D330" s="69"/>
      <c r="E330" s="70"/>
      <c r="F330" s="70"/>
      <c r="G330" s="70"/>
      <c r="H330" s="70"/>
      <c r="I330" s="70"/>
      <c r="J330" s="71"/>
      <c r="K330" s="71"/>
    </row>
    <row r="331" spans="1:13" ht="11.65" customHeight="1"/>
    <row r="332" spans="1:13" ht="11.65" customHeight="1"/>
    <row r="333" spans="1:13" ht="11.65" customHeight="1"/>
    <row r="334" spans="1:13" ht="11.65" customHeight="1"/>
    <row r="335" spans="1:13" ht="11.65" customHeight="1"/>
    <row r="336" spans="1:13" ht="11.65" customHeight="1"/>
    <row r="337" spans="1:11" ht="11.65" customHeight="1"/>
    <row r="338" spans="1:11" ht="11.65" customHeight="1">
      <c r="A338" s="67"/>
      <c r="B338" s="67"/>
      <c r="C338" s="68"/>
      <c r="D338" s="69"/>
      <c r="E338" s="70"/>
      <c r="F338" s="70"/>
      <c r="G338" s="70"/>
      <c r="H338" s="70"/>
      <c r="I338" s="70"/>
      <c r="J338" s="71"/>
      <c r="K338" s="71"/>
    </row>
    <row r="339" spans="1:11" ht="11.65" customHeight="1">
      <c r="A339" s="67"/>
      <c r="B339" s="67"/>
      <c r="C339" s="68"/>
      <c r="D339" s="69"/>
      <c r="E339" s="70"/>
      <c r="F339" s="70"/>
      <c r="G339" s="70"/>
      <c r="H339" s="70"/>
      <c r="I339" s="70"/>
      <c r="J339" s="71"/>
      <c r="K339" s="71"/>
    </row>
    <row r="340" spans="1:11" ht="11.65" customHeight="1">
      <c r="A340" s="67"/>
      <c r="B340" s="67"/>
      <c r="C340" s="68"/>
      <c r="D340" s="69"/>
      <c r="E340" s="70"/>
      <c r="F340" s="70"/>
      <c r="G340" s="70"/>
      <c r="H340" s="70"/>
      <c r="I340" s="70"/>
      <c r="J340" s="71"/>
      <c r="K340" s="71"/>
    </row>
    <row r="341" spans="1:11" ht="11.65" customHeight="1">
      <c r="A341" s="67"/>
      <c r="B341" s="67"/>
      <c r="C341" s="68"/>
      <c r="D341" s="69"/>
      <c r="E341" s="70"/>
      <c r="F341" s="70"/>
      <c r="G341" s="70"/>
      <c r="H341" s="70"/>
      <c r="I341" s="70"/>
      <c r="J341" s="71"/>
      <c r="K341" s="71"/>
    </row>
    <row r="342" spans="1:11" ht="11.65" customHeight="1">
      <c r="A342" s="67"/>
      <c r="B342" s="67"/>
      <c r="C342" s="68"/>
      <c r="D342" s="69"/>
      <c r="E342" s="70"/>
      <c r="F342" s="70"/>
      <c r="G342" s="70"/>
      <c r="H342" s="70"/>
      <c r="I342" s="70"/>
      <c r="J342" s="71"/>
      <c r="K342" s="71"/>
    </row>
    <row r="343" spans="1:11" ht="11.65" customHeight="1">
      <c r="A343" s="67"/>
      <c r="B343" s="67"/>
      <c r="C343" s="68"/>
      <c r="D343" s="69"/>
      <c r="E343" s="70"/>
      <c r="F343" s="70"/>
      <c r="G343" s="70"/>
      <c r="H343" s="70"/>
      <c r="I343" s="70"/>
      <c r="J343" s="71"/>
      <c r="K343" s="71"/>
    </row>
    <row r="344" spans="1:11" ht="11.65" customHeight="1">
      <c r="A344" s="67"/>
      <c r="B344" s="67"/>
      <c r="C344" s="68"/>
      <c r="D344" s="69"/>
      <c r="E344" s="70"/>
      <c r="F344" s="70"/>
      <c r="G344" s="70"/>
      <c r="H344" s="70"/>
      <c r="I344" s="70"/>
      <c r="J344" s="71"/>
      <c r="K344" s="71"/>
    </row>
    <row r="345" spans="1:11" ht="11.65" customHeight="1">
      <c r="A345" s="67"/>
      <c r="B345" s="67"/>
      <c r="C345" s="68"/>
      <c r="D345" s="69"/>
      <c r="E345" s="70"/>
      <c r="F345" s="70"/>
      <c r="G345" s="70"/>
      <c r="H345" s="70"/>
      <c r="I345" s="70"/>
      <c r="J345" s="71"/>
      <c r="K345" s="71"/>
    </row>
    <row r="346" spans="1:11" ht="11.65" customHeight="1">
      <c r="A346" s="67"/>
      <c r="B346" s="67"/>
      <c r="C346" s="68"/>
      <c r="D346" s="69"/>
      <c r="E346" s="70"/>
      <c r="F346" s="70"/>
      <c r="G346" s="70"/>
      <c r="H346" s="70"/>
      <c r="I346" s="70"/>
      <c r="J346" s="71"/>
      <c r="K346" s="71"/>
    </row>
    <row r="347" spans="1:11" ht="11.65" customHeight="1">
      <c r="A347" s="67"/>
      <c r="B347" s="67"/>
      <c r="C347" s="68"/>
      <c r="D347" s="69"/>
      <c r="E347" s="70"/>
      <c r="F347" s="70"/>
      <c r="G347" s="70"/>
      <c r="H347" s="70"/>
      <c r="I347" s="70"/>
      <c r="J347" s="71"/>
      <c r="K347" s="71"/>
    </row>
    <row r="348" spans="1:11" ht="11.65" customHeight="1">
      <c r="A348" s="67"/>
      <c r="B348" s="67"/>
      <c r="C348" s="68"/>
      <c r="D348" s="69"/>
      <c r="E348" s="70"/>
      <c r="F348" s="70"/>
      <c r="G348" s="70"/>
      <c r="H348" s="70"/>
      <c r="I348" s="70"/>
      <c r="J348" s="71"/>
      <c r="K348" s="71"/>
    </row>
    <row r="349" spans="1:11" ht="11.65" customHeight="1">
      <c r="A349" s="67"/>
      <c r="B349" s="67"/>
      <c r="C349" s="68"/>
      <c r="D349" s="69"/>
      <c r="E349" s="70"/>
      <c r="F349" s="70"/>
      <c r="G349" s="70"/>
      <c r="H349" s="70"/>
      <c r="I349" s="70"/>
      <c r="J349" s="71"/>
      <c r="K349" s="71"/>
    </row>
    <row r="350" spans="1:11" ht="11.65" customHeight="1">
      <c r="A350" s="67"/>
      <c r="B350" s="67"/>
      <c r="C350" s="68"/>
      <c r="D350" s="69"/>
      <c r="E350" s="70"/>
      <c r="F350" s="70"/>
      <c r="G350" s="70"/>
      <c r="H350" s="70"/>
      <c r="I350" s="70"/>
      <c r="J350" s="71"/>
      <c r="K350" s="71"/>
    </row>
    <row r="351" spans="1:11" ht="14.25" customHeight="1">
      <c r="A351" s="72"/>
      <c r="B351" s="72"/>
      <c r="C351" s="72"/>
      <c r="D351" s="72"/>
      <c r="E351" s="72"/>
      <c r="F351" s="72"/>
      <c r="G351" s="72"/>
      <c r="H351" s="72"/>
      <c r="I351" s="72"/>
      <c r="J351" s="72"/>
      <c r="K351" s="72"/>
    </row>
    <row r="352" spans="1:11" ht="14.25" customHeight="1">
      <c r="A352" s="72"/>
      <c r="B352" s="72"/>
      <c r="C352" s="72"/>
      <c r="D352" s="72"/>
      <c r="E352" s="72"/>
      <c r="F352" s="72"/>
      <c r="G352" s="72"/>
      <c r="H352" s="72"/>
      <c r="I352" s="72"/>
      <c r="J352" s="72"/>
      <c r="K352" s="72"/>
    </row>
    <row r="353" spans="1:12" ht="14.25" customHeight="1">
      <c r="A353" s="68"/>
      <c r="B353" s="68"/>
      <c r="C353" s="68"/>
      <c r="D353" s="68"/>
      <c r="E353" s="68"/>
      <c r="F353" s="68"/>
      <c r="G353" s="68"/>
      <c r="H353" s="68"/>
      <c r="I353" s="68"/>
      <c r="J353" s="68"/>
      <c r="K353" s="68"/>
    </row>
    <row r="354" spans="1:12" ht="12.75" customHeight="1">
      <c r="A354" s="73"/>
      <c r="B354" s="73"/>
      <c r="C354" s="73"/>
      <c r="D354" s="73"/>
      <c r="E354" s="73"/>
      <c r="F354" s="73"/>
      <c r="G354" s="73"/>
      <c r="H354" s="73"/>
      <c r="I354" s="73"/>
      <c r="J354" s="73"/>
      <c r="K354" s="73"/>
      <c r="L354" s="73"/>
    </row>
    <row r="355" spans="1:12">
      <c r="A355" s="72"/>
      <c r="B355" s="72"/>
      <c r="C355" s="72"/>
      <c r="D355" s="72"/>
      <c r="E355" s="72"/>
      <c r="F355" s="72"/>
      <c r="G355" s="72"/>
      <c r="H355" s="72"/>
      <c r="I355" s="72"/>
      <c r="J355" s="72"/>
      <c r="K355" s="72"/>
    </row>
  </sheetData>
  <mergeCells count="45">
    <mergeCell ref="A355:K355"/>
    <mergeCell ref="A1:C1"/>
    <mergeCell ref="A2:L2"/>
    <mergeCell ref="A3:G3"/>
    <mergeCell ref="H3:L3"/>
    <mergeCell ref="M3:O3"/>
    <mergeCell ref="A322:K322"/>
    <mergeCell ref="A324:L324"/>
    <mergeCell ref="A325:K325"/>
    <mergeCell ref="A351:K351"/>
    <mergeCell ref="A352:K352"/>
    <mergeCell ref="A354:L354"/>
    <mergeCell ref="A248:C248"/>
    <mergeCell ref="A263:C263"/>
    <mergeCell ref="A277:C277"/>
    <mergeCell ref="A287:C287"/>
    <mergeCell ref="A301:C301"/>
    <mergeCell ref="A321:L321"/>
    <mergeCell ref="A166:C166"/>
    <mergeCell ref="A191:C191"/>
    <mergeCell ref="A213:C213"/>
    <mergeCell ref="A224:C224"/>
    <mergeCell ref="A234:C234"/>
    <mergeCell ref="A238:C238"/>
    <mergeCell ref="A53:C53"/>
    <mergeCell ref="A64:C64"/>
    <mergeCell ref="A77:C77"/>
    <mergeCell ref="A116:C116"/>
    <mergeCell ref="A134:C134"/>
    <mergeCell ref="A144:C144"/>
    <mergeCell ref="D10:D11"/>
    <mergeCell ref="E10:E11"/>
    <mergeCell ref="G10:G11"/>
    <mergeCell ref="A14:C14"/>
    <mergeCell ref="A30:C30"/>
    <mergeCell ref="A39:C39"/>
    <mergeCell ref="M6:P6"/>
    <mergeCell ref="M7:P7"/>
    <mergeCell ref="A9:A11"/>
    <mergeCell ref="B9:C11"/>
    <mergeCell ref="D9:E9"/>
    <mergeCell ref="H9:H11"/>
    <mergeCell ref="I9:I11"/>
    <mergeCell ref="J9:J11"/>
    <mergeCell ref="K9:L10"/>
  </mergeCells>
  <printOptions horizontalCentered="1"/>
  <pageMargins left="0.39370078740157483" right="0.59055118110236227" top="0.59055118110236227" bottom="0.59055118110236227" header="0.19685039370078741" footer="0.19685039370078741"/>
  <pageSetup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41B6-B44C-4C51-A645-698D76DFE057}">
  <dimension ref="A1:W274"/>
  <sheetViews>
    <sheetView showGridLines="0" zoomScale="80" zoomScaleNormal="80" zoomScaleSheetLayoutView="80" workbookViewId="0">
      <selection activeCell="O21" sqref="O21"/>
    </sheetView>
  </sheetViews>
  <sheetFormatPr baseColWidth="10" defaultColWidth="11.42578125" defaultRowHeight="12.75"/>
  <cols>
    <col min="1" max="2" width="5" style="32" customWidth="1"/>
    <col min="3" max="3" width="53.85546875" style="32" bestFit="1" customWidth="1"/>
    <col min="4" max="4" width="18.7109375" style="74" customWidth="1"/>
    <col min="5" max="5" width="18.7109375" style="32" customWidth="1"/>
    <col min="6" max="6" width="2.85546875" style="32" customWidth="1"/>
    <col min="7" max="7" width="18.7109375" style="32" customWidth="1"/>
    <col min="8" max="10" width="13.7109375" style="32" customWidth="1"/>
    <col min="11" max="12" width="9.7109375" style="62" customWidth="1"/>
    <col min="13" max="13" width="11.28515625" style="32" bestFit="1" customWidth="1"/>
    <col min="14" max="14" width="12" style="32" bestFit="1" customWidth="1"/>
    <col min="15" max="15" width="11.42578125" style="32"/>
    <col min="16" max="17" width="9.140625" style="32" customWidth="1"/>
    <col min="18" max="18" width="9" style="32" customWidth="1"/>
    <col min="19" max="19" width="9.140625" style="32" customWidth="1"/>
    <col min="20" max="20" width="9.28515625" style="32" customWidth="1"/>
    <col min="21" max="23" width="9.140625" style="32" customWidth="1"/>
    <col min="24" max="16384" width="11.42578125" style="32"/>
  </cols>
  <sheetData>
    <row r="1" spans="1:23" s="186" customFormat="1" ht="43.5" customHeight="1">
      <c r="A1" s="78" t="s">
        <v>903</v>
      </c>
      <c r="B1" s="78"/>
      <c r="C1" s="78"/>
      <c r="D1" s="79" t="s">
        <v>905</v>
      </c>
      <c r="E1" s="79"/>
      <c r="F1" s="79"/>
      <c r="G1" s="225"/>
      <c r="H1" s="225"/>
      <c r="I1" s="225"/>
      <c r="J1" s="225"/>
      <c r="K1" s="225"/>
      <c r="L1" s="225"/>
      <c r="M1" s="225"/>
    </row>
    <row r="2" spans="1:23" s="2" customFormat="1" ht="36" customHeight="1" thickBot="1">
      <c r="A2" s="147" t="s">
        <v>904</v>
      </c>
      <c r="B2" s="147"/>
      <c r="C2" s="147"/>
      <c r="D2" s="147"/>
      <c r="E2" s="147"/>
      <c r="F2" s="147"/>
      <c r="G2" s="147"/>
      <c r="H2" s="147"/>
      <c r="I2" s="147"/>
      <c r="J2" s="147"/>
      <c r="K2" s="147"/>
      <c r="L2" s="147"/>
      <c r="N2" s="227"/>
      <c r="O2" s="227"/>
    </row>
    <row r="3" spans="1:23" customFormat="1" ht="6" customHeight="1">
      <c r="A3" s="83"/>
      <c r="B3" s="83"/>
      <c r="C3" s="83"/>
      <c r="D3" s="83"/>
      <c r="E3" s="83"/>
      <c r="F3" s="83"/>
      <c r="G3" s="83"/>
      <c r="H3" s="83"/>
      <c r="I3" s="83"/>
      <c r="J3" s="83"/>
      <c r="K3" s="83"/>
      <c r="L3" s="83"/>
      <c r="M3" s="84"/>
      <c r="N3" s="84"/>
      <c r="O3" s="84"/>
    </row>
    <row r="4" spans="1:23" s="24" customFormat="1" ht="17.100000000000001" customHeight="1">
      <c r="A4" s="285" t="s">
        <v>931</v>
      </c>
      <c r="B4" s="285"/>
      <c r="C4" s="285"/>
      <c r="D4" s="285"/>
      <c r="E4" s="285"/>
      <c r="F4" s="285"/>
      <c r="G4" s="285"/>
      <c r="H4" s="285"/>
      <c r="I4" s="285"/>
      <c r="J4" s="285"/>
      <c r="K4" s="285"/>
      <c r="L4" s="285"/>
    </row>
    <row r="5" spans="1:23" s="24" customFormat="1" ht="17.100000000000001" customHeight="1">
      <c r="A5" s="285" t="s">
        <v>796</v>
      </c>
      <c r="B5" s="285"/>
      <c r="C5" s="285"/>
      <c r="D5" s="285"/>
      <c r="E5" s="285"/>
      <c r="F5" s="285"/>
      <c r="G5" s="285"/>
      <c r="H5" s="285"/>
      <c r="I5" s="285"/>
      <c r="J5" s="285"/>
      <c r="K5" s="285"/>
      <c r="L5" s="285"/>
      <c r="M5" s="77">
        <v>20.306000000000001</v>
      </c>
    </row>
    <row r="6" spans="1:23" s="24" customFormat="1" ht="17.100000000000001" customHeight="1">
      <c r="A6" s="285" t="s">
        <v>86</v>
      </c>
      <c r="B6" s="285"/>
      <c r="C6" s="285"/>
      <c r="D6" s="285"/>
      <c r="E6" s="285"/>
      <c r="F6" s="285"/>
      <c r="G6" s="285"/>
      <c r="H6" s="285"/>
      <c r="I6" s="285"/>
      <c r="J6" s="285"/>
      <c r="K6" s="285"/>
      <c r="L6" s="285"/>
    </row>
    <row r="7" spans="1:23" s="24" customFormat="1" ht="17.100000000000001" customHeight="1">
      <c r="A7" s="285" t="s">
        <v>933</v>
      </c>
      <c r="B7" s="285"/>
      <c r="C7" s="285"/>
      <c r="D7" s="285"/>
      <c r="E7" s="285"/>
      <c r="F7" s="285"/>
      <c r="G7" s="285"/>
      <c r="H7" s="285"/>
      <c r="I7" s="285"/>
      <c r="J7" s="285"/>
      <c r="K7" s="285"/>
      <c r="L7" s="285"/>
    </row>
    <row r="8" spans="1:23" s="24" customFormat="1" ht="17.100000000000001" customHeight="1">
      <c r="A8" s="285" t="s">
        <v>932</v>
      </c>
      <c r="B8" s="285"/>
      <c r="C8" s="285"/>
      <c r="D8" s="285"/>
      <c r="E8" s="285"/>
      <c r="F8" s="285"/>
      <c r="G8" s="285"/>
      <c r="H8" s="285"/>
      <c r="I8" s="285"/>
      <c r="J8" s="285"/>
      <c r="K8" s="285"/>
      <c r="L8" s="285"/>
    </row>
    <row r="9" spans="1:23" ht="27">
      <c r="A9" s="191" t="s">
        <v>797</v>
      </c>
      <c r="B9" s="119" t="s">
        <v>924</v>
      </c>
      <c r="C9" s="119"/>
      <c r="D9" s="264" t="s">
        <v>798</v>
      </c>
      <c r="E9" s="264"/>
      <c r="F9" s="265"/>
      <c r="G9" s="266" t="s">
        <v>799</v>
      </c>
      <c r="H9" s="191" t="s">
        <v>925</v>
      </c>
      <c r="I9" s="191" t="s">
        <v>800</v>
      </c>
      <c r="J9" s="191" t="s">
        <v>926</v>
      </c>
      <c r="K9" s="191" t="s">
        <v>801</v>
      </c>
      <c r="L9" s="191"/>
      <c r="M9" s="61"/>
      <c r="N9" s="61"/>
      <c r="O9" s="61"/>
      <c r="P9" s="61"/>
      <c r="Q9" s="61"/>
      <c r="R9" s="61"/>
      <c r="S9" s="61"/>
      <c r="T9" s="61"/>
      <c r="U9" s="61"/>
      <c r="V9" s="61"/>
      <c r="W9" s="61"/>
    </row>
    <row r="10" spans="1:23" ht="48.75" customHeight="1">
      <c r="A10" s="191"/>
      <c r="B10" s="119"/>
      <c r="C10" s="119"/>
      <c r="D10" s="191" t="s">
        <v>802</v>
      </c>
      <c r="E10" s="191" t="s">
        <v>803</v>
      </c>
      <c r="F10" s="265"/>
      <c r="G10" s="191" t="s">
        <v>803</v>
      </c>
      <c r="H10" s="191"/>
      <c r="I10" s="191"/>
      <c r="J10" s="191"/>
      <c r="K10" s="264"/>
      <c r="L10" s="264"/>
    </row>
    <row r="11" spans="1:23" ht="28.5" customHeight="1" thickBot="1">
      <c r="A11" s="264"/>
      <c r="B11" s="190"/>
      <c r="C11" s="190"/>
      <c r="D11" s="264"/>
      <c r="E11" s="264"/>
      <c r="F11" s="265"/>
      <c r="G11" s="264"/>
      <c r="H11" s="264"/>
      <c r="I11" s="264"/>
      <c r="J11" s="264"/>
      <c r="K11" s="267" t="s">
        <v>804</v>
      </c>
      <c r="L11" s="267" t="s">
        <v>805</v>
      </c>
    </row>
    <row r="12" spans="1:23" ht="4.5" customHeight="1" thickBot="1">
      <c r="A12" s="245"/>
      <c r="B12" s="246"/>
      <c r="C12" s="246"/>
      <c r="D12" s="245"/>
      <c r="E12" s="245"/>
      <c r="F12" s="245"/>
      <c r="G12" s="245"/>
      <c r="H12" s="245"/>
      <c r="I12" s="245"/>
      <c r="J12" s="245"/>
      <c r="K12" s="246"/>
      <c r="L12" s="246"/>
    </row>
    <row r="13" spans="1:23" ht="16.5" customHeight="1">
      <c r="A13" s="139"/>
      <c r="B13" s="139"/>
      <c r="C13" s="297" t="s">
        <v>64</v>
      </c>
      <c r="D13" s="145">
        <f>D14+D16+D29+D35+D38+D41+D43+D46+D48+D50+D53+D56+D59+D62</f>
        <v>618300.80260577204</v>
      </c>
      <c r="E13" s="145">
        <f>E14+E16+E29+E35+E38+E41+E43+E46+E48+E50+E53+E56+E59+E62</f>
        <v>618300.80260577204</v>
      </c>
      <c r="F13" s="145"/>
      <c r="G13" s="145">
        <f>G14+G16+G29+G35+G38+G41+G43+G46+G48+G50+G53+G56+G59+G62</f>
        <v>618300.80260577204</v>
      </c>
      <c r="H13" s="293"/>
      <c r="I13" s="133"/>
      <c r="J13" s="133"/>
      <c r="K13" s="133"/>
      <c r="L13" s="133"/>
      <c r="N13" s="76"/>
    </row>
    <row r="14" spans="1:23" ht="17.100000000000001" customHeight="1">
      <c r="A14" s="297" t="s">
        <v>934</v>
      </c>
      <c r="B14" s="139"/>
      <c r="C14" s="139"/>
      <c r="D14" s="145">
        <f>SUM(D15)</f>
        <v>2653.4348712300002</v>
      </c>
      <c r="E14" s="145">
        <f>SUM(E15)</f>
        <v>2653.4348712300002</v>
      </c>
      <c r="F14" s="145"/>
      <c r="G14" s="145">
        <f>SUM(G15)</f>
        <v>2653.4348712300002</v>
      </c>
      <c r="H14" s="133"/>
      <c r="I14" s="133"/>
      <c r="J14" s="133"/>
      <c r="K14" s="133"/>
      <c r="L14" s="133"/>
    </row>
    <row r="15" spans="1:23" ht="17.100000000000001" customHeight="1">
      <c r="A15" s="308">
        <v>1</v>
      </c>
      <c r="B15" s="139" t="s">
        <v>761</v>
      </c>
      <c r="C15" s="139" t="s">
        <v>762</v>
      </c>
      <c r="D15" s="136">
        <v>2653.4348712300002</v>
      </c>
      <c r="E15" s="136">
        <v>2653.4348712300002</v>
      </c>
      <c r="F15" s="136"/>
      <c r="G15" s="136">
        <v>2653.4348712300002</v>
      </c>
      <c r="H15" s="281">
        <v>36274</v>
      </c>
      <c r="I15" s="281">
        <v>36274</v>
      </c>
      <c r="J15" s="281">
        <v>47446</v>
      </c>
      <c r="K15" s="294">
        <v>30</v>
      </c>
      <c r="L15" s="294">
        <v>6</v>
      </c>
    </row>
    <row r="16" spans="1:23" ht="17.100000000000001" customHeight="1">
      <c r="A16" s="297" t="s">
        <v>807</v>
      </c>
      <c r="B16" s="139"/>
      <c r="C16" s="139"/>
      <c r="D16" s="145">
        <f>SUM(D17:D28)</f>
        <v>155800.04694625802</v>
      </c>
      <c r="E16" s="145">
        <f>SUM(E17:E28)</f>
        <v>155800.04694625802</v>
      </c>
      <c r="F16" s="145"/>
      <c r="G16" s="145">
        <f>SUM(G17:G28)</f>
        <v>155800.04694625802</v>
      </c>
      <c r="H16" s="133"/>
      <c r="I16" s="133"/>
      <c r="J16" s="133"/>
      <c r="K16" s="133"/>
      <c r="L16" s="133"/>
    </row>
    <row r="17" spans="1:13" ht="17.100000000000001" customHeight="1">
      <c r="A17" s="308">
        <v>2</v>
      </c>
      <c r="B17" s="139" t="s">
        <v>126</v>
      </c>
      <c r="C17" s="139" t="s">
        <v>763</v>
      </c>
      <c r="D17" s="136">
        <v>18792.587565752001</v>
      </c>
      <c r="E17" s="136">
        <v>18792.587565752001</v>
      </c>
      <c r="F17" s="136"/>
      <c r="G17" s="136">
        <v>18792.587565752001</v>
      </c>
      <c r="H17" s="281">
        <v>37390</v>
      </c>
      <c r="I17" s="281">
        <v>37390</v>
      </c>
      <c r="J17" s="281">
        <v>46552</v>
      </c>
      <c r="K17" s="294">
        <v>25</v>
      </c>
      <c r="L17" s="294">
        <v>0</v>
      </c>
    </row>
    <row r="18" spans="1:13" ht="17.100000000000001" customHeight="1">
      <c r="A18" s="308">
        <v>3</v>
      </c>
      <c r="B18" s="139" t="s">
        <v>126</v>
      </c>
      <c r="C18" s="139" t="s">
        <v>764</v>
      </c>
      <c r="D18" s="136">
        <v>21837.372827269999</v>
      </c>
      <c r="E18" s="136">
        <v>21837.372827269999</v>
      </c>
      <c r="F18" s="136"/>
      <c r="G18" s="136">
        <v>21837.372827269999</v>
      </c>
      <c r="H18" s="281">
        <v>37324</v>
      </c>
      <c r="I18" s="281">
        <v>37324</v>
      </c>
      <c r="J18" s="281">
        <v>46486</v>
      </c>
      <c r="K18" s="294">
        <v>25</v>
      </c>
      <c r="L18" s="294">
        <v>0</v>
      </c>
    </row>
    <row r="19" spans="1:13" ht="17.100000000000001" customHeight="1">
      <c r="A19" s="308">
        <v>4</v>
      </c>
      <c r="B19" s="139" t="s">
        <v>126</v>
      </c>
      <c r="C19" s="139" t="s">
        <v>765</v>
      </c>
      <c r="D19" s="136">
        <v>6734.586998568001</v>
      </c>
      <c r="E19" s="136">
        <v>6734.586998568001</v>
      </c>
      <c r="F19" s="136"/>
      <c r="G19" s="136">
        <v>6734.586998568001</v>
      </c>
      <c r="H19" s="281">
        <v>37799</v>
      </c>
      <c r="I19" s="281">
        <v>37769</v>
      </c>
      <c r="J19" s="281">
        <v>46932</v>
      </c>
      <c r="K19" s="294">
        <v>25</v>
      </c>
      <c r="L19" s="294">
        <v>0</v>
      </c>
    </row>
    <row r="20" spans="1:13" ht="17.100000000000001" customHeight="1">
      <c r="A20" s="308">
        <v>5</v>
      </c>
      <c r="B20" s="139" t="s">
        <v>126</v>
      </c>
      <c r="C20" s="139" t="s">
        <v>898</v>
      </c>
      <c r="D20" s="136">
        <v>8505.2630508559996</v>
      </c>
      <c r="E20" s="136">
        <v>8505.2630508559996</v>
      </c>
      <c r="F20" s="136"/>
      <c r="G20" s="136">
        <v>8505.2630508559996</v>
      </c>
      <c r="H20" s="281">
        <v>37165</v>
      </c>
      <c r="I20" s="281">
        <v>37165</v>
      </c>
      <c r="J20" s="281">
        <v>46328</v>
      </c>
      <c r="K20" s="294">
        <v>25</v>
      </c>
      <c r="L20" s="294">
        <v>0</v>
      </c>
      <c r="M20" s="76"/>
    </row>
    <row r="21" spans="1:13" ht="17.100000000000001" customHeight="1">
      <c r="A21" s="308">
        <v>6</v>
      </c>
      <c r="B21" s="139" t="s">
        <v>134</v>
      </c>
      <c r="C21" s="139" t="s">
        <v>767</v>
      </c>
      <c r="D21" s="136">
        <v>11685.89455891</v>
      </c>
      <c r="E21" s="136">
        <v>11685.89455891</v>
      </c>
      <c r="F21" s="136"/>
      <c r="G21" s="136">
        <v>11685.89455891</v>
      </c>
      <c r="H21" s="281">
        <v>36686</v>
      </c>
      <c r="I21" s="281">
        <v>36686</v>
      </c>
      <c r="J21" s="281">
        <v>45992</v>
      </c>
      <c r="K21" s="294">
        <v>25</v>
      </c>
      <c r="L21" s="294">
        <v>0</v>
      </c>
    </row>
    <row r="22" spans="1:13" ht="17.100000000000001" customHeight="1">
      <c r="A22" s="308">
        <v>7</v>
      </c>
      <c r="B22" s="139" t="s">
        <v>126</v>
      </c>
      <c r="C22" s="139" t="s">
        <v>897</v>
      </c>
      <c r="D22" s="136">
        <v>19701.462276496</v>
      </c>
      <c r="E22" s="136">
        <v>19701.462276496</v>
      </c>
      <c r="F22" s="136"/>
      <c r="G22" s="136">
        <v>19701.462276496</v>
      </c>
      <c r="H22" s="281">
        <v>37342</v>
      </c>
      <c r="I22" s="281">
        <v>37342</v>
      </c>
      <c r="J22" s="281">
        <v>46504</v>
      </c>
      <c r="K22" s="294">
        <v>25</v>
      </c>
      <c r="L22" s="294">
        <v>0</v>
      </c>
    </row>
    <row r="23" spans="1:13" ht="17.100000000000001" customHeight="1">
      <c r="A23" s="308">
        <v>8</v>
      </c>
      <c r="B23" s="139" t="s">
        <v>126</v>
      </c>
      <c r="C23" s="139" t="s">
        <v>896</v>
      </c>
      <c r="D23" s="136">
        <v>11381.047769234001</v>
      </c>
      <c r="E23" s="136">
        <v>11381.047769234001</v>
      </c>
      <c r="F23" s="136"/>
      <c r="G23" s="136">
        <v>11381.047769234001</v>
      </c>
      <c r="H23" s="281">
        <v>37898</v>
      </c>
      <c r="I23" s="281">
        <v>37898</v>
      </c>
      <c r="J23" s="281">
        <v>47063</v>
      </c>
      <c r="K23" s="294">
        <v>25</v>
      </c>
      <c r="L23" s="294">
        <v>0</v>
      </c>
    </row>
    <row r="24" spans="1:13" ht="17.100000000000001" customHeight="1">
      <c r="A24" s="308">
        <v>9</v>
      </c>
      <c r="B24" s="139" t="s">
        <v>126</v>
      </c>
      <c r="C24" s="139" t="s">
        <v>895</v>
      </c>
      <c r="D24" s="136">
        <v>15182.860915222</v>
      </c>
      <c r="E24" s="136">
        <v>15182.860915222</v>
      </c>
      <c r="F24" s="136"/>
      <c r="G24" s="136">
        <v>15182.860915222</v>
      </c>
      <c r="H24" s="281">
        <v>37274</v>
      </c>
      <c r="I24" s="281">
        <v>37274</v>
      </c>
      <c r="J24" s="281">
        <v>46405</v>
      </c>
      <c r="K24" s="294">
        <v>24</v>
      </c>
      <c r="L24" s="294">
        <v>11</v>
      </c>
    </row>
    <row r="25" spans="1:13" ht="17.100000000000001" customHeight="1">
      <c r="A25" s="308">
        <v>10</v>
      </c>
      <c r="B25" s="139" t="s">
        <v>126</v>
      </c>
      <c r="C25" s="139" t="s">
        <v>894</v>
      </c>
      <c r="D25" s="136">
        <v>8533.3003166840008</v>
      </c>
      <c r="E25" s="136">
        <v>8533.3003166840008</v>
      </c>
      <c r="F25" s="136"/>
      <c r="G25" s="136">
        <v>8533.3003166840008</v>
      </c>
      <c r="H25" s="281">
        <v>37822</v>
      </c>
      <c r="I25" s="281">
        <v>37822</v>
      </c>
      <c r="J25" s="281">
        <v>46954</v>
      </c>
      <c r="K25" s="294">
        <v>24</v>
      </c>
      <c r="L25" s="294">
        <v>11</v>
      </c>
    </row>
    <row r="26" spans="1:13" ht="17.100000000000001" customHeight="1">
      <c r="A26" s="308">
        <v>11</v>
      </c>
      <c r="B26" s="139" t="s">
        <v>126</v>
      </c>
      <c r="C26" s="139" t="s">
        <v>772</v>
      </c>
      <c r="D26" s="136">
        <v>8558.4649942220003</v>
      </c>
      <c r="E26" s="136">
        <v>8558.4649942220003</v>
      </c>
      <c r="F26" s="136"/>
      <c r="G26" s="136">
        <v>8558.4649942220003</v>
      </c>
      <c r="H26" s="281">
        <v>37214</v>
      </c>
      <c r="I26" s="281">
        <v>37214</v>
      </c>
      <c r="J26" s="281">
        <v>46345</v>
      </c>
      <c r="K26" s="294">
        <v>24</v>
      </c>
      <c r="L26" s="294">
        <v>11</v>
      </c>
    </row>
    <row r="27" spans="1:13" ht="17.100000000000001" customHeight="1">
      <c r="A27" s="308">
        <v>12</v>
      </c>
      <c r="B27" s="139" t="s">
        <v>126</v>
      </c>
      <c r="C27" s="139" t="s">
        <v>773</v>
      </c>
      <c r="D27" s="136">
        <v>22515.674329434001</v>
      </c>
      <c r="E27" s="136">
        <v>22515.674329434001</v>
      </c>
      <c r="F27" s="136"/>
      <c r="G27" s="136">
        <v>22515.674329434001</v>
      </c>
      <c r="H27" s="281">
        <v>37240</v>
      </c>
      <c r="I27" s="281">
        <v>37240</v>
      </c>
      <c r="J27" s="281">
        <v>46371</v>
      </c>
      <c r="K27" s="294">
        <v>25</v>
      </c>
      <c r="L27" s="294">
        <v>0</v>
      </c>
    </row>
    <row r="28" spans="1:13" ht="17.100000000000001" customHeight="1">
      <c r="A28" s="308">
        <v>13</v>
      </c>
      <c r="B28" s="139" t="s">
        <v>761</v>
      </c>
      <c r="C28" s="139" t="s">
        <v>893</v>
      </c>
      <c r="D28" s="136">
        <v>2371.53134361</v>
      </c>
      <c r="E28" s="136">
        <v>2371.53134361</v>
      </c>
      <c r="F28" s="136"/>
      <c r="G28" s="136">
        <v>2371.53134361</v>
      </c>
      <c r="H28" s="281">
        <v>36433</v>
      </c>
      <c r="I28" s="281">
        <v>36433</v>
      </c>
      <c r="J28" s="281">
        <v>45756</v>
      </c>
      <c r="K28" s="294">
        <v>25</v>
      </c>
      <c r="L28" s="294">
        <v>7</v>
      </c>
    </row>
    <row r="29" spans="1:13" ht="17.100000000000001" customHeight="1">
      <c r="A29" s="297" t="s">
        <v>808</v>
      </c>
      <c r="B29" s="139"/>
      <c r="C29" s="139"/>
      <c r="D29" s="145">
        <f>SUM(D30:D34)</f>
        <v>120639.075094824</v>
      </c>
      <c r="E29" s="145">
        <f>SUM(E30:E34)</f>
        <v>120639.075094824</v>
      </c>
      <c r="F29" s="145"/>
      <c r="G29" s="145">
        <f>SUM(G30:G34)</f>
        <v>120639.075094824</v>
      </c>
      <c r="H29" s="133"/>
      <c r="I29" s="133"/>
      <c r="J29" s="133"/>
      <c r="K29" s="133"/>
      <c r="L29" s="133"/>
    </row>
    <row r="30" spans="1:13" ht="17.100000000000001" customHeight="1">
      <c r="A30" s="308">
        <v>15</v>
      </c>
      <c r="B30" s="139" t="s">
        <v>126</v>
      </c>
      <c r="C30" s="139" t="s">
        <v>775</v>
      </c>
      <c r="D30" s="136">
        <v>41991.151172542006</v>
      </c>
      <c r="E30" s="136">
        <v>41991.151172542006</v>
      </c>
      <c r="F30" s="136"/>
      <c r="G30" s="136">
        <v>41991.151172542006</v>
      </c>
      <c r="H30" s="281">
        <v>37979</v>
      </c>
      <c r="I30" s="281">
        <v>37979</v>
      </c>
      <c r="J30" s="281">
        <v>47116</v>
      </c>
      <c r="K30" s="294">
        <v>24</v>
      </c>
      <c r="L30" s="294">
        <v>11</v>
      </c>
    </row>
    <row r="31" spans="1:13" ht="17.100000000000001" customHeight="1">
      <c r="A31" s="308">
        <v>16</v>
      </c>
      <c r="B31" s="139" t="s">
        <v>126</v>
      </c>
      <c r="C31" s="139" t="s">
        <v>892</v>
      </c>
      <c r="D31" s="136">
        <v>9260.3675103940004</v>
      </c>
      <c r="E31" s="136">
        <v>9260.3675103940004</v>
      </c>
      <c r="F31" s="136"/>
      <c r="G31" s="136">
        <v>9260.3675103940004</v>
      </c>
      <c r="H31" s="281">
        <v>37873</v>
      </c>
      <c r="I31" s="281">
        <v>37873</v>
      </c>
      <c r="J31" s="281">
        <v>47035</v>
      </c>
      <c r="K31" s="294">
        <v>25</v>
      </c>
      <c r="L31" s="294">
        <v>0</v>
      </c>
    </row>
    <row r="32" spans="1:13" ht="17.100000000000001" customHeight="1">
      <c r="A32" s="308">
        <v>17</v>
      </c>
      <c r="B32" s="139" t="s">
        <v>126</v>
      </c>
      <c r="C32" s="139" t="s">
        <v>777</v>
      </c>
      <c r="D32" s="136">
        <v>19216.499094078001</v>
      </c>
      <c r="E32" s="136">
        <v>19216.499094078001</v>
      </c>
      <c r="F32" s="136"/>
      <c r="G32" s="136">
        <v>19216.499094078001</v>
      </c>
      <c r="H32" s="281">
        <v>38464</v>
      </c>
      <c r="I32" s="281">
        <v>38464</v>
      </c>
      <c r="J32" s="281">
        <v>47625</v>
      </c>
      <c r="K32" s="294">
        <v>25</v>
      </c>
      <c r="L32" s="294">
        <v>0</v>
      </c>
    </row>
    <row r="33" spans="1:12" ht="17.100000000000001" customHeight="1">
      <c r="A33" s="308">
        <v>18</v>
      </c>
      <c r="B33" s="139" t="s">
        <v>126</v>
      </c>
      <c r="C33" s="139" t="s">
        <v>778</v>
      </c>
      <c r="D33" s="136">
        <v>14640.272736518002</v>
      </c>
      <c r="E33" s="136">
        <v>14640.272736518002</v>
      </c>
      <c r="F33" s="136"/>
      <c r="G33" s="136">
        <v>14640.272736518002</v>
      </c>
      <c r="H33" s="281">
        <v>38078</v>
      </c>
      <c r="I33" s="281">
        <v>38078</v>
      </c>
      <c r="J33" s="281">
        <v>47239</v>
      </c>
      <c r="K33" s="294">
        <v>25</v>
      </c>
      <c r="L33" s="294">
        <v>0</v>
      </c>
    </row>
    <row r="34" spans="1:12" ht="17.100000000000001" customHeight="1">
      <c r="A34" s="308">
        <v>19</v>
      </c>
      <c r="B34" s="139" t="s">
        <v>126</v>
      </c>
      <c r="C34" s="139" t="s">
        <v>891</v>
      </c>
      <c r="D34" s="136">
        <v>35530.784581291999</v>
      </c>
      <c r="E34" s="136">
        <v>35530.784581291999</v>
      </c>
      <c r="F34" s="136"/>
      <c r="G34" s="136">
        <v>35530.784581291999</v>
      </c>
      <c r="H34" s="281">
        <v>37764</v>
      </c>
      <c r="I34" s="281">
        <v>37764</v>
      </c>
      <c r="J34" s="281">
        <v>46927</v>
      </c>
      <c r="K34" s="294">
        <v>25</v>
      </c>
      <c r="L34" s="294">
        <v>0</v>
      </c>
    </row>
    <row r="35" spans="1:12" ht="17.100000000000001" customHeight="1">
      <c r="A35" s="297" t="s">
        <v>809</v>
      </c>
      <c r="B35" s="139"/>
      <c r="C35" s="139"/>
      <c r="D35" s="145">
        <f>SUM(D36:D37)</f>
        <v>88316.202929526014</v>
      </c>
      <c r="E35" s="145">
        <f>SUM(E36:E37)</f>
        <v>88316.202929526014</v>
      </c>
      <c r="F35" s="145"/>
      <c r="G35" s="145">
        <f>SUM(G36:G37)</f>
        <v>88316.202929526014</v>
      </c>
      <c r="H35" s="133"/>
      <c r="I35" s="133"/>
      <c r="J35" s="133"/>
      <c r="K35" s="133"/>
      <c r="L35" s="133"/>
    </row>
    <row r="36" spans="1:12" ht="17.100000000000001" customHeight="1">
      <c r="A36" s="308">
        <v>20</v>
      </c>
      <c r="B36" s="139" t="s">
        <v>126</v>
      </c>
      <c r="C36" s="139" t="s">
        <v>780</v>
      </c>
      <c r="D36" s="136">
        <v>33317.961177072</v>
      </c>
      <c r="E36" s="136">
        <v>33317.961177072</v>
      </c>
      <c r="F36" s="136"/>
      <c r="G36" s="136">
        <v>33317.961177072</v>
      </c>
      <c r="H36" s="281">
        <v>39022</v>
      </c>
      <c r="I36" s="281">
        <v>39022</v>
      </c>
      <c r="J36" s="281">
        <v>48182</v>
      </c>
      <c r="K36" s="294">
        <v>25</v>
      </c>
      <c r="L36" s="294">
        <v>0</v>
      </c>
    </row>
    <row r="37" spans="1:12" ht="17.100000000000001" customHeight="1">
      <c r="A37" s="308">
        <v>21</v>
      </c>
      <c r="B37" s="139" t="s">
        <v>126</v>
      </c>
      <c r="C37" s="139" t="s">
        <v>781</v>
      </c>
      <c r="D37" s="136">
        <v>54998.241752454007</v>
      </c>
      <c r="E37" s="136">
        <v>54998.241752454007</v>
      </c>
      <c r="F37" s="136"/>
      <c r="G37" s="136">
        <v>54998.241752454007</v>
      </c>
      <c r="H37" s="281">
        <v>39234</v>
      </c>
      <c r="I37" s="281">
        <v>39234</v>
      </c>
      <c r="J37" s="281">
        <v>48396</v>
      </c>
      <c r="K37" s="294">
        <v>25</v>
      </c>
      <c r="L37" s="294">
        <v>0</v>
      </c>
    </row>
    <row r="38" spans="1:12" ht="17.100000000000001" customHeight="1">
      <c r="A38" s="297" t="s">
        <v>810</v>
      </c>
      <c r="B38" s="139"/>
      <c r="C38" s="139"/>
      <c r="D38" s="145">
        <f>SUM(D39:D40)</f>
        <v>42281.440611124002</v>
      </c>
      <c r="E38" s="145">
        <f>SUM(E39:E40)</f>
        <v>42281.440611124002</v>
      </c>
      <c r="F38" s="145"/>
      <c r="G38" s="145">
        <f>SUM(G39:G40)</f>
        <v>42281.440611124002</v>
      </c>
      <c r="H38" s="133"/>
      <c r="I38" s="133"/>
      <c r="J38" s="133"/>
      <c r="K38" s="133"/>
      <c r="L38" s="133"/>
    </row>
    <row r="39" spans="1:12" ht="17.100000000000001" customHeight="1">
      <c r="A39" s="308">
        <v>24</v>
      </c>
      <c r="B39" s="139" t="s">
        <v>126</v>
      </c>
      <c r="C39" s="139" t="s">
        <v>782</v>
      </c>
      <c r="D39" s="136">
        <v>17212.358664930001</v>
      </c>
      <c r="E39" s="136">
        <v>17212.358664930001</v>
      </c>
      <c r="F39" s="136"/>
      <c r="G39" s="136">
        <v>17212.358664930001</v>
      </c>
      <c r="H39" s="281">
        <v>38443</v>
      </c>
      <c r="I39" s="281">
        <v>38443</v>
      </c>
      <c r="J39" s="281">
        <v>47604</v>
      </c>
      <c r="K39" s="294">
        <v>25</v>
      </c>
      <c r="L39" s="294">
        <v>0</v>
      </c>
    </row>
    <row r="40" spans="1:12" ht="17.100000000000001" customHeight="1">
      <c r="A40" s="308">
        <v>25</v>
      </c>
      <c r="B40" s="139" t="s">
        <v>126</v>
      </c>
      <c r="C40" s="139" t="s">
        <v>890</v>
      </c>
      <c r="D40" s="136">
        <v>25069.081946194001</v>
      </c>
      <c r="E40" s="136">
        <v>25069.081946194001</v>
      </c>
      <c r="F40" s="136"/>
      <c r="G40" s="136">
        <v>25069.081946194001</v>
      </c>
      <c r="H40" s="281">
        <v>38961</v>
      </c>
      <c r="I40" s="281">
        <v>38961</v>
      </c>
      <c r="J40" s="281">
        <v>48122</v>
      </c>
      <c r="K40" s="294">
        <v>25</v>
      </c>
      <c r="L40" s="294">
        <v>0</v>
      </c>
    </row>
    <row r="41" spans="1:12" ht="17.100000000000001" customHeight="1">
      <c r="A41" s="297" t="s">
        <v>812</v>
      </c>
      <c r="B41" s="139"/>
      <c r="C41" s="139"/>
      <c r="D41" s="145">
        <f>SUM(D42)</f>
        <v>23901.227699492003</v>
      </c>
      <c r="E41" s="145">
        <f>SUM(E42)</f>
        <v>23901.227699492003</v>
      </c>
      <c r="F41" s="145"/>
      <c r="G41" s="145">
        <f>SUM(G42)</f>
        <v>23901.227699492003</v>
      </c>
      <c r="H41" s="133"/>
      <c r="I41" s="133"/>
      <c r="J41" s="133"/>
      <c r="K41" s="133"/>
      <c r="L41" s="133"/>
    </row>
    <row r="42" spans="1:12" ht="17.100000000000001" customHeight="1">
      <c r="A42" s="308">
        <v>26</v>
      </c>
      <c r="B42" s="139" t="s">
        <v>126</v>
      </c>
      <c r="C42" s="139" t="s">
        <v>889</v>
      </c>
      <c r="D42" s="136">
        <v>23901.227699492003</v>
      </c>
      <c r="E42" s="136">
        <v>23901.227699492003</v>
      </c>
      <c r="F42" s="136"/>
      <c r="G42" s="136">
        <v>23901.227699492003</v>
      </c>
      <c r="H42" s="281">
        <v>38869</v>
      </c>
      <c r="I42" s="281">
        <v>38869</v>
      </c>
      <c r="J42" s="281">
        <v>48030</v>
      </c>
      <c r="K42" s="294">
        <v>25</v>
      </c>
      <c r="L42" s="294">
        <v>0</v>
      </c>
    </row>
    <row r="43" spans="1:12" ht="17.100000000000001" customHeight="1">
      <c r="A43" s="297" t="s">
        <v>817</v>
      </c>
      <c r="B43" s="139"/>
      <c r="C43" s="139"/>
      <c r="D43" s="306">
        <f>SUM(D44:D45)</f>
        <v>37266.916594335999</v>
      </c>
      <c r="E43" s="306">
        <f>SUM(E44:E45)</f>
        <v>37266.916594335999</v>
      </c>
      <c r="F43" s="306"/>
      <c r="G43" s="306">
        <f>SUM(G44:G45)</f>
        <v>37266.916594335999</v>
      </c>
      <c r="H43" s="133"/>
      <c r="I43" s="133"/>
      <c r="J43" s="133"/>
      <c r="K43" s="133"/>
      <c r="L43" s="133"/>
    </row>
    <row r="44" spans="1:12" ht="17.100000000000001" customHeight="1">
      <c r="A44" s="308">
        <v>28</v>
      </c>
      <c r="B44" s="139" t="s">
        <v>192</v>
      </c>
      <c r="C44" s="139" t="s">
        <v>888</v>
      </c>
      <c r="D44" s="136">
        <v>10822.558408662</v>
      </c>
      <c r="E44" s="136">
        <v>10822.558408662</v>
      </c>
      <c r="F44" s="136"/>
      <c r="G44" s="136">
        <v>10822.558408662</v>
      </c>
      <c r="H44" s="281">
        <v>41487</v>
      </c>
      <c r="I44" s="281">
        <v>41486</v>
      </c>
      <c r="J44" s="281">
        <v>50587</v>
      </c>
      <c r="K44" s="294">
        <v>24</v>
      </c>
      <c r="L44" s="294">
        <v>11</v>
      </c>
    </row>
    <row r="45" spans="1:12" ht="17.100000000000001" customHeight="1">
      <c r="A45" s="308">
        <v>29</v>
      </c>
      <c r="B45" s="139" t="s">
        <v>192</v>
      </c>
      <c r="C45" s="139" t="s">
        <v>225</v>
      </c>
      <c r="D45" s="136">
        <v>26444.358185674002</v>
      </c>
      <c r="E45" s="136">
        <v>26444.358185674002</v>
      </c>
      <c r="F45" s="136"/>
      <c r="G45" s="136">
        <v>26444.358185674002</v>
      </c>
      <c r="H45" s="281">
        <v>40392</v>
      </c>
      <c r="I45" s="281">
        <v>40389</v>
      </c>
      <c r="J45" s="281">
        <v>49151</v>
      </c>
      <c r="K45" s="294">
        <v>23</v>
      </c>
      <c r="L45" s="294">
        <v>10</v>
      </c>
    </row>
    <row r="46" spans="1:12" ht="17.100000000000001" customHeight="1">
      <c r="A46" s="297" t="s">
        <v>823</v>
      </c>
      <c r="B46" s="139"/>
      <c r="C46" s="139"/>
      <c r="D46" s="307">
        <f>SUM(D47)</f>
        <v>1347.9117114319999</v>
      </c>
      <c r="E46" s="307">
        <f>SUM(E47)</f>
        <v>1347.9117114319999</v>
      </c>
      <c r="F46" s="307"/>
      <c r="G46" s="307">
        <f>SUM(G47)</f>
        <v>1347.9117114319999</v>
      </c>
      <c r="H46" s="133"/>
      <c r="I46" s="133"/>
      <c r="J46" s="133"/>
      <c r="K46" s="133"/>
      <c r="L46" s="133"/>
    </row>
    <row r="47" spans="1:12" ht="17.100000000000001" customHeight="1">
      <c r="A47" s="308">
        <v>31</v>
      </c>
      <c r="B47" s="139" t="s">
        <v>786</v>
      </c>
      <c r="C47" s="139" t="s">
        <v>887</v>
      </c>
      <c r="D47" s="136">
        <v>1347.9117114319999</v>
      </c>
      <c r="E47" s="136">
        <v>1347.9117114319999</v>
      </c>
      <c r="F47" s="136"/>
      <c r="G47" s="136">
        <v>1347.9117114319999</v>
      </c>
      <c r="H47" s="281">
        <v>41186</v>
      </c>
      <c r="I47" s="281">
        <v>41185</v>
      </c>
      <c r="J47" s="281">
        <v>50041</v>
      </c>
      <c r="K47" s="294">
        <v>24</v>
      </c>
      <c r="L47" s="294">
        <v>2</v>
      </c>
    </row>
    <row r="48" spans="1:12" ht="17.100000000000001" customHeight="1">
      <c r="A48" s="297" t="s">
        <v>824</v>
      </c>
      <c r="B48" s="139"/>
      <c r="C48" s="139"/>
      <c r="D48" s="307">
        <f>SUM(D49)</f>
        <v>2079.7684813620003</v>
      </c>
      <c r="E48" s="307">
        <f>SUM(E49)</f>
        <v>2079.7684813620003</v>
      </c>
      <c r="F48" s="307"/>
      <c r="G48" s="307">
        <f>SUM(G49)</f>
        <v>2079.7684813620003</v>
      </c>
      <c r="H48" s="133"/>
      <c r="I48" s="133"/>
      <c r="J48" s="133"/>
      <c r="K48" s="133"/>
      <c r="L48" s="133"/>
    </row>
    <row r="49" spans="1:12" ht="17.100000000000001" customHeight="1">
      <c r="A49" s="308">
        <v>33</v>
      </c>
      <c r="B49" s="139" t="s">
        <v>786</v>
      </c>
      <c r="C49" s="139" t="s">
        <v>886</v>
      </c>
      <c r="D49" s="136">
        <v>2079.7684813620003</v>
      </c>
      <c r="E49" s="136">
        <v>2079.7684813620003</v>
      </c>
      <c r="F49" s="136"/>
      <c r="G49" s="136">
        <v>2079.7684813620003</v>
      </c>
      <c r="H49" s="281">
        <v>41179</v>
      </c>
      <c r="I49" s="281">
        <v>41178</v>
      </c>
      <c r="J49" s="281">
        <v>47774</v>
      </c>
      <c r="K49" s="294">
        <v>18</v>
      </c>
      <c r="L49" s="294">
        <v>0</v>
      </c>
    </row>
    <row r="50" spans="1:12" ht="17.100000000000001" customHeight="1">
      <c r="A50" s="297" t="s">
        <v>827</v>
      </c>
      <c r="B50" s="139"/>
      <c r="C50" s="139"/>
      <c r="D50" s="306">
        <f>SUM(D51:D52)</f>
        <v>8940.3623120240009</v>
      </c>
      <c r="E50" s="306">
        <f>SUM(E51:E52)</f>
        <v>8940.3623120240009</v>
      </c>
      <c r="F50" s="306"/>
      <c r="G50" s="306">
        <f>SUM(G51:G52)</f>
        <v>8940.3623120240009</v>
      </c>
      <c r="H50" s="133"/>
      <c r="I50" s="133"/>
      <c r="J50" s="133"/>
      <c r="K50" s="133"/>
      <c r="L50" s="133"/>
    </row>
    <row r="51" spans="1:12" ht="17.100000000000001" customHeight="1">
      <c r="A51" s="308">
        <v>34</v>
      </c>
      <c r="B51" s="139" t="s">
        <v>786</v>
      </c>
      <c r="C51" s="139" t="s">
        <v>885</v>
      </c>
      <c r="D51" s="136">
        <v>4635.0708103699999</v>
      </c>
      <c r="E51" s="136">
        <v>4635.0708103699999</v>
      </c>
      <c r="F51" s="136"/>
      <c r="G51" s="136">
        <v>4635.0708103699999</v>
      </c>
      <c r="H51" s="281">
        <v>40939</v>
      </c>
      <c r="I51" s="281">
        <v>40938</v>
      </c>
      <c r="J51" s="281">
        <v>48579</v>
      </c>
      <c r="K51" s="294">
        <v>20</v>
      </c>
      <c r="L51" s="294">
        <v>10</v>
      </c>
    </row>
    <row r="52" spans="1:12" ht="17.100000000000001" customHeight="1">
      <c r="A52" s="308">
        <v>36</v>
      </c>
      <c r="B52" s="139" t="s">
        <v>126</v>
      </c>
      <c r="C52" s="139" t="s">
        <v>884</v>
      </c>
      <c r="D52" s="136">
        <v>4305.2915016540001</v>
      </c>
      <c r="E52" s="136">
        <v>4305.2915016540001</v>
      </c>
      <c r="F52" s="136"/>
      <c r="G52" s="136">
        <v>4305.2915016540001</v>
      </c>
      <c r="H52" s="281">
        <v>42751</v>
      </c>
      <c r="I52" s="281">
        <v>42749</v>
      </c>
      <c r="J52" s="281">
        <v>51517</v>
      </c>
      <c r="K52" s="294">
        <v>24</v>
      </c>
      <c r="L52" s="294">
        <v>0</v>
      </c>
    </row>
    <row r="53" spans="1:12" ht="17.100000000000001" customHeight="1">
      <c r="A53" s="297" t="s">
        <v>839</v>
      </c>
      <c r="B53" s="139"/>
      <c r="C53" s="139"/>
      <c r="D53" s="306">
        <f>SUM(D54:D55)</f>
        <v>20563.927360262001</v>
      </c>
      <c r="E53" s="306">
        <f>SUM(E54:E55)</f>
        <v>20563.927360262001</v>
      </c>
      <c r="F53" s="306"/>
      <c r="G53" s="306">
        <f>SUM(G54:G55)</f>
        <v>20563.927360262001</v>
      </c>
      <c r="H53" s="133"/>
      <c r="I53" s="133"/>
      <c r="J53" s="133"/>
      <c r="K53" s="133"/>
      <c r="L53" s="133"/>
    </row>
    <row r="54" spans="1:12" ht="17.100000000000001" customHeight="1">
      <c r="A54" s="308">
        <v>38</v>
      </c>
      <c r="B54" s="139" t="s">
        <v>126</v>
      </c>
      <c r="C54" s="139" t="s">
        <v>883</v>
      </c>
      <c r="D54" s="136">
        <v>17251.180508276</v>
      </c>
      <c r="E54" s="136">
        <v>17251.180508276</v>
      </c>
      <c r="F54" s="136"/>
      <c r="G54" s="136">
        <v>17251.180508276</v>
      </c>
      <c r="H54" s="281">
        <v>44166</v>
      </c>
      <c r="I54" s="281">
        <v>44165</v>
      </c>
      <c r="J54" s="281">
        <v>54056</v>
      </c>
      <c r="K54" s="294">
        <v>27</v>
      </c>
      <c r="L54" s="294">
        <v>0</v>
      </c>
    </row>
    <row r="55" spans="1:12" ht="17.100000000000001" customHeight="1">
      <c r="A55" s="308">
        <v>40</v>
      </c>
      <c r="B55" s="139" t="s">
        <v>786</v>
      </c>
      <c r="C55" s="139" t="s">
        <v>882</v>
      </c>
      <c r="D55" s="136">
        <v>3312.7468519859999</v>
      </c>
      <c r="E55" s="136">
        <v>3312.7468519859999</v>
      </c>
      <c r="F55" s="136"/>
      <c r="G55" s="136">
        <v>3312.7468519859999</v>
      </c>
      <c r="H55" s="281">
        <v>43099</v>
      </c>
      <c r="I55" s="281">
        <v>43069</v>
      </c>
      <c r="J55" s="281">
        <v>50769</v>
      </c>
      <c r="K55" s="294">
        <v>21</v>
      </c>
      <c r="L55" s="294">
        <v>0</v>
      </c>
    </row>
    <row r="56" spans="1:12" ht="17.100000000000001" customHeight="1">
      <c r="A56" s="297" t="s">
        <v>840</v>
      </c>
      <c r="B56" s="139"/>
      <c r="C56" s="139"/>
      <c r="D56" s="306">
        <f>SUM(D57:D58)</f>
        <v>30071.567408740004</v>
      </c>
      <c r="E56" s="306">
        <f>SUM(E57:E58)</f>
        <v>30071.567408740004</v>
      </c>
      <c r="F56" s="306"/>
      <c r="G56" s="306">
        <f>SUM(G57:G58)</f>
        <v>30071.567408740004</v>
      </c>
      <c r="H56" s="133"/>
      <c r="I56" s="133"/>
      <c r="J56" s="133"/>
      <c r="K56" s="133"/>
      <c r="L56" s="133"/>
    </row>
    <row r="57" spans="1:12" ht="17.100000000000001" customHeight="1">
      <c r="A57" s="308">
        <v>42</v>
      </c>
      <c r="B57" s="139" t="s">
        <v>126</v>
      </c>
      <c r="C57" s="139" t="s">
        <v>793</v>
      </c>
      <c r="D57" s="136">
        <v>17278.528893054001</v>
      </c>
      <c r="E57" s="136">
        <v>17278.528893054001</v>
      </c>
      <c r="F57" s="136"/>
      <c r="G57" s="136">
        <v>17278.528893054001</v>
      </c>
      <c r="H57" s="281">
        <v>43861</v>
      </c>
      <c r="I57" s="281">
        <v>43832</v>
      </c>
      <c r="J57" s="281">
        <v>53695</v>
      </c>
      <c r="K57" s="294">
        <v>27</v>
      </c>
      <c r="L57" s="294">
        <v>0</v>
      </c>
    </row>
    <row r="58" spans="1:12" ht="17.100000000000001" customHeight="1">
      <c r="A58" s="308">
        <v>43</v>
      </c>
      <c r="B58" s="139" t="s">
        <v>126</v>
      </c>
      <c r="C58" s="139" t="s">
        <v>794</v>
      </c>
      <c r="D58" s="136">
        <v>12793.038515686001</v>
      </c>
      <c r="E58" s="136">
        <v>12793.038515686001</v>
      </c>
      <c r="F58" s="136"/>
      <c r="G58" s="136">
        <v>12793.038515686001</v>
      </c>
      <c r="H58" s="281">
        <v>43922</v>
      </c>
      <c r="I58" s="281">
        <v>43920</v>
      </c>
      <c r="J58" s="281">
        <v>53812</v>
      </c>
      <c r="K58" s="294">
        <v>27</v>
      </c>
      <c r="L58" s="294">
        <v>0</v>
      </c>
    </row>
    <row r="59" spans="1:12" ht="17.100000000000001" customHeight="1">
      <c r="A59" s="297" t="s">
        <v>841</v>
      </c>
      <c r="B59" s="139"/>
      <c r="C59" s="139"/>
      <c r="D59" s="145">
        <f>SUM(D60:D61)</f>
        <v>79958.123127454004</v>
      </c>
      <c r="E59" s="145">
        <f>SUM(E60:E61)</f>
        <v>79958.123127454004</v>
      </c>
      <c r="F59" s="145"/>
      <c r="G59" s="145">
        <f>SUM(G60:G61)</f>
        <v>79958.123127454004</v>
      </c>
      <c r="H59" s="133"/>
      <c r="I59" s="133"/>
      <c r="J59" s="133"/>
      <c r="K59" s="133"/>
      <c r="L59" s="133"/>
    </row>
    <row r="60" spans="1:12" ht="17.100000000000001" customHeight="1">
      <c r="A60" s="308">
        <v>45</v>
      </c>
      <c r="B60" s="139" t="s">
        <v>126</v>
      </c>
      <c r="C60" s="139" t="s">
        <v>795</v>
      </c>
      <c r="D60" s="136">
        <v>8500.0221940920001</v>
      </c>
      <c r="E60" s="136">
        <v>8500.0221940920001</v>
      </c>
      <c r="F60" s="136"/>
      <c r="G60" s="136">
        <v>8500.0221940920001</v>
      </c>
      <c r="H60" s="281">
        <v>44075</v>
      </c>
      <c r="I60" s="281">
        <v>44073</v>
      </c>
      <c r="J60" s="281">
        <v>53571</v>
      </c>
      <c r="K60" s="294">
        <v>26</v>
      </c>
      <c r="L60" s="294">
        <v>0</v>
      </c>
    </row>
    <row r="61" spans="1:12" ht="17.100000000000001" customHeight="1">
      <c r="A61" s="139">
        <v>303</v>
      </c>
      <c r="B61" s="139" t="s">
        <v>844</v>
      </c>
      <c r="C61" s="298" t="str">
        <f>+'[17]INV COND CFE MILLDD'!C71</f>
        <v>LT en Corriente Directa Ixtepec Potencia-Yautepec Potencia</v>
      </c>
      <c r="D61" s="136">
        <v>71458.100933362002</v>
      </c>
      <c r="E61" s="136">
        <v>71458.100933362002</v>
      </c>
      <c r="F61" s="136"/>
      <c r="G61" s="136">
        <v>71458.100933362002</v>
      </c>
      <c r="H61" s="281">
        <v>44710</v>
      </c>
      <c r="I61" s="281">
        <v>44709</v>
      </c>
      <c r="J61" s="281">
        <v>53841</v>
      </c>
      <c r="K61" s="294">
        <v>25</v>
      </c>
      <c r="L61" s="294">
        <v>0</v>
      </c>
    </row>
    <row r="62" spans="1:12" ht="17.100000000000001" customHeight="1">
      <c r="A62" s="297" t="s">
        <v>853</v>
      </c>
      <c r="B62" s="139"/>
      <c r="C62" s="139"/>
      <c r="D62" s="145">
        <f>SUM(D63:D63)</f>
        <v>4480.7974577080004</v>
      </c>
      <c r="E62" s="145">
        <f>SUM(E63:E63)</f>
        <v>4480.7974577080004</v>
      </c>
      <c r="F62" s="145"/>
      <c r="G62" s="145">
        <f>SUM(G63:G63)</f>
        <v>4480.7974577080004</v>
      </c>
      <c r="H62" s="133"/>
      <c r="I62" s="133"/>
      <c r="J62" s="133"/>
      <c r="K62" s="133"/>
      <c r="L62" s="133"/>
    </row>
    <row r="63" spans="1:12" ht="17.100000000000001" customHeight="1" thickBot="1">
      <c r="A63" s="299">
        <v>49</v>
      </c>
      <c r="B63" s="299" t="s">
        <v>786</v>
      </c>
      <c r="C63" s="299" t="s">
        <v>881</v>
      </c>
      <c r="D63" s="143">
        <v>4480.7974577080004</v>
      </c>
      <c r="E63" s="143">
        <v>4480.7974577080004</v>
      </c>
      <c r="F63" s="143"/>
      <c r="G63" s="143">
        <v>4480.7974577080004</v>
      </c>
      <c r="H63" s="284">
        <v>44287</v>
      </c>
      <c r="I63" s="284">
        <v>44285</v>
      </c>
      <c r="J63" s="284">
        <v>51622</v>
      </c>
      <c r="K63" s="295">
        <v>20</v>
      </c>
      <c r="L63" s="295">
        <v>0</v>
      </c>
    </row>
    <row r="64" spans="1:12" ht="13.5" customHeight="1">
      <c r="A64" s="215" t="s">
        <v>900</v>
      </c>
      <c r="B64" s="189"/>
      <c r="C64" s="189"/>
      <c r="D64" s="287"/>
      <c r="E64" s="287"/>
      <c r="F64" s="287"/>
      <c r="G64" s="287"/>
      <c r="H64" s="268"/>
      <c r="I64" s="268"/>
      <c r="J64" s="288"/>
      <c r="K64" s="289"/>
      <c r="L64" s="289"/>
    </row>
    <row r="65" spans="1:12" s="26" customFormat="1" ht="12.95" customHeight="1">
      <c r="A65" s="271" t="s">
        <v>880</v>
      </c>
      <c r="B65" s="271"/>
      <c r="C65" s="271"/>
      <c r="D65" s="271"/>
      <c r="E65" s="271"/>
      <c r="F65" s="271"/>
      <c r="G65" s="271"/>
      <c r="H65" s="271"/>
      <c r="I65" s="271"/>
      <c r="J65" s="271"/>
      <c r="K65" s="271"/>
      <c r="L65" s="271"/>
    </row>
    <row r="66" spans="1:12" s="26" customFormat="1" ht="12.95" customHeight="1">
      <c r="A66" s="272" t="s">
        <v>927</v>
      </c>
      <c r="B66" s="272"/>
      <c r="C66" s="272"/>
      <c r="D66" s="272"/>
      <c r="E66" s="272"/>
      <c r="F66" s="272"/>
      <c r="G66" s="272"/>
      <c r="H66" s="272"/>
      <c r="I66" s="272"/>
      <c r="J66" s="272"/>
      <c r="K66" s="272"/>
      <c r="L66" s="107"/>
    </row>
    <row r="67" spans="1:12" s="26" customFormat="1" ht="12.95" customHeight="1">
      <c r="A67" s="189" t="s">
        <v>879</v>
      </c>
      <c r="B67" s="189"/>
      <c r="C67" s="189"/>
      <c r="D67" s="189"/>
      <c r="E67" s="189"/>
      <c r="F67" s="189"/>
      <c r="G67" s="189"/>
      <c r="H67" s="189"/>
      <c r="I67" s="189"/>
      <c r="J67" s="189"/>
      <c r="K67" s="107"/>
      <c r="L67" s="107"/>
    </row>
    <row r="68" spans="1:12" s="26" customFormat="1" ht="12.95" customHeight="1">
      <c r="A68" s="271" t="s">
        <v>878</v>
      </c>
      <c r="B68" s="271"/>
      <c r="C68" s="271"/>
      <c r="D68" s="271"/>
      <c r="E68" s="271"/>
      <c r="F68" s="271"/>
      <c r="G68" s="271"/>
      <c r="H68" s="271"/>
      <c r="I68" s="271"/>
      <c r="J68" s="271"/>
      <c r="K68" s="271"/>
      <c r="L68" s="271"/>
    </row>
    <row r="69" spans="1:12" s="26" customFormat="1" ht="12.95" customHeight="1">
      <c r="A69" s="272" t="s">
        <v>411</v>
      </c>
      <c r="B69" s="272"/>
      <c r="C69" s="272"/>
      <c r="D69" s="272"/>
      <c r="E69" s="272"/>
      <c r="F69" s="272"/>
      <c r="G69" s="272"/>
      <c r="H69" s="272"/>
      <c r="I69" s="272"/>
      <c r="J69" s="272"/>
      <c r="K69" s="272"/>
      <c r="L69" s="107"/>
    </row>
    <row r="70" spans="1:12" ht="12.75" customHeight="1">
      <c r="A70" s="189"/>
      <c r="B70" s="189"/>
      <c r="C70" s="189"/>
      <c r="D70" s="286"/>
      <c r="E70" s="268"/>
      <c r="F70" s="268"/>
      <c r="G70" s="268"/>
      <c r="H70" s="268"/>
      <c r="I70" s="268"/>
      <c r="J70" s="218"/>
      <c r="K70" s="218"/>
      <c r="L70" s="107"/>
    </row>
    <row r="71" spans="1:12" ht="12.75" customHeight="1">
      <c r="A71" s="290"/>
      <c r="B71" s="189"/>
      <c r="C71" s="189"/>
      <c r="D71" s="286"/>
      <c r="E71" s="268"/>
      <c r="F71" s="268"/>
      <c r="G71" s="268"/>
      <c r="H71" s="268"/>
      <c r="I71" s="268"/>
      <c r="J71" s="218"/>
      <c r="K71" s="218"/>
      <c r="L71" s="107"/>
    </row>
    <row r="72" spans="1:12" ht="12.75" customHeight="1">
      <c r="A72" s="290"/>
      <c r="B72" s="189"/>
      <c r="C72" s="189"/>
      <c r="D72" s="286"/>
      <c r="E72" s="268"/>
      <c r="F72" s="268"/>
      <c r="G72" s="268"/>
      <c r="H72" s="268"/>
      <c r="I72" s="268"/>
      <c r="J72" s="218"/>
      <c r="K72" s="218"/>
      <c r="L72" s="107"/>
    </row>
    <row r="73" spans="1:12" ht="12.75" customHeight="1">
      <c r="A73" s="290"/>
      <c r="B73" s="189"/>
      <c r="C73" s="189"/>
      <c r="D73" s="286"/>
      <c r="E73" s="268"/>
      <c r="F73" s="268"/>
      <c r="G73" s="268"/>
      <c r="H73" s="268"/>
      <c r="I73" s="268"/>
      <c r="J73" s="218"/>
      <c r="K73" s="218"/>
      <c r="L73" s="107"/>
    </row>
    <row r="74" spans="1:12" ht="12.75" customHeight="1">
      <c r="A74" s="290"/>
      <c r="B74" s="189"/>
      <c r="C74" s="189"/>
      <c r="D74" s="286"/>
      <c r="E74" s="268"/>
      <c r="F74" s="268"/>
      <c r="G74" s="268"/>
      <c r="H74" s="268"/>
      <c r="I74" s="268"/>
      <c r="J74" s="218"/>
      <c r="K74" s="218"/>
      <c r="L74" s="107"/>
    </row>
    <row r="75" spans="1:12" ht="12.75" customHeight="1">
      <c r="A75" s="290"/>
      <c r="B75" s="189"/>
      <c r="C75" s="189"/>
      <c r="D75" s="286"/>
      <c r="E75" s="268"/>
      <c r="F75" s="268"/>
      <c r="G75" s="268"/>
      <c r="H75" s="268"/>
      <c r="I75" s="268"/>
      <c r="J75" s="218"/>
      <c r="K75" s="218"/>
      <c r="L75" s="107"/>
    </row>
    <row r="76" spans="1:12" ht="13.5">
      <c r="A76" s="290"/>
      <c r="B76" s="189"/>
      <c r="C76" s="189"/>
      <c r="D76" s="286"/>
      <c r="E76" s="268"/>
      <c r="F76" s="268"/>
      <c r="G76" s="268"/>
      <c r="H76" s="268"/>
      <c r="I76" s="268"/>
      <c r="J76" s="218"/>
      <c r="K76" s="218"/>
      <c r="L76" s="107"/>
    </row>
    <row r="77" spans="1:12" ht="13.5">
      <c r="A77" s="290"/>
      <c r="B77" s="290"/>
      <c r="C77" s="189"/>
      <c r="D77" s="286"/>
      <c r="E77" s="291"/>
      <c r="F77" s="291"/>
      <c r="G77" s="291"/>
      <c r="H77" s="291"/>
      <c r="I77" s="291"/>
      <c r="J77" s="291"/>
      <c r="K77" s="269"/>
      <c r="L77" s="107"/>
    </row>
    <row r="78" spans="1:12" ht="13.5">
      <c r="A78" s="292"/>
      <c r="B78" s="292"/>
      <c r="C78" s="272"/>
      <c r="D78" s="272"/>
      <c r="E78" s="272"/>
      <c r="F78" s="272"/>
      <c r="G78" s="272"/>
      <c r="H78" s="272"/>
      <c r="I78" s="272"/>
      <c r="J78" s="272"/>
      <c r="K78" s="272"/>
      <c r="L78" s="107"/>
    </row>
    <row r="79" spans="1:12">
      <c r="A79" s="189"/>
      <c r="B79" s="189"/>
      <c r="C79" s="189"/>
      <c r="D79" s="286"/>
      <c r="E79" s="189"/>
      <c r="F79" s="189"/>
      <c r="G79" s="189"/>
      <c r="H79" s="189"/>
      <c r="I79" s="189"/>
      <c r="J79" s="189"/>
      <c r="K79" s="107"/>
      <c r="L79" s="107"/>
    </row>
    <row r="80" spans="1:12" ht="13.5">
      <c r="A80" s="189"/>
      <c r="B80" s="189"/>
      <c r="C80" s="189"/>
      <c r="D80" s="286"/>
      <c r="E80" s="189"/>
      <c r="F80" s="189"/>
      <c r="G80" s="189"/>
      <c r="H80" s="189"/>
      <c r="I80" s="189"/>
      <c r="J80" s="189"/>
      <c r="K80" s="107"/>
      <c r="L80" s="107"/>
    </row>
    <row r="81" spans="1:12" ht="13.5">
      <c r="A81" s="189"/>
      <c r="B81" s="189"/>
      <c r="C81" s="189"/>
      <c r="D81" s="286"/>
      <c r="E81" s="189"/>
      <c r="F81" s="189"/>
      <c r="G81" s="189"/>
      <c r="H81" s="189"/>
      <c r="I81" s="189"/>
      <c r="J81" s="189"/>
      <c r="K81" s="107"/>
      <c r="L81" s="107"/>
    </row>
    <row r="82" spans="1:12" ht="13.5">
      <c r="A82" s="189"/>
      <c r="B82" s="189"/>
      <c r="C82" s="189"/>
      <c r="D82" s="286"/>
      <c r="E82" s="189"/>
      <c r="F82" s="189"/>
      <c r="G82" s="189"/>
      <c r="H82" s="189"/>
      <c r="I82" s="189"/>
      <c r="J82" s="189"/>
      <c r="K82" s="107"/>
      <c r="L82" s="107"/>
    </row>
    <row r="83" spans="1:12" ht="13.5">
      <c r="A83" s="189"/>
      <c r="B83" s="189"/>
      <c r="C83" s="189"/>
      <c r="D83" s="286"/>
      <c r="E83" s="189"/>
      <c r="F83" s="189"/>
      <c r="G83" s="189"/>
      <c r="H83" s="189"/>
      <c r="I83" s="189"/>
      <c r="J83" s="189"/>
      <c r="K83" s="107"/>
      <c r="L83" s="107"/>
    </row>
    <row r="84" spans="1:12" ht="13.5">
      <c r="A84" s="189"/>
      <c r="B84" s="189"/>
      <c r="C84" s="189"/>
      <c r="D84" s="286"/>
      <c r="E84" s="189"/>
      <c r="F84" s="189"/>
      <c r="G84" s="189"/>
      <c r="H84" s="189"/>
      <c r="I84" s="189"/>
      <c r="J84" s="189"/>
      <c r="K84" s="107"/>
      <c r="L84" s="107"/>
    </row>
    <row r="85" spans="1:12" ht="13.5">
      <c r="A85" s="189"/>
      <c r="B85" s="189"/>
      <c r="C85" s="189"/>
      <c r="D85" s="286"/>
      <c r="E85" s="189"/>
      <c r="F85" s="189"/>
      <c r="G85" s="189"/>
      <c r="H85" s="189"/>
      <c r="I85" s="189"/>
      <c r="J85" s="189"/>
      <c r="K85" s="107"/>
      <c r="L85" s="107"/>
    </row>
    <row r="86" spans="1:12" ht="12.75" customHeight="1">
      <c r="A86" s="189"/>
      <c r="B86" s="189"/>
      <c r="C86" s="189"/>
      <c r="D86" s="286"/>
      <c r="E86" s="189"/>
      <c r="F86" s="189"/>
      <c r="G86" s="189"/>
      <c r="H86" s="189"/>
      <c r="I86" s="189"/>
      <c r="J86" s="189"/>
      <c r="K86" s="107"/>
      <c r="L86" s="107"/>
    </row>
    <row r="87" spans="1:12" ht="12.75" customHeight="1">
      <c r="A87" s="189"/>
      <c r="B87" s="189"/>
      <c r="C87" s="189"/>
      <c r="D87" s="286"/>
      <c r="E87" s="189"/>
      <c r="F87" s="189"/>
      <c r="G87" s="189"/>
      <c r="H87" s="189"/>
      <c r="I87" s="189"/>
      <c r="J87" s="189"/>
      <c r="K87" s="107"/>
      <c r="L87" s="107"/>
    </row>
    <row r="88" spans="1:12" ht="12.75" customHeight="1">
      <c r="A88" s="189"/>
      <c r="B88" s="189"/>
      <c r="C88" s="189"/>
      <c r="D88" s="286"/>
      <c r="E88" s="189"/>
      <c r="F88" s="189"/>
      <c r="G88" s="189"/>
      <c r="H88" s="189"/>
      <c r="I88" s="189"/>
      <c r="J88" s="189"/>
      <c r="K88" s="107"/>
      <c r="L88" s="107"/>
    </row>
    <row r="89" spans="1:12" ht="12.75" customHeight="1">
      <c r="A89" s="189"/>
      <c r="B89" s="189"/>
      <c r="C89" s="189"/>
      <c r="D89" s="286"/>
      <c r="E89" s="189"/>
      <c r="F89" s="189"/>
      <c r="G89" s="189"/>
      <c r="H89" s="189"/>
      <c r="I89" s="189"/>
      <c r="J89" s="189"/>
      <c r="K89" s="107"/>
      <c r="L89" s="107"/>
    </row>
    <row r="90" spans="1:12" ht="12.75" customHeight="1">
      <c r="A90" s="189"/>
      <c r="B90" s="189"/>
      <c r="C90" s="189"/>
      <c r="D90" s="286"/>
      <c r="E90" s="189"/>
      <c r="F90" s="189"/>
      <c r="G90" s="189"/>
      <c r="H90" s="189"/>
      <c r="I90" s="189"/>
      <c r="J90" s="189"/>
      <c r="K90" s="107"/>
      <c r="L90" s="107"/>
    </row>
    <row r="91" spans="1:12" ht="12.75" customHeight="1">
      <c r="A91" s="189"/>
      <c r="B91" s="189"/>
      <c r="C91" s="189"/>
      <c r="D91" s="286"/>
      <c r="E91" s="189"/>
      <c r="F91" s="189"/>
      <c r="G91" s="189"/>
      <c r="H91" s="189"/>
      <c r="I91" s="189"/>
      <c r="J91" s="189"/>
      <c r="K91" s="107"/>
      <c r="L91" s="107"/>
    </row>
    <row r="92" spans="1:12" ht="12.75" customHeight="1">
      <c r="A92" s="189"/>
      <c r="B92" s="189"/>
      <c r="C92" s="189"/>
      <c r="D92" s="286"/>
      <c r="E92" s="189"/>
      <c r="F92" s="189"/>
      <c r="G92" s="189"/>
      <c r="H92" s="189"/>
      <c r="I92" s="189"/>
      <c r="J92" s="189"/>
      <c r="K92" s="107"/>
      <c r="L92" s="107"/>
    </row>
    <row r="93" spans="1:12" ht="12.75" customHeight="1">
      <c r="A93" s="189"/>
      <c r="B93" s="189"/>
      <c r="C93" s="189"/>
      <c r="D93" s="286"/>
      <c r="E93" s="189"/>
      <c r="F93" s="189"/>
      <c r="G93" s="189"/>
      <c r="H93" s="189"/>
      <c r="I93" s="189"/>
      <c r="J93" s="189"/>
      <c r="K93" s="107"/>
      <c r="L93" s="107"/>
    </row>
    <row r="94" spans="1:12" ht="12.75" customHeight="1">
      <c r="A94" s="189"/>
      <c r="B94" s="189"/>
      <c r="C94" s="189"/>
      <c r="D94" s="286"/>
      <c r="E94" s="189"/>
      <c r="F94" s="189"/>
      <c r="G94" s="189"/>
      <c r="H94" s="189"/>
      <c r="I94" s="189"/>
      <c r="J94" s="189"/>
      <c r="K94" s="107"/>
      <c r="L94" s="107"/>
    </row>
    <row r="95" spans="1:12" ht="12.75" customHeight="1">
      <c r="A95" s="189"/>
      <c r="B95" s="189"/>
      <c r="C95" s="189"/>
      <c r="D95" s="286"/>
      <c r="E95" s="189"/>
      <c r="F95" s="189"/>
      <c r="G95" s="189"/>
      <c r="H95" s="189"/>
      <c r="I95" s="189"/>
      <c r="J95" s="189"/>
      <c r="K95" s="107"/>
      <c r="L95" s="107"/>
    </row>
    <row r="96" spans="1:12" ht="12.75" customHeight="1">
      <c r="A96" s="189"/>
      <c r="B96" s="189"/>
      <c r="C96" s="189"/>
      <c r="D96" s="286"/>
      <c r="E96" s="189"/>
      <c r="F96" s="189"/>
      <c r="G96" s="189"/>
      <c r="H96" s="189"/>
      <c r="I96" s="189"/>
      <c r="J96" s="189"/>
      <c r="K96" s="107"/>
      <c r="L96" s="107"/>
    </row>
    <row r="97" spans="1:12" ht="12.75" customHeight="1">
      <c r="A97" s="189"/>
      <c r="B97" s="189"/>
      <c r="C97" s="189"/>
      <c r="D97" s="286"/>
      <c r="E97" s="189"/>
      <c r="F97" s="189"/>
      <c r="G97" s="189"/>
      <c r="H97" s="189"/>
      <c r="I97" s="189"/>
      <c r="J97" s="189"/>
      <c r="K97" s="107"/>
      <c r="L97" s="107"/>
    </row>
    <row r="98" spans="1:12" ht="12.75" customHeight="1">
      <c r="A98" s="189"/>
      <c r="B98" s="189"/>
      <c r="C98" s="189"/>
      <c r="D98" s="286"/>
      <c r="E98" s="189"/>
      <c r="F98" s="189"/>
      <c r="G98" s="189"/>
      <c r="H98" s="189"/>
      <c r="I98" s="189"/>
      <c r="J98" s="189"/>
      <c r="K98" s="107"/>
      <c r="L98" s="107"/>
    </row>
    <row r="99" spans="1:12" ht="12.75" customHeight="1">
      <c r="A99" s="189"/>
      <c r="B99" s="189"/>
      <c r="C99" s="189"/>
      <c r="D99" s="286"/>
      <c r="E99" s="189"/>
      <c r="F99" s="189"/>
      <c r="G99" s="189"/>
      <c r="H99" s="189"/>
      <c r="I99" s="189"/>
      <c r="J99" s="189"/>
      <c r="K99" s="107"/>
      <c r="L99" s="107"/>
    </row>
    <row r="100" spans="1:12" ht="12.75" customHeight="1">
      <c r="A100" s="189"/>
      <c r="B100" s="189"/>
      <c r="C100" s="189"/>
      <c r="D100" s="286"/>
      <c r="E100" s="189"/>
      <c r="F100" s="189"/>
      <c r="G100" s="189"/>
      <c r="H100" s="189"/>
      <c r="I100" s="189"/>
      <c r="J100" s="189"/>
      <c r="K100" s="107"/>
      <c r="L100" s="107"/>
    </row>
    <row r="101" spans="1:12" ht="12.75" customHeight="1">
      <c r="A101" s="189"/>
      <c r="B101" s="189"/>
      <c r="C101" s="189"/>
      <c r="D101" s="286"/>
      <c r="E101" s="189"/>
      <c r="F101" s="189"/>
      <c r="G101" s="189"/>
      <c r="H101" s="189"/>
      <c r="I101" s="189"/>
      <c r="J101" s="189"/>
      <c r="K101" s="107"/>
      <c r="L101" s="107"/>
    </row>
    <row r="102" spans="1:12" ht="12.75" customHeight="1">
      <c r="A102" s="189"/>
      <c r="B102" s="189"/>
      <c r="C102" s="189"/>
      <c r="D102" s="286"/>
      <c r="E102" s="189"/>
      <c r="F102" s="189"/>
      <c r="G102" s="189"/>
      <c r="H102" s="189"/>
      <c r="I102" s="189"/>
      <c r="J102" s="189"/>
      <c r="K102" s="107"/>
      <c r="L102" s="107"/>
    </row>
    <row r="103" spans="1:12" ht="12.75" customHeight="1">
      <c r="A103" s="189"/>
      <c r="B103" s="189"/>
      <c r="C103" s="189"/>
      <c r="D103" s="286"/>
      <c r="E103" s="189"/>
      <c r="F103" s="189"/>
      <c r="G103" s="189"/>
      <c r="H103" s="189"/>
      <c r="I103" s="189"/>
      <c r="J103" s="189"/>
      <c r="K103" s="107"/>
      <c r="L103" s="107"/>
    </row>
    <row r="104" spans="1:12" ht="12.75" customHeight="1">
      <c r="A104" s="189"/>
      <c r="B104" s="189"/>
      <c r="C104" s="189"/>
      <c r="D104" s="286"/>
      <c r="E104" s="189"/>
      <c r="F104" s="189"/>
      <c r="G104" s="189"/>
      <c r="H104" s="189"/>
      <c r="I104" s="189"/>
      <c r="J104" s="189"/>
      <c r="K104" s="107"/>
      <c r="L104" s="107"/>
    </row>
    <row r="105" spans="1:12" ht="12.75" customHeight="1">
      <c r="A105" s="189"/>
      <c r="B105" s="189"/>
      <c r="C105" s="189"/>
      <c r="D105" s="286"/>
      <c r="E105" s="189"/>
      <c r="F105" s="189"/>
      <c r="G105" s="189"/>
      <c r="H105" s="189"/>
      <c r="I105" s="189"/>
      <c r="J105" s="189"/>
      <c r="K105" s="107"/>
      <c r="L105" s="107"/>
    </row>
    <row r="106" spans="1:12" ht="12.75" customHeight="1">
      <c r="A106" s="189"/>
      <c r="B106" s="189"/>
      <c r="C106" s="189"/>
      <c r="D106" s="286"/>
      <c r="E106" s="189"/>
      <c r="F106" s="189"/>
      <c r="G106" s="189"/>
      <c r="H106" s="189"/>
      <c r="I106" s="189"/>
      <c r="J106" s="189"/>
      <c r="K106" s="107"/>
      <c r="L106" s="107"/>
    </row>
    <row r="107" spans="1:12" ht="12.75" customHeight="1">
      <c r="A107" s="189"/>
      <c r="B107" s="189"/>
      <c r="C107" s="189"/>
      <c r="D107" s="286"/>
      <c r="E107" s="189"/>
      <c r="F107" s="189"/>
      <c r="G107" s="189"/>
      <c r="H107" s="189"/>
      <c r="I107" s="189"/>
      <c r="J107" s="189"/>
      <c r="K107" s="107"/>
      <c r="L107" s="107"/>
    </row>
    <row r="108" spans="1:12" ht="12.75" customHeight="1">
      <c r="A108" s="189"/>
      <c r="B108" s="189"/>
      <c r="C108" s="189"/>
      <c r="D108" s="286"/>
      <c r="E108" s="189"/>
      <c r="F108" s="189"/>
      <c r="G108" s="189"/>
      <c r="H108" s="189"/>
      <c r="I108" s="189"/>
      <c r="J108" s="189"/>
      <c r="K108" s="107"/>
      <c r="L108" s="107"/>
    </row>
    <row r="109" spans="1:12" ht="12.75" customHeight="1">
      <c r="A109" s="189"/>
      <c r="B109" s="189"/>
      <c r="C109" s="189"/>
      <c r="D109" s="286"/>
      <c r="E109" s="189"/>
      <c r="F109" s="189"/>
      <c r="G109" s="189"/>
      <c r="H109" s="189"/>
      <c r="I109" s="189"/>
      <c r="J109" s="189"/>
      <c r="K109" s="107"/>
      <c r="L109" s="107"/>
    </row>
    <row r="110" spans="1:12" ht="12.75" customHeight="1">
      <c r="A110" s="189"/>
      <c r="B110" s="189"/>
      <c r="C110" s="189"/>
      <c r="D110" s="286"/>
      <c r="E110" s="189"/>
      <c r="F110" s="189"/>
      <c r="G110" s="189"/>
      <c r="H110" s="189"/>
      <c r="I110" s="189"/>
      <c r="J110" s="189"/>
      <c r="K110" s="107"/>
      <c r="L110" s="107"/>
    </row>
    <row r="111" spans="1:12" ht="12.75" customHeight="1">
      <c r="A111" s="189"/>
      <c r="B111" s="189"/>
      <c r="C111" s="189"/>
      <c r="D111" s="286"/>
      <c r="E111" s="189"/>
      <c r="F111" s="189"/>
      <c r="G111" s="189"/>
      <c r="H111" s="189"/>
      <c r="I111" s="189"/>
      <c r="J111" s="189"/>
      <c r="K111" s="107"/>
      <c r="L111" s="107"/>
    </row>
    <row r="112" spans="1:12" ht="12.75" customHeight="1">
      <c r="A112" s="189"/>
      <c r="B112" s="189"/>
      <c r="C112" s="189"/>
      <c r="D112" s="286"/>
      <c r="E112" s="189"/>
      <c r="F112" s="189"/>
      <c r="G112" s="189"/>
      <c r="H112" s="189"/>
      <c r="I112" s="189"/>
      <c r="J112" s="189"/>
      <c r="K112" s="107"/>
      <c r="L112" s="107"/>
    </row>
    <row r="113" spans="1:12" ht="12.75" customHeight="1">
      <c r="A113" s="189"/>
      <c r="B113" s="189"/>
      <c r="C113" s="189"/>
      <c r="D113" s="286"/>
      <c r="E113" s="189"/>
      <c r="F113" s="189"/>
      <c r="G113" s="189"/>
      <c r="H113" s="189"/>
      <c r="I113" s="189"/>
      <c r="J113" s="189"/>
      <c r="K113" s="107"/>
      <c r="L113" s="107"/>
    </row>
    <row r="114" spans="1:12" ht="12.75" customHeight="1">
      <c r="A114" s="189"/>
      <c r="B114" s="189"/>
      <c r="C114" s="189"/>
      <c r="D114" s="286"/>
      <c r="E114" s="189"/>
      <c r="F114" s="189"/>
      <c r="G114" s="189"/>
      <c r="H114" s="189"/>
      <c r="I114" s="189"/>
      <c r="J114" s="189"/>
      <c r="K114" s="107"/>
      <c r="L114" s="107"/>
    </row>
    <row r="115" spans="1:12" ht="12.75" customHeight="1">
      <c r="A115" s="189"/>
      <c r="B115" s="189"/>
      <c r="C115" s="189"/>
      <c r="D115" s="286"/>
      <c r="E115" s="189"/>
      <c r="F115" s="189"/>
      <c r="G115" s="189"/>
      <c r="H115" s="189"/>
      <c r="I115" s="189"/>
      <c r="J115" s="189"/>
      <c r="K115" s="107"/>
      <c r="L115" s="107"/>
    </row>
    <row r="116" spans="1:12" ht="12.75" customHeight="1">
      <c r="A116" s="189"/>
      <c r="B116" s="189"/>
      <c r="C116" s="189"/>
      <c r="D116" s="286"/>
      <c r="E116" s="189"/>
      <c r="F116" s="189"/>
      <c r="G116" s="189"/>
      <c r="H116" s="189"/>
      <c r="I116" s="189"/>
      <c r="J116" s="189"/>
      <c r="K116" s="107"/>
      <c r="L116" s="107"/>
    </row>
    <row r="117" spans="1:12" ht="12.75" customHeight="1">
      <c r="A117" s="189"/>
      <c r="B117" s="189"/>
      <c r="C117" s="189"/>
      <c r="D117" s="286"/>
      <c r="E117" s="189"/>
      <c r="F117" s="189"/>
      <c r="G117" s="189"/>
      <c r="H117" s="189"/>
      <c r="I117" s="189"/>
      <c r="J117" s="189"/>
      <c r="K117" s="107"/>
      <c r="L117" s="107"/>
    </row>
    <row r="118" spans="1:12" ht="12.75" customHeight="1">
      <c r="A118" s="189"/>
      <c r="B118" s="189"/>
      <c r="C118" s="189"/>
      <c r="D118" s="286"/>
      <c r="E118" s="189"/>
      <c r="F118" s="189"/>
      <c r="G118" s="189"/>
      <c r="H118" s="189"/>
      <c r="I118" s="189"/>
      <c r="J118" s="189"/>
      <c r="K118" s="107"/>
      <c r="L118" s="107"/>
    </row>
    <row r="119" spans="1:12" ht="12.75" customHeight="1">
      <c r="A119" s="189"/>
      <c r="B119" s="189"/>
      <c r="C119" s="189"/>
      <c r="D119" s="286"/>
      <c r="E119" s="189"/>
      <c r="F119" s="189"/>
      <c r="G119" s="189"/>
      <c r="H119" s="189"/>
      <c r="I119" s="189"/>
      <c r="J119" s="189"/>
      <c r="K119" s="107"/>
      <c r="L119" s="107"/>
    </row>
    <row r="120" spans="1:12" ht="12.75" customHeight="1">
      <c r="A120" s="189"/>
      <c r="B120" s="189"/>
      <c r="C120" s="189"/>
      <c r="D120" s="286"/>
      <c r="E120" s="189"/>
      <c r="F120" s="189"/>
      <c r="G120" s="189"/>
      <c r="H120" s="189"/>
      <c r="I120" s="189"/>
      <c r="J120" s="189"/>
      <c r="K120" s="107"/>
      <c r="L120" s="107"/>
    </row>
    <row r="121" spans="1:12" ht="12.75" customHeight="1">
      <c r="A121" s="189"/>
      <c r="B121" s="189"/>
      <c r="C121" s="189"/>
      <c r="D121" s="286"/>
      <c r="E121" s="189"/>
      <c r="F121" s="189"/>
      <c r="G121" s="189"/>
      <c r="H121" s="189"/>
      <c r="I121" s="189"/>
      <c r="J121" s="189"/>
      <c r="K121" s="107"/>
      <c r="L121" s="107"/>
    </row>
    <row r="122" spans="1:12" ht="12.75" customHeight="1">
      <c r="A122" s="189"/>
      <c r="B122" s="189"/>
      <c r="C122" s="189"/>
      <c r="D122" s="286"/>
      <c r="E122" s="189"/>
      <c r="F122" s="189"/>
      <c r="G122" s="189"/>
      <c r="H122" s="189"/>
      <c r="I122" s="189"/>
      <c r="J122" s="189"/>
      <c r="K122" s="107"/>
      <c r="L122" s="107"/>
    </row>
    <row r="123" spans="1:12" ht="12.75" customHeight="1">
      <c r="A123" s="189"/>
      <c r="B123" s="189"/>
      <c r="C123" s="189"/>
      <c r="D123" s="286"/>
      <c r="E123" s="189"/>
      <c r="F123" s="189"/>
      <c r="G123" s="189"/>
      <c r="H123" s="189"/>
      <c r="I123" s="189"/>
      <c r="J123" s="189"/>
      <c r="K123" s="107"/>
      <c r="L123" s="107"/>
    </row>
    <row r="124" spans="1:12" ht="13.5">
      <c r="A124" s="189"/>
      <c r="B124" s="189"/>
      <c r="C124" s="189"/>
      <c r="D124" s="286"/>
      <c r="E124" s="189"/>
      <c r="F124" s="189"/>
      <c r="G124" s="189"/>
      <c r="H124" s="189"/>
      <c r="I124" s="189"/>
      <c r="J124" s="189"/>
      <c r="K124" s="107"/>
      <c r="L124" s="107"/>
    </row>
    <row r="125" spans="1:12" ht="13.5">
      <c r="A125" s="189"/>
      <c r="B125" s="189"/>
      <c r="C125" s="189"/>
      <c r="D125" s="286"/>
      <c r="E125" s="189"/>
      <c r="F125" s="189"/>
      <c r="G125" s="189"/>
      <c r="H125" s="189"/>
      <c r="I125" s="189"/>
      <c r="J125" s="189"/>
      <c r="K125" s="107"/>
      <c r="L125" s="107"/>
    </row>
    <row r="126" spans="1:12" ht="12.75" customHeight="1">
      <c r="A126" s="189"/>
      <c r="B126" s="189"/>
      <c r="C126" s="189"/>
      <c r="D126" s="286"/>
      <c r="E126" s="189"/>
      <c r="F126" s="189"/>
      <c r="G126" s="189"/>
      <c r="H126" s="189"/>
      <c r="I126" s="189"/>
      <c r="J126" s="189"/>
      <c r="K126" s="107"/>
      <c r="L126" s="107"/>
    </row>
    <row r="127" spans="1:12" ht="12.75" customHeight="1">
      <c r="A127" s="189"/>
      <c r="B127" s="189"/>
      <c r="C127" s="189"/>
      <c r="D127" s="286"/>
      <c r="E127" s="189"/>
      <c r="F127" s="189"/>
      <c r="G127" s="189"/>
      <c r="H127" s="189"/>
      <c r="I127" s="189"/>
      <c r="J127" s="189"/>
      <c r="K127" s="107"/>
      <c r="L127" s="107"/>
    </row>
    <row r="128" spans="1:12" ht="12.75" customHeight="1">
      <c r="A128" s="189"/>
      <c r="B128" s="189"/>
      <c r="C128" s="189"/>
      <c r="D128" s="286"/>
      <c r="E128" s="189"/>
      <c r="F128" s="189"/>
      <c r="G128" s="189"/>
      <c r="H128" s="189"/>
      <c r="I128" s="189"/>
      <c r="J128" s="189"/>
      <c r="K128" s="107"/>
      <c r="L128" s="107"/>
    </row>
    <row r="129" spans="1:12" ht="12.75" customHeight="1">
      <c r="A129" s="189"/>
      <c r="B129" s="189"/>
      <c r="C129" s="189"/>
      <c r="D129" s="286"/>
      <c r="E129" s="189"/>
      <c r="F129" s="189"/>
      <c r="G129" s="189"/>
      <c r="H129" s="189"/>
      <c r="I129" s="189"/>
      <c r="J129" s="189"/>
      <c r="K129" s="107"/>
      <c r="L129" s="107"/>
    </row>
    <row r="130" spans="1:12" ht="12.75" customHeight="1">
      <c r="A130" s="189"/>
      <c r="B130" s="189"/>
      <c r="C130" s="189"/>
      <c r="D130" s="286"/>
      <c r="E130" s="189"/>
      <c r="F130" s="189"/>
      <c r="G130" s="189"/>
      <c r="H130" s="189"/>
      <c r="I130" s="189"/>
      <c r="J130" s="189"/>
      <c r="K130" s="107"/>
      <c r="L130" s="107"/>
    </row>
    <row r="131" spans="1:12" ht="12.75" customHeight="1">
      <c r="A131" s="189"/>
      <c r="B131" s="189"/>
      <c r="C131" s="189"/>
      <c r="D131" s="286"/>
      <c r="E131" s="189"/>
      <c r="F131" s="189"/>
      <c r="G131" s="189"/>
      <c r="H131" s="189"/>
      <c r="I131" s="189"/>
      <c r="J131" s="189"/>
      <c r="K131" s="107"/>
      <c r="L131" s="107"/>
    </row>
    <row r="132" spans="1:12" ht="12.75" customHeight="1">
      <c r="A132" s="189"/>
      <c r="B132" s="189"/>
      <c r="C132" s="189"/>
      <c r="D132" s="286"/>
      <c r="E132" s="189"/>
      <c r="F132" s="189"/>
      <c r="G132" s="189"/>
      <c r="H132" s="189"/>
      <c r="I132" s="189"/>
      <c r="J132" s="189"/>
      <c r="K132" s="107"/>
      <c r="L132" s="107"/>
    </row>
    <row r="133" spans="1:12" ht="12.75" customHeight="1">
      <c r="A133" s="189"/>
      <c r="B133" s="189"/>
      <c r="C133" s="189"/>
      <c r="D133" s="286"/>
      <c r="E133" s="189"/>
      <c r="F133" s="189"/>
      <c r="G133" s="189"/>
      <c r="H133" s="189"/>
      <c r="I133" s="189"/>
      <c r="J133" s="189"/>
      <c r="K133" s="107"/>
      <c r="L133" s="107"/>
    </row>
    <row r="134" spans="1:12" ht="12.75" customHeight="1">
      <c r="A134" s="189"/>
      <c r="B134" s="189"/>
      <c r="C134" s="189"/>
      <c r="D134" s="286"/>
      <c r="E134" s="189"/>
      <c r="F134" s="189"/>
      <c r="G134" s="189"/>
      <c r="H134" s="189"/>
      <c r="I134" s="189"/>
      <c r="J134" s="189"/>
      <c r="K134" s="107"/>
      <c r="L134" s="107"/>
    </row>
    <row r="135" spans="1:12" ht="12.75" customHeight="1">
      <c r="A135" s="189"/>
      <c r="B135" s="189"/>
      <c r="C135" s="189"/>
      <c r="D135" s="286"/>
      <c r="E135" s="189"/>
      <c r="F135" s="189"/>
      <c r="G135" s="189"/>
      <c r="H135" s="189"/>
      <c r="I135" s="189"/>
      <c r="J135" s="189"/>
      <c r="K135" s="107"/>
      <c r="L135" s="107"/>
    </row>
    <row r="136" spans="1:12" ht="12.75" customHeight="1">
      <c r="A136" s="189"/>
      <c r="B136" s="189"/>
      <c r="C136" s="189"/>
      <c r="D136" s="286"/>
      <c r="E136" s="189"/>
      <c r="F136" s="189"/>
      <c r="G136" s="189"/>
      <c r="H136" s="189"/>
      <c r="I136" s="189"/>
      <c r="J136" s="189"/>
      <c r="K136" s="107"/>
      <c r="L136" s="107"/>
    </row>
    <row r="137" spans="1:12" ht="12.75" customHeight="1">
      <c r="A137" s="189"/>
      <c r="B137" s="189"/>
      <c r="C137" s="189"/>
      <c r="D137" s="286"/>
      <c r="E137" s="189"/>
      <c r="F137" s="189"/>
      <c r="G137" s="189"/>
      <c r="H137" s="189"/>
      <c r="I137" s="189"/>
      <c r="J137" s="189"/>
      <c r="K137" s="107"/>
      <c r="L137" s="107"/>
    </row>
    <row r="138" spans="1:12" ht="12.75" customHeight="1">
      <c r="A138" s="189"/>
      <c r="B138" s="189"/>
      <c r="C138" s="189"/>
      <c r="D138" s="286"/>
      <c r="E138" s="189"/>
      <c r="F138" s="189"/>
      <c r="G138" s="189"/>
      <c r="H138" s="189"/>
      <c r="I138" s="189"/>
      <c r="J138" s="189"/>
      <c r="K138" s="107"/>
      <c r="L138" s="107"/>
    </row>
    <row r="139" spans="1:12" ht="12.75" customHeight="1">
      <c r="A139" s="189"/>
      <c r="B139" s="189"/>
      <c r="C139" s="189"/>
      <c r="D139" s="286"/>
      <c r="E139" s="189"/>
      <c r="F139" s="189"/>
      <c r="G139" s="189"/>
      <c r="H139" s="189"/>
      <c r="I139" s="189"/>
      <c r="J139" s="189"/>
      <c r="K139" s="107"/>
      <c r="L139" s="107"/>
    </row>
    <row r="140" spans="1:12" ht="12.75" customHeight="1">
      <c r="A140" s="189"/>
      <c r="B140" s="189"/>
      <c r="C140" s="189"/>
      <c r="D140" s="286"/>
      <c r="E140" s="189"/>
      <c r="F140" s="189"/>
      <c r="G140" s="189"/>
      <c r="H140" s="189"/>
      <c r="I140" s="189"/>
      <c r="J140" s="189"/>
      <c r="K140" s="107"/>
      <c r="L140" s="107"/>
    </row>
    <row r="141" spans="1:12" ht="12.75" customHeight="1">
      <c r="A141" s="189"/>
      <c r="B141" s="189"/>
      <c r="C141" s="189"/>
      <c r="D141" s="286"/>
      <c r="E141" s="189"/>
      <c r="F141" s="189"/>
      <c r="G141" s="189"/>
      <c r="H141" s="189"/>
      <c r="I141" s="189"/>
      <c r="J141" s="189"/>
      <c r="K141" s="107"/>
      <c r="L141" s="107"/>
    </row>
    <row r="142" spans="1:12" ht="12.75" customHeight="1">
      <c r="A142" s="189"/>
      <c r="B142" s="189"/>
      <c r="C142" s="189"/>
      <c r="D142" s="286"/>
      <c r="E142" s="189"/>
      <c r="F142" s="189"/>
      <c r="G142" s="189"/>
      <c r="H142" s="189"/>
      <c r="I142" s="189"/>
      <c r="J142" s="189"/>
      <c r="K142" s="107"/>
      <c r="L142" s="107"/>
    </row>
    <row r="143" spans="1:12" ht="12.75" customHeight="1">
      <c r="A143" s="189"/>
      <c r="B143" s="189"/>
      <c r="C143" s="189"/>
      <c r="D143" s="286"/>
      <c r="E143" s="189"/>
      <c r="F143" s="189"/>
      <c r="G143" s="189"/>
      <c r="H143" s="189"/>
      <c r="I143" s="189"/>
      <c r="J143" s="189"/>
      <c r="K143" s="107"/>
      <c r="L143" s="107"/>
    </row>
    <row r="144" spans="1:12" ht="12.75" customHeight="1">
      <c r="A144" s="189"/>
      <c r="B144" s="189"/>
      <c r="C144" s="189"/>
      <c r="D144" s="286"/>
      <c r="E144" s="189"/>
      <c r="F144" s="189"/>
      <c r="G144" s="189"/>
      <c r="H144" s="189"/>
      <c r="I144" s="189"/>
      <c r="J144" s="189"/>
      <c r="K144" s="107"/>
      <c r="L144" s="107"/>
    </row>
    <row r="145" spans="1:12" ht="12.75" customHeight="1">
      <c r="A145" s="189"/>
      <c r="B145" s="189"/>
      <c r="C145" s="189"/>
      <c r="D145" s="286"/>
      <c r="E145" s="189"/>
      <c r="F145" s="189"/>
      <c r="G145" s="189"/>
      <c r="H145" s="189"/>
      <c r="I145" s="189"/>
      <c r="J145" s="189"/>
      <c r="K145" s="107"/>
      <c r="L145" s="107"/>
    </row>
    <row r="146" spans="1:12" ht="12.75" customHeight="1">
      <c r="A146" s="189"/>
      <c r="B146" s="189"/>
      <c r="C146" s="189"/>
      <c r="D146" s="286"/>
      <c r="E146" s="189"/>
      <c r="F146" s="189"/>
      <c r="G146" s="189"/>
      <c r="H146" s="189"/>
      <c r="I146" s="189"/>
      <c r="J146" s="189"/>
      <c r="K146" s="107"/>
      <c r="L146" s="107"/>
    </row>
    <row r="147" spans="1:12" ht="12.75" customHeight="1">
      <c r="A147" s="189"/>
      <c r="B147" s="189"/>
      <c r="C147" s="189"/>
      <c r="D147" s="286"/>
      <c r="E147" s="189"/>
      <c r="F147" s="189"/>
      <c r="G147" s="189"/>
      <c r="H147" s="189"/>
      <c r="I147" s="189"/>
      <c r="J147" s="189"/>
      <c r="K147" s="107"/>
      <c r="L147" s="107"/>
    </row>
    <row r="148" spans="1:12" ht="13.5">
      <c r="A148" s="189"/>
      <c r="B148" s="189"/>
      <c r="C148" s="189"/>
      <c r="D148" s="286"/>
      <c r="E148" s="189"/>
      <c r="F148" s="189"/>
      <c r="G148" s="189"/>
      <c r="H148" s="189"/>
      <c r="I148" s="189"/>
      <c r="J148" s="189"/>
      <c r="K148" s="107"/>
      <c r="L148" s="107"/>
    </row>
    <row r="149" spans="1:12" ht="13.5">
      <c r="A149" s="189"/>
      <c r="B149" s="189"/>
      <c r="C149" s="189"/>
      <c r="D149" s="286"/>
      <c r="E149" s="189"/>
      <c r="F149" s="189"/>
      <c r="G149" s="189"/>
      <c r="H149" s="189"/>
      <c r="I149" s="189"/>
      <c r="J149" s="189"/>
      <c r="K149" s="107"/>
      <c r="L149" s="107"/>
    </row>
    <row r="150" spans="1:12" ht="13.5">
      <c r="A150" s="189"/>
      <c r="B150" s="189"/>
      <c r="C150" s="189"/>
      <c r="D150" s="286"/>
      <c r="E150" s="189"/>
      <c r="F150" s="189"/>
      <c r="G150" s="189"/>
      <c r="H150" s="189"/>
      <c r="I150" s="189"/>
      <c r="J150" s="189"/>
      <c r="K150" s="107"/>
      <c r="L150" s="107"/>
    </row>
    <row r="151" spans="1:12" ht="13.5">
      <c r="A151" s="189" t="s">
        <v>877</v>
      </c>
      <c r="B151" s="189"/>
      <c r="C151" s="189"/>
      <c r="D151" s="286"/>
      <c r="E151" s="189"/>
      <c r="F151" s="189"/>
      <c r="G151" s="189"/>
      <c r="H151" s="189"/>
      <c r="I151" s="189"/>
      <c r="J151" s="189"/>
      <c r="K151" s="107"/>
      <c r="L151" s="107"/>
    </row>
    <row r="152" spans="1:12" ht="13.5">
      <c r="A152" s="189"/>
      <c r="B152" s="189"/>
      <c r="C152" s="189"/>
      <c r="D152" s="286"/>
      <c r="E152" s="189"/>
      <c r="F152" s="189"/>
      <c r="G152" s="189"/>
      <c r="H152" s="189"/>
      <c r="I152" s="189"/>
      <c r="J152" s="189"/>
      <c r="K152" s="107"/>
      <c r="L152" s="107"/>
    </row>
    <row r="153" spans="1:12" ht="13.5">
      <c r="A153" s="189"/>
      <c r="B153" s="189"/>
      <c r="C153" s="189"/>
      <c r="D153" s="286"/>
      <c r="E153" s="189"/>
      <c r="F153" s="189"/>
      <c r="G153" s="189"/>
      <c r="H153" s="189"/>
      <c r="I153" s="189"/>
      <c r="J153" s="189"/>
      <c r="K153" s="107"/>
      <c r="L153" s="107"/>
    </row>
    <row r="154" spans="1:12" ht="13.5">
      <c r="A154" s="189"/>
      <c r="B154" s="189"/>
      <c r="C154" s="189"/>
      <c r="D154" s="286"/>
      <c r="E154" s="189"/>
      <c r="F154" s="189"/>
      <c r="G154" s="189"/>
      <c r="H154" s="189"/>
      <c r="I154" s="189"/>
      <c r="J154" s="189"/>
      <c r="K154" s="107"/>
      <c r="L154" s="107"/>
    </row>
    <row r="155" spans="1:12" ht="13.5">
      <c r="A155" s="189"/>
      <c r="B155" s="189"/>
      <c r="C155" s="189"/>
      <c r="D155" s="286"/>
      <c r="E155" s="189"/>
      <c r="F155" s="189"/>
      <c r="G155" s="189"/>
      <c r="H155" s="189"/>
      <c r="I155" s="189"/>
      <c r="J155" s="189"/>
      <c r="K155" s="107"/>
      <c r="L155" s="107"/>
    </row>
    <row r="156" spans="1:12" ht="13.5">
      <c r="A156" s="189"/>
      <c r="B156" s="189"/>
      <c r="C156" s="189"/>
      <c r="D156" s="286"/>
      <c r="E156" s="189"/>
      <c r="F156" s="189"/>
      <c r="G156" s="189"/>
      <c r="H156" s="189"/>
      <c r="I156" s="189"/>
      <c r="J156" s="189"/>
      <c r="K156" s="107"/>
      <c r="L156" s="107"/>
    </row>
    <row r="157" spans="1:12" ht="13.5">
      <c r="A157" s="189"/>
      <c r="B157" s="189"/>
      <c r="C157" s="189"/>
      <c r="D157" s="286"/>
      <c r="E157" s="189"/>
      <c r="F157" s="189"/>
      <c r="G157" s="189"/>
      <c r="H157" s="189"/>
      <c r="I157" s="189"/>
      <c r="J157" s="189"/>
      <c r="K157" s="107"/>
      <c r="L157" s="107"/>
    </row>
    <row r="158" spans="1:12" ht="12.75" customHeight="1">
      <c r="A158" s="189"/>
      <c r="B158" s="189"/>
      <c r="C158" s="189"/>
      <c r="D158" s="286"/>
      <c r="E158" s="189"/>
      <c r="F158" s="189"/>
      <c r="G158" s="189"/>
      <c r="H158" s="189"/>
      <c r="I158" s="189"/>
      <c r="J158" s="189"/>
      <c r="K158" s="107"/>
      <c r="L158" s="107"/>
    </row>
    <row r="159" spans="1:12" ht="12.75" customHeight="1">
      <c r="A159" s="189"/>
      <c r="B159" s="189"/>
      <c r="C159" s="189"/>
      <c r="D159" s="286"/>
      <c r="E159" s="189"/>
      <c r="F159" s="189"/>
      <c r="G159" s="189"/>
      <c r="H159" s="189"/>
      <c r="I159" s="189"/>
      <c r="J159" s="189"/>
      <c r="K159" s="107"/>
      <c r="L159" s="107"/>
    </row>
    <row r="160" spans="1:12" ht="12.75" customHeight="1">
      <c r="A160" s="189"/>
      <c r="B160" s="189"/>
      <c r="C160" s="189"/>
      <c r="D160" s="286"/>
      <c r="E160" s="189"/>
      <c r="F160" s="189"/>
      <c r="G160" s="189"/>
      <c r="H160" s="189"/>
      <c r="I160" s="189"/>
      <c r="J160" s="189"/>
      <c r="K160" s="107"/>
      <c r="L160" s="107"/>
    </row>
    <row r="161" spans="1:12" ht="12.75" customHeight="1">
      <c r="A161" s="189"/>
      <c r="B161" s="189"/>
      <c r="C161" s="189"/>
      <c r="D161" s="286"/>
      <c r="E161" s="189"/>
      <c r="F161" s="189"/>
      <c r="G161" s="189"/>
      <c r="H161" s="189"/>
      <c r="I161" s="189"/>
      <c r="J161" s="189"/>
      <c r="K161" s="107"/>
      <c r="L161" s="107"/>
    </row>
    <row r="162" spans="1:12" ht="12.75" customHeight="1">
      <c r="A162" s="189"/>
      <c r="B162" s="189"/>
      <c r="C162" s="189"/>
      <c r="D162" s="286"/>
      <c r="E162" s="189"/>
      <c r="F162" s="189"/>
      <c r="G162" s="189"/>
      <c r="H162" s="189"/>
      <c r="I162" s="189"/>
      <c r="J162" s="189"/>
      <c r="K162" s="107"/>
      <c r="L162" s="107"/>
    </row>
    <row r="163" spans="1:12" ht="12.75" customHeight="1">
      <c r="A163" s="189"/>
      <c r="B163" s="189"/>
      <c r="C163" s="189"/>
      <c r="D163" s="286"/>
      <c r="E163" s="189"/>
      <c r="F163" s="189"/>
      <c r="G163" s="189"/>
      <c r="H163" s="189"/>
      <c r="I163" s="189"/>
      <c r="J163" s="189"/>
      <c r="K163" s="107"/>
      <c r="L163" s="107"/>
    </row>
    <row r="164" spans="1:12" ht="12.75" customHeight="1">
      <c r="A164" s="189"/>
      <c r="B164" s="189"/>
      <c r="C164" s="189"/>
      <c r="D164" s="286"/>
      <c r="E164" s="189"/>
      <c r="F164" s="189"/>
      <c r="G164" s="189"/>
      <c r="H164" s="189"/>
      <c r="I164" s="189"/>
      <c r="J164" s="189"/>
      <c r="K164" s="107"/>
      <c r="L164" s="107"/>
    </row>
    <row r="165" spans="1:12" ht="12.75" customHeight="1">
      <c r="A165" s="189"/>
      <c r="B165" s="189"/>
      <c r="C165" s="189"/>
      <c r="D165" s="286"/>
      <c r="E165" s="189"/>
      <c r="F165" s="189"/>
      <c r="G165" s="189"/>
      <c r="H165" s="189"/>
      <c r="I165" s="189"/>
      <c r="J165" s="189"/>
      <c r="K165" s="107"/>
      <c r="L165" s="107"/>
    </row>
    <row r="166" spans="1:12" ht="12.75" customHeight="1">
      <c r="A166" s="189"/>
      <c r="B166" s="189"/>
      <c r="C166" s="189"/>
      <c r="D166" s="286"/>
      <c r="E166" s="189"/>
      <c r="F166" s="189"/>
      <c r="G166" s="189"/>
      <c r="H166" s="189"/>
      <c r="I166" s="189"/>
      <c r="J166" s="189"/>
      <c r="K166" s="107"/>
      <c r="L166" s="107"/>
    </row>
    <row r="167" spans="1:12" ht="12.75" customHeight="1">
      <c r="A167" s="189"/>
      <c r="B167" s="189"/>
      <c r="C167" s="189"/>
      <c r="D167" s="286"/>
      <c r="E167" s="189"/>
      <c r="F167" s="189"/>
      <c r="G167" s="189"/>
      <c r="H167" s="189"/>
      <c r="I167" s="189"/>
      <c r="J167" s="189"/>
      <c r="K167" s="107"/>
      <c r="L167" s="107"/>
    </row>
    <row r="168" spans="1:12" ht="12.75" customHeight="1">
      <c r="A168" s="189"/>
      <c r="B168" s="189"/>
      <c r="C168" s="189"/>
      <c r="D168" s="286"/>
      <c r="E168" s="189"/>
      <c r="F168" s="189"/>
      <c r="G168" s="189"/>
      <c r="H168" s="189"/>
      <c r="I168" s="189"/>
      <c r="J168" s="189"/>
      <c r="K168" s="107"/>
      <c r="L168" s="107"/>
    </row>
    <row r="169" spans="1:12" ht="12.75" customHeight="1">
      <c r="A169" s="189"/>
      <c r="B169" s="189"/>
      <c r="C169" s="189"/>
      <c r="D169" s="286"/>
      <c r="E169" s="189"/>
      <c r="F169" s="189"/>
      <c r="G169" s="189"/>
      <c r="H169" s="189"/>
      <c r="I169" s="189"/>
      <c r="J169" s="189"/>
      <c r="K169" s="107"/>
      <c r="L169" s="107"/>
    </row>
    <row r="170" spans="1:12" ht="12.75" customHeight="1">
      <c r="A170" s="189"/>
      <c r="B170" s="189"/>
      <c r="C170" s="189"/>
      <c r="D170" s="286"/>
      <c r="E170" s="189"/>
      <c r="F170" s="189"/>
      <c r="G170" s="189"/>
      <c r="H170" s="189"/>
      <c r="I170" s="189"/>
      <c r="J170" s="189"/>
      <c r="K170" s="107"/>
      <c r="L170" s="107"/>
    </row>
    <row r="171" spans="1:12" ht="12.75" customHeight="1">
      <c r="A171" s="189"/>
      <c r="B171" s="189"/>
      <c r="C171" s="189"/>
      <c r="D171" s="286"/>
      <c r="E171" s="189"/>
      <c r="F171" s="189"/>
      <c r="G171" s="189"/>
      <c r="H171" s="189"/>
      <c r="I171" s="189"/>
      <c r="J171" s="189"/>
      <c r="K171" s="107"/>
      <c r="L171" s="107"/>
    </row>
    <row r="172" spans="1:12" ht="13.5">
      <c r="A172" s="189"/>
      <c r="B172" s="189"/>
      <c r="C172" s="189"/>
      <c r="D172" s="286"/>
      <c r="E172" s="189"/>
      <c r="F172" s="189"/>
      <c r="G172" s="189"/>
      <c r="H172" s="189"/>
      <c r="I172" s="189"/>
      <c r="J172" s="189"/>
      <c r="K172" s="107"/>
      <c r="L172" s="107"/>
    </row>
    <row r="173" spans="1:12" ht="13.5">
      <c r="A173" s="189"/>
      <c r="B173" s="189"/>
      <c r="C173" s="189"/>
      <c r="D173" s="286"/>
      <c r="E173" s="189"/>
      <c r="F173" s="189"/>
      <c r="G173" s="189"/>
      <c r="H173" s="189"/>
      <c r="I173" s="189"/>
      <c r="J173" s="189"/>
      <c r="K173" s="107"/>
      <c r="L173" s="107"/>
    </row>
    <row r="174" spans="1:12" ht="12.75" customHeight="1">
      <c r="A174" s="189"/>
      <c r="B174" s="189"/>
      <c r="C174" s="189"/>
      <c r="D174" s="286"/>
      <c r="E174" s="189"/>
      <c r="F174" s="189"/>
      <c r="G174" s="189"/>
      <c r="H174" s="189"/>
      <c r="I174" s="189"/>
      <c r="J174" s="189"/>
      <c r="K174" s="107"/>
      <c r="L174" s="107"/>
    </row>
    <row r="175" spans="1:12" ht="12.75" customHeight="1">
      <c r="A175" s="189"/>
      <c r="B175" s="189"/>
      <c r="C175" s="189"/>
      <c r="D175" s="286"/>
      <c r="E175" s="189"/>
      <c r="F175" s="189"/>
      <c r="G175" s="189"/>
      <c r="H175" s="189"/>
      <c r="I175" s="189"/>
      <c r="J175" s="189"/>
      <c r="K175" s="107"/>
      <c r="L175" s="107"/>
    </row>
    <row r="176" spans="1:12" ht="12.75" customHeight="1">
      <c r="A176" s="189"/>
      <c r="B176" s="189"/>
      <c r="C176" s="189"/>
      <c r="D176" s="286"/>
      <c r="E176" s="189"/>
      <c r="F176" s="189"/>
      <c r="G176" s="189"/>
      <c r="H176" s="189"/>
      <c r="I176" s="189"/>
      <c r="J176" s="189"/>
      <c r="K176" s="107"/>
      <c r="L176" s="107"/>
    </row>
    <row r="177" spans="1:12" ht="12.75" customHeight="1">
      <c r="A177" s="189"/>
      <c r="B177" s="189"/>
      <c r="C177" s="189"/>
      <c r="D177" s="286"/>
      <c r="E177" s="189"/>
      <c r="F177" s="189"/>
      <c r="G177" s="189"/>
      <c r="H177" s="189"/>
      <c r="I177" s="189"/>
      <c r="J177" s="189"/>
      <c r="K177" s="107"/>
      <c r="L177" s="107"/>
    </row>
    <row r="178" spans="1:12" ht="12.75" customHeight="1">
      <c r="A178" s="189"/>
      <c r="B178" s="189"/>
      <c r="C178" s="189"/>
      <c r="D178" s="286"/>
      <c r="E178" s="189"/>
      <c r="F178" s="189"/>
      <c r="G178" s="189"/>
      <c r="H178" s="189"/>
      <c r="I178" s="189"/>
      <c r="J178" s="189"/>
      <c r="K178" s="107"/>
      <c r="L178" s="107"/>
    </row>
    <row r="179" spans="1:12" ht="12.75" customHeight="1">
      <c r="A179" s="189"/>
      <c r="B179" s="189"/>
      <c r="C179" s="189"/>
      <c r="D179" s="286"/>
      <c r="E179" s="189"/>
      <c r="F179" s="189"/>
      <c r="G179" s="189"/>
      <c r="H179" s="189"/>
      <c r="I179" s="189"/>
      <c r="J179" s="189"/>
      <c r="K179" s="107"/>
      <c r="L179" s="107"/>
    </row>
    <row r="180" spans="1:12" ht="12.75" customHeight="1">
      <c r="A180" s="189"/>
      <c r="B180" s="189"/>
      <c r="C180" s="189"/>
      <c r="D180" s="286"/>
      <c r="E180" s="189"/>
      <c r="F180" s="189"/>
      <c r="G180" s="189"/>
      <c r="H180" s="189"/>
      <c r="I180" s="189"/>
      <c r="J180" s="189"/>
      <c r="K180" s="107"/>
      <c r="L180" s="107"/>
    </row>
    <row r="181" spans="1:12" ht="12.75" customHeight="1">
      <c r="A181" s="189"/>
      <c r="B181" s="189"/>
      <c r="C181" s="189"/>
      <c r="D181" s="286"/>
      <c r="E181" s="189"/>
      <c r="F181" s="189"/>
      <c r="G181" s="189"/>
      <c r="H181" s="189"/>
      <c r="I181" s="189"/>
      <c r="J181" s="189"/>
      <c r="K181" s="107"/>
      <c r="L181" s="107"/>
    </row>
    <row r="182" spans="1:12" ht="12.75" customHeight="1">
      <c r="A182" s="189"/>
      <c r="B182" s="189"/>
      <c r="C182" s="189"/>
      <c r="D182" s="286"/>
      <c r="E182" s="189"/>
      <c r="F182" s="189"/>
      <c r="G182" s="189"/>
      <c r="H182" s="189"/>
      <c r="I182" s="189"/>
      <c r="J182" s="189"/>
      <c r="K182" s="107"/>
      <c r="L182" s="107"/>
    </row>
    <row r="183" spans="1:12" ht="12.75" customHeight="1">
      <c r="A183" s="189"/>
      <c r="B183" s="189"/>
      <c r="C183" s="189"/>
      <c r="D183" s="286"/>
      <c r="E183" s="189"/>
      <c r="F183" s="189"/>
      <c r="G183" s="189"/>
      <c r="H183" s="189"/>
      <c r="I183" s="189"/>
      <c r="J183" s="189"/>
      <c r="K183" s="107"/>
      <c r="L183" s="107"/>
    </row>
    <row r="184" spans="1:12" ht="12.75" customHeight="1">
      <c r="A184" s="189"/>
      <c r="B184" s="189"/>
      <c r="C184" s="189"/>
      <c r="D184" s="286"/>
      <c r="E184" s="189"/>
      <c r="F184" s="189"/>
      <c r="G184" s="189"/>
      <c r="H184" s="189"/>
      <c r="I184" s="189"/>
      <c r="J184" s="189"/>
      <c r="K184" s="107"/>
      <c r="L184" s="107"/>
    </row>
    <row r="185" spans="1:12" ht="12.75" customHeight="1">
      <c r="A185" s="189"/>
      <c r="B185" s="189"/>
      <c r="C185" s="189"/>
      <c r="D185" s="286"/>
      <c r="E185" s="189"/>
      <c r="F185" s="189"/>
      <c r="G185" s="189"/>
      <c r="H185" s="189"/>
      <c r="I185" s="189"/>
      <c r="J185" s="189"/>
      <c r="K185" s="107"/>
      <c r="L185" s="107"/>
    </row>
    <row r="186" spans="1:12" ht="12.75" customHeight="1">
      <c r="A186" s="189"/>
      <c r="B186" s="189"/>
      <c r="C186" s="189"/>
      <c r="D186" s="286"/>
      <c r="E186" s="189"/>
      <c r="F186" s="189"/>
      <c r="G186" s="189"/>
      <c r="H186" s="189"/>
      <c r="I186" s="189"/>
      <c r="J186" s="189"/>
      <c r="K186" s="107"/>
      <c r="L186" s="107"/>
    </row>
    <row r="187" spans="1:12" ht="12.75" customHeight="1">
      <c r="A187" s="189"/>
      <c r="B187" s="189"/>
      <c r="C187" s="189"/>
      <c r="D187" s="286"/>
      <c r="E187" s="189"/>
      <c r="F187" s="189"/>
      <c r="G187" s="189"/>
      <c r="H187" s="189"/>
      <c r="I187" s="189"/>
      <c r="J187" s="189"/>
      <c r="K187" s="107"/>
      <c r="L187" s="107"/>
    </row>
    <row r="188" spans="1:12" ht="12.75" customHeight="1">
      <c r="A188" s="189"/>
      <c r="B188" s="189"/>
      <c r="C188" s="189"/>
      <c r="D188" s="286"/>
      <c r="E188" s="189"/>
      <c r="F188" s="189"/>
      <c r="G188" s="189"/>
      <c r="H188" s="189"/>
      <c r="I188" s="189"/>
      <c r="J188" s="189"/>
      <c r="K188" s="107"/>
      <c r="L188" s="107"/>
    </row>
    <row r="189" spans="1:12" ht="12.75" customHeight="1">
      <c r="A189" s="189"/>
      <c r="B189" s="189"/>
      <c r="C189" s="189"/>
      <c r="D189" s="286"/>
      <c r="E189" s="189"/>
      <c r="F189" s="189"/>
      <c r="G189" s="189"/>
      <c r="H189" s="189"/>
      <c r="I189" s="189"/>
      <c r="J189" s="189"/>
      <c r="K189" s="107"/>
      <c r="L189" s="107"/>
    </row>
    <row r="190" spans="1:12" ht="12.75" customHeight="1">
      <c r="A190" s="189"/>
      <c r="B190" s="189"/>
      <c r="C190" s="189"/>
      <c r="D190" s="286"/>
      <c r="E190" s="189"/>
      <c r="F190" s="189"/>
      <c r="G190" s="189"/>
      <c r="H190" s="189"/>
      <c r="I190" s="189"/>
      <c r="J190" s="189"/>
      <c r="K190" s="107"/>
      <c r="L190" s="107"/>
    </row>
    <row r="191" spans="1:12" ht="12.75" customHeight="1">
      <c r="A191" s="189"/>
      <c r="B191" s="189"/>
      <c r="C191" s="189"/>
      <c r="D191" s="286"/>
      <c r="E191" s="189"/>
      <c r="F191" s="189"/>
      <c r="G191" s="189"/>
      <c r="H191" s="189"/>
      <c r="I191" s="189"/>
      <c r="J191" s="189"/>
      <c r="K191" s="107"/>
      <c r="L191" s="107"/>
    </row>
    <row r="192" spans="1:12" ht="12.75" customHeight="1">
      <c r="A192" s="189"/>
      <c r="B192" s="189"/>
      <c r="C192" s="189"/>
      <c r="D192" s="286"/>
      <c r="E192" s="189"/>
      <c r="F192" s="189"/>
      <c r="G192" s="189"/>
      <c r="H192" s="189"/>
      <c r="I192" s="189"/>
      <c r="J192" s="189"/>
      <c r="K192" s="107"/>
      <c r="L192" s="107"/>
    </row>
    <row r="193" spans="1:12" ht="12.75" customHeight="1">
      <c r="A193" s="189"/>
      <c r="B193" s="189"/>
      <c r="C193" s="189"/>
      <c r="D193" s="286"/>
      <c r="E193" s="189"/>
      <c r="F193" s="189"/>
      <c r="G193" s="189"/>
      <c r="H193" s="189"/>
      <c r="I193" s="189"/>
      <c r="J193" s="189"/>
      <c r="K193" s="107"/>
      <c r="L193" s="107"/>
    </row>
    <row r="194" spans="1:12" ht="12.75" customHeight="1">
      <c r="A194" s="189"/>
      <c r="B194" s="189"/>
      <c r="C194" s="189"/>
      <c r="D194" s="286"/>
      <c r="E194" s="189"/>
      <c r="F194" s="189"/>
      <c r="G194" s="189"/>
      <c r="H194" s="189"/>
      <c r="I194" s="189"/>
      <c r="J194" s="189"/>
      <c r="K194" s="107"/>
      <c r="L194" s="107"/>
    </row>
    <row r="195" spans="1:12" ht="12.75" customHeight="1">
      <c r="A195" s="189"/>
      <c r="B195" s="189"/>
      <c r="C195" s="189"/>
      <c r="D195" s="286"/>
      <c r="E195" s="189"/>
      <c r="F195" s="189"/>
      <c r="G195" s="189"/>
      <c r="H195" s="189"/>
      <c r="I195" s="189"/>
      <c r="J195" s="189"/>
      <c r="K195" s="107"/>
      <c r="L195" s="107"/>
    </row>
    <row r="196" spans="1:12" ht="12.75" customHeight="1">
      <c r="A196" s="189"/>
      <c r="B196" s="189"/>
      <c r="C196" s="189"/>
      <c r="D196" s="286"/>
      <c r="E196" s="189"/>
      <c r="F196" s="189"/>
      <c r="G196" s="189"/>
      <c r="H196" s="189"/>
      <c r="I196" s="189"/>
      <c r="J196" s="189"/>
      <c r="K196" s="107"/>
      <c r="L196" s="107"/>
    </row>
    <row r="197" spans="1:12" ht="12.75" customHeight="1">
      <c r="A197" s="189"/>
      <c r="B197" s="189"/>
      <c r="C197" s="189"/>
      <c r="D197" s="286"/>
      <c r="E197" s="189"/>
      <c r="F197" s="189"/>
      <c r="G197" s="189"/>
      <c r="H197" s="189"/>
      <c r="I197" s="189"/>
      <c r="J197" s="189"/>
      <c r="K197" s="107"/>
      <c r="L197" s="107"/>
    </row>
    <row r="198" spans="1:12" ht="13.5">
      <c r="A198" s="189"/>
      <c r="B198" s="189"/>
      <c r="C198" s="189"/>
      <c r="D198" s="286"/>
      <c r="E198" s="189"/>
      <c r="F198" s="189"/>
      <c r="G198" s="189"/>
      <c r="H198" s="189"/>
      <c r="I198" s="189"/>
      <c r="J198" s="189"/>
      <c r="K198" s="107"/>
      <c r="L198" s="107"/>
    </row>
    <row r="199" spans="1:12" ht="13.5">
      <c r="A199" s="189"/>
      <c r="B199" s="189"/>
      <c r="C199" s="189"/>
      <c r="D199" s="286"/>
      <c r="E199" s="189"/>
      <c r="F199" s="189"/>
      <c r="G199" s="189"/>
      <c r="H199" s="189"/>
      <c r="I199" s="189"/>
      <c r="J199" s="189"/>
      <c r="K199" s="107"/>
      <c r="L199" s="107"/>
    </row>
    <row r="200" spans="1:12" ht="12.75" customHeight="1">
      <c r="A200" s="189"/>
      <c r="B200" s="189"/>
      <c r="C200" s="189"/>
      <c r="D200" s="286"/>
      <c r="E200" s="189"/>
      <c r="F200" s="189"/>
      <c r="G200" s="189"/>
      <c r="H200" s="189"/>
      <c r="I200" s="189"/>
      <c r="J200" s="189"/>
      <c r="K200" s="107"/>
      <c r="L200" s="107"/>
    </row>
    <row r="201" spans="1:12" ht="12.75" customHeight="1">
      <c r="A201" s="189"/>
      <c r="B201" s="189"/>
      <c r="C201" s="189"/>
      <c r="D201" s="286"/>
      <c r="E201" s="189"/>
      <c r="F201" s="189"/>
      <c r="G201" s="189"/>
      <c r="H201" s="189"/>
      <c r="I201" s="189"/>
      <c r="J201" s="189"/>
      <c r="K201" s="107"/>
      <c r="L201" s="107"/>
    </row>
    <row r="202" spans="1:12" ht="12.75" customHeight="1">
      <c r="A202" s="189"/>
      <c r="B202" s="189"/>
      <c r="C202" s="189"/>
      <c r="D202" s="286"/>
      <c r="E202" s="189"/>
      <c r="F202" s="189"/>
      <c r="G202" s="189"/>
      <c r="H202" s="189"/>
      <c r="I202" s="189"/>
      <c r="J202" s="189"/>
      <c r="K202" s="107"/>
      <c r="L202" s="107"/>
    </row>
    <row r="203" spans="1:12" ht="12.75" customHeight="1">
      <c r="A203" s="189"/>
      <c r="B203" s="189"/>
      <c r="C203" s="189"/>
      <c r="D203" s="286"/>
      <c r="E203" s="189"/>
      <c r="F203" s="189"/>
      <c r="G203" s="189"/>
      <c r="H203" s="189"/>
      <c r="I203" s="189"/>
      <c r="J203" s="189"/>
      <c r="K203" s="107"/>
      <c r="L203" s="107"/>
    </row>
    <row r="204" spans="1:12" ht="12.75" customHeight="1">
      <c r="A204" s="189"/>
      <c r="B204" s="189"/>
      <c r="C204" s="189"/>
      <c r="D204" s="286"/>
      <c r="E204" s="189"/>
      <c r="F204" s="189"/>
      <c r="G204" s="189"/>
      <c r="H204" s="189"/>
      <c r="I204" s="189"/>
      <c r="J204" s="189"/>
      <c r="K204" s="107"/>
      <c r="L204" s="107"/>
    </row>
    <row r="205" spans="1:12" ht="12.75" customHeight="1">
      <c r="A205" s="189"/>
      <c r="B205" s="189"/>
      <c r="C205" s="189"/>
      <c r="D205" s="286"/>
      <c r="E205" s="189"/>
      <c r="F205" s="189"/>
      <c r="G205" s="189"/>
      <c r="H205" s="189"/>
      <c r="I205" s="189"/>
      <c r="J205" s="189"/>
      <c r="K205" s="107"/>
      <c r="L205" s="107"/>
    </row>
    <row r="206" spans="1:12" ht="12.75" customHeight="1">
      <c r="A206" s="189"/>
      <c r="B206" s="189"/>
      <c r="C206" s="189"/>
      <c r="D206" s="286"/>
      <c r="E206" s="189"/>
      <c r="F206" s="189"/>
      <c r="G206" s="189"/>
      <c r="H206" s="189"/>
      <c r="I206" s="189"/>
      <c r="J206" s="189"/>
      <c r="K206" s="107"/>
      <c r="L206" s="107"/>
    </row>
    <row r="207" spans="1:12" ht="12.75" customHeight="1">
      <c r="A207" s="189"/>
      <c r="B207" s="189"/>
      <c r="C207" s="189"/>
      <c r="D207" s="286"/>
      <c r="E207" s="189"/>
      <c r="F207" s="189"/>
      <c r="G207" s="189"/>
      <c r="H207" s="189"/>
      <c r="I207" s="189"/>
      <c r="J207" s="189"/>
      <c r="K207" s="107"/>
      <c r="L207" s="107"/>
    </row>
    <row r="208" spans="1:12" ht="12.75" customHeight="1">
      <c r="A208" s="189"/>
      <c r="B208" s="189"/>
      <c r="C208" s="189"/>
      <c r="D208" s="286"/>
      <c r="E208" s="189"/>
      <c r="F208" s="189"/>
      <c r="G208" s="189"/>
      <c r="H208" s="189"/>
      <c r="I208" s="189"/>
      <c r="J208" s="189"/>
      <c r="K208" s="107"/>
      <c r="L208" s="107"/>
    </row>
    <row r="209" spans="1:12" ht="12.75" customHeight="1">
      <c r="A209" s="189"/>
      <c r="B209" s="189"/>
      <c r="C209" s="189"/>
      <c r="D209" s="286"/>
      <c r="E209" s="189"/>
      <c r="F209" s="189"/>
      <c r="G209" s="189"/>
      <c r="H209" s="189"/>
      <c r="I209" s="189"/>
      <c r="J209" s="189"/>
      <c r="K209" s="107"/>
      <c r="L209" s="107"/>
    </row>
    <row r="210" spans="1:12" ht="12.75" customHeight="1">
      <c r="A210" s="189"/>
      <c r="B210" s="189"/>
      <c r="C210" s="189"/>
      <c r="D210" s="286"/>
      <c r="E210" s="189"/>
      <c r="F210" s="189"/>
      <c r="G210" s="189"/>
      <c r="H210" s="189"/>
      <c r="I210" s="189"/>
      <c r="J210" s="189"/>
      <c r="K210" s="107"/>
      <c r="L210" s="107"/>
    </row>
    <row r="211" spans="1:12" ht="12.75" customHeight="1">
      <c r="A211" s="189"/>
      <c r="B211" s="189"/>
      <c r="C211" s="189"/>
      <c r="D211" s="286"/>
      <c r="E211" s="189"/>
      <c r="F211" s="189"/>
      <c r="G211" s="189"/>
      <c r="H211" s="189"/>
      <c r="I211" s="189"/>
      <c r="J211" s="189"/>
      <c r="K211" s="107"/>
      <c r="L211" s="107"/>
    </row>
    <row r="212" spans="1:12" ht="12.75" customHeight="1">
      <c r="A212" s="189"/>
      <c r="B212" s="189"/>
      <c r="C212" s="189"/>
      <c r="D212" s="286"/>
      <c r="E212" s="189"/>
      <c r="F212" s="189"/>
      <c r="G212" s="189"/>
      <c r="H212" s="189"/>
      <c r="I212" s="189"/>
      <c r="J212" s="189"/>
      <c r="K212" s="107"/>
      <c r="L212" s="107"/>
    </row>
    <row r="213" spans="1:12" ht="12.75" customHeight="1">
      <c r="A213" s="189"/>
      <c r="B213" s="189"/>
      <c r="C213" s="189"/>
      <c r="D213" s="286"/>
      <c r="E213" s="189"/>
      <c r="F213" s="189"/>
      <c r="G213" s="189"/>
      <c r="H213" s="189"/>
      <c r="I213" s="189"/>
      <c r="J213" s="189"/>
      <c r="K213" s="107"/>
      <c r="L213" s="107"/>
    </row>
    <row r="214" spans="1:12" ht="12.75" customHeight="1">
      <c r="A214" s="189"/>
      <c r="B214" s="189"/>
      <c r="C214" s="189"/>
      <c r="D214" s="286"/>
      <c r="E214" s="189"/>
      <c r="F214" s="189"/>
      <c r="G214" s="189"/>
      <c r="H214" s="189"/>
      <c r="I214" s="189"/>
      <c r="J214" s="189"/>
      <c r="K214" s="107"/>
      <c r="L214" s="107"/>
    </row>
    <row r="215" spans="1:12" ht="12.75" customHeight="1">
      <c r="A215" s="189"/>
      <c r="B215" s="189"/>
      <c r="C215" s="189"/>
      <c r="D215" s="286"/>
      <c r="E215" s="189"/>
      <c r="F215" s="189"/>
      <c r="G215" s="189"/>
      <c r="H215" s="189"/>
      <c r="I215" s="189"/>
      <c r="J215" s="189"/>
      <c r="K215" s="107"/>
      <c r="L215" s="107"/>
    </row>
    <row r="216" spans="1:12" ht="12.75" customHeight="1">
      <c r="A216" s="189"/>
      <c r="B216" s="189"/>
      <c r="C216" s="189"/>
      <c r="D216" s="286"/>
      <c r="E216" s="189"/>
      <c r="F216" s="189"/>
      <c r="G216" s="189"/>
      <c r="H216" s="189"/>
      <c r="I216" s="189"/>
      <c r="J216" s="189"/>
      <c r="K216" s="107"/>
      <c r="L216" s="107"/>
    </row>
    <row r="217" spans="1:12" ht="12.75" customHeight="1">
      <c r="A217" s="189"/>
      <c r="B217" s="189"/>
      <c r="C217" s="189"/>
      <c r="D217" s="286"/>
      <c r="E217" s="189"/>
      <c r="F217" s="189"/>
      <c r="G217" s="189"/>
      <c r="H217" s="189"/>
      <c r="I217" s="189"/>
      <c r="J217" s="189"/>
      <c r="K217" s="107"/>
      <c r="L217" s="107"/>
    </row>
    <row r="218" spans="1:12" ht="12.75" customHeight="1">
      <c r="A218" s="189"/>
      <c r="B218" s="189"/>
      <c r="C218" s="189"/>
      <c r="D218" s="286"/>
      <c r="E218" s="189"/>
      <c r="F218" s="189"/>
      <c r="G218" s="189"/>
      <c r="H218" s="189"/>
      <c r="I218" s="189"/>
      <c r="J218" s="189"/>
      <c r="K218" s="107"/>
      <c r="L218" s="107"/>
    </row>
    <row r="219" spans="1:12" ht="12.75" customHeight="1">
      <c r="A219" s="189"/>
      <c r="B219" s="189"/>
      <c r="C219" s="189"/>
      <c r="D219" s="286"/>
      <c r="E219" s="189"/>
      <c r="F219" s="189"/>
      <c r="G219" s="189"/>
      <c r="H219" s="189"/>
      <c r="I219" s="189"/>
      <c r="J219" s="189"/>
      <c r="K219" s="107"/>
      <c r="L219" s="107"/>
    </row>
    <row r="220" spans="1:12" ht="12.75" customHeight="1">
      <c r="A220" s="189"/>
      <c r="B220" s="189"/>
      <c r="C220" s="189"/>
      <c r="D220" s="286"/>
      <c r="E220" s="189"/>
      <c r="F220" s="189"/>
      <c r="G220" s="189"/>
      <c r="H220" s="189"/>
      <c r="I220" s="189"/>
      <c r="J220" s="189"/>
      <c r="K220" s="107"/>
      <c r="L220" s="107"/>
    </row>
    <row r="221" spans="1:12" ht="12.75" customHeight="1">
      <c r="A221" s="189"/>
      <c r="B221" s="189"/>
      <c r="C221" s="189"/>
      <c r="D221" s="286"/>
      <c r="E221" s="189"/>
      <c r="F221" s="189"/>
      <c r="G221" s="189"/>
      <c r="H221" s="189"/>
      <c r="I221" s="189"/>
      <c r="J221" s="189"/>
      <c r="K221" s="107"/>
      <c r="L221" s="107"/>
    </row>
    <row r="222" spans="1:12" ht="12.75" customHeight="1">
      <c r="A222" s="189"/>
      <c r="B222" s="189"/>
      <c r="C222" s="189"/>
      <c r="D222" s="286"/>
      <c r="E222" s="189"/>
      <c r="F222" s="189"/>
      <c r="G222" s="189"/>
      <c r="H222" s="189"/>
      <c r="I222" s="189"/>
      <c r="J222" s="189"/>
      <c r="K222" s="107"/>
      <c r="L222" s="107"/>
    </row>
    <row r="223" spans="1:12" ht="12.75" customHeight="1">
      <c r="A223" s="189"/>
      <c r="B223" s="189"/>
      <c r="C223" s="189"/>
      <c r="D223" s="286"/>
      <c r="E223" s="189"/>
      <c r="F223" s="189"/>
      <c r="G223" s="189"/>
      <c r="H223" s="189"/>
      <c r="I223" s="189"/>
      <c r="J223" s="189"/>
      <c r="K223" s="107"/>
      <c r="L223" s="107"/>
    </row>
    <row r="224" spans="1:12" ht="12.75" customHeight="1">
      <c r="A224" s="189"/>
      <c r="B224" s="189"/>
      <c r="C224" s="189"/>
      <c r="D224" s="286"/>
      <c r="E224" s="189"/>
      <c r="F224" s="189"/>
      <c r="G224" s="189"/>
      <c r="H224" s="189"/>
      <c r="I224" s="189"/>
      <c r="J224" s="189"/>
      <c r="K224" s="107"/>
      <c r="L224" s="107"/>
    </row>
    <row r="225" spans="1:12" ht="12.75" customHeight="1">
      <c r="A225" s="189"/>
      <c r="B225" s="189"/>
      <c r="C225" s="189"/>
      <c r="D225" s="286"/>
      <c r="E225" s="189"/>
      <c r="F225" s="189"/>
      <c r="G225" s="189"/>
      <c r="H225" s="189"/>
      <c r="I225" s="189"/>
      <c r="J225" s="189"/>
      <c r="K225" s="107"/>
      <c r="L225" s="107"/>
    </row>
    <row r="226" spans="1:12" ht="12.75" customHeight="1">
      <c r="A226" s="189"/>
      <c r="B226" s="189"/>
      <c r="C226" s="189"/>
      <c r="D226" s="286"/>
      <c r="E226" s="189"/>
      <c r="F226" s="189"/>
      <c r="G226" s="189"/>
      <c r="H226" s="189"/>
      <c r="I226" s="189"/>
      <c r="J226" s="189"/>
      <c r="K226" s="107"/>
      <c r="L226" s="107"/>
    </row>
    <row r="227" spans="1:12" ht="12.75" customHeight="1">
      <c r="A227" s="35"/>
      <c r="B227" s="26"/>
      <c r="C227" s="26"/>
      <c r="D227" s="75"/>
      <c r="E227" s="35"/>
      <c r="F227" s="35"/>
      <c r="G227" s="35"/>
      <c r="H227" s="35"/>
      <c r="I227" s="35"/>
      <c r="J227" s="35"/>
      <c r="K227" s="55"/>
      <c r="L227" s="55"/>
    </row>
    <row r="228" spans="1:12" ht="12.75" customHeight="1">
      <c r="A228" s="35"/>
      <c r="B228" s="26"/>
      <c r="C228" s="26"/>
      <c r="D228" s="75"/>
      <c r="E228" s="35"/>
      <c r="F228" s="35"/>
      <c r="G228" s="35"/>
      <c r="H228" s="35"/>
      <c r="I228" s="35"/>
      <c r="J228" s="35"/>
      <c r="K228" s="55"/>
      <c r="L228" s="55"/>
    </row>
    <row r="229" spans="1:12" ht="12.75" customHeight="1">
      <c r="A229" s="35"/>
      <c r="B229" s="26"/>
      <c r="C229" s="26"/>
      <c r="D229" s="75"/>
      <c r="E229" s="35"/>
      <c r="F229" s="35"/>
      <c r="G229" s="35"/>
      <c r="H229" s="35"/>
      <c r="I229" s="35"/>
      <c r="J229" s="35"/>
      <c r="K229" s="55"/>
      <c r="L229" s="55"/>
    </row>
    <row r="230" spans="1:12" ht="12.75" customHeight="1">
      <c r="A230" s="35"/>
      <c r="B230" s="26"/>
      <c r="C230" s="26"/>
      <c r="D230" s="75"/>
      <c r="E230" s="35"/>
      <c r="F230" s="35"/>
      <c r="G230" s="35"/>
      <c r="H230" s="35"/>
      <c r="I230" s="35"/>
      <c r="J230" s="35"/>
      <c r="K230" s="55"/>
      <c r="L230" s="55"/>
    </row>
    <row r="231" spans="1:12" ht="12.75" customHeight="1">
      <c r="A231" s="35"/>
      <c r="B231" s="26"/>
      <c r="C231" s="26"/>
      <c r="D231" s="75"/>
      <c r="E231" s="35"/>
      <c r="F231" s="35"/>
      <c r="G231" s="35"/>
      <c r="H231" s="35"/>
      <c r="I231" s="35"/>
      <c r="J231" s="35"/>
      <c r="K231" s="55"/>
      <c r="L231" s="55"/>
    </row>
    <row r="232" spans="1:12" ht="12.75" customHeight="1">
      <c r="A232" s="35"/>
      <c r="B232" s="26"/>
      <c r="C232" s="26"/>
      <c r="D232" s="75"/>
      <c r="E232" s="35"/>
      <c r="F232" s="35"/>
      <c r="G232" s="35"/>
      <c r="H232" s="35"/>
      <c r="I232" s="35"/>
      <c r="J232" s="35"/>
      <c r="K232" s="55"/>
      <c r="L232" s="55"/>
    </row>
    <row r="233" spans="1:12" ht="12.75" customHeight="1">
      <c r="A233" s="35"/>
      <c r="B233" s="26"/>
      <c r="C233" s="26"/>
      <c r="D233" s="75"/>
      <c r="E233" s="35"/>
      <c r="F233" s="35"/>
      <c r="G233" s="35"/>
      <c r="H233" s="35"/>
      <c r="I233" s="35"/>
      <c r="J233" s="35"/>
      <c r="K233" s="55"/>
      <c r="L233" s="55"/>
    </row>
    <row r="234" spans="1:12">
      <c r="A234" s="35"/>
      <c r="B234" s="26"/>
      <c r="C234" s="26"/>
      <c r="D234" s="75"/>
      <c r="E234" s="35"/>
      <c r="F234" s="35"/>
      <c r="G234" s="35"/>
      <c r="H234" s="35"/>
      <c r="I234" s="35"/>
      <c r="J234" s="35"/>
      <c r="K234" s="55"/>
      <c r="L234" s="55"/>
    </row>
    <row r="235" spans="1:12">
      <c r="A235" s="35"/>
      <c r="B235" s="26"/>
      <c r="C235" s="26"/>
      <c r="D235" s="75"/>
      <c r="E235" s="35"/>
      <c r="F235" s="35"/>
      <c r="G235" s="35"/>
      <c r="H235" s="35"/>
      <c r="I235" s="35"/>
      <c r="J235" s="35"/>
      <c r="K235" s="55"/>
      <c r="L235" s="55"/>
    </row>
    <row r="236" spans="1:12">
      <c r="A236" s="35"/>
      <c r="B236" s="26"/>
      <c r="C236" s="26"/>
      <c r="D236" s="75"/>
      <c r="E236" s="35"/>
      <c r="F236" s="35"/>
      <c r="G236" s="35"/>
      <c r="H236" s="35"/>
      <c r="I236" s="35"/>
      <c r="J236" s="35"/>
      <c r="K236" s="55"/>
      <c r="L236" s="55"/>
    </row>
    <row r="237" spans="1:12">
      <c r="A237" s="35"/>
      <c r="B237" s="26"/>
      <c r="C237" s="26"/>
      <c r="D237" s="75"/>
      <c r="E237" s="35"/>
      <c r="F237" s="35"/>
      <c r="G237" s="35"/>
      <c r="H237" s="35"/>
      <c r="I237" s="35"/>
      <c r="J237" s="35"/>
      <c r="K237" s="55"/>
      <c r="L237" s="55"/>
    </row>
    <row r="238" spans="1:12">
      <c r="A238" s="35"/>
      <c r="B238" s="26"/>
      <c r="C238" s="26"/>
      <c r="D238" s="75"/>
      <c r="E238" s="35"/>
      <c r="F238" s="35"/>
      <c r="G238" s="35"/>
      <c r="H238" s="35"/>
      <c r="I238" s="35"/>
      <c r="J238" s="35"/>
      <c r="K238" s="55"/>
      <c r="L238" s="55"/>
    </row>
    <row r="239" spans="1:12">
      <c r="A239" s="35"/>
      <c r="B239" s="26"/>
      <c r="C239" s="26"/>
      <c r="D239" s="75"/>
      <c r="E239" s="35"/>
      <c r="F239" s="35"/>
      <c r="G239" s="35"/>
      <c r="H239" s="35"/>
      <c r="I239" s="35"/>
      <c r="J239" s="35"/>
      <c r="K239" s="55"/>
      <c r="L239" s="55"/>
    </row>
    <row r="240" spans="1:12">
      <c r="A240" s="35"/>
      <c r="B240" s="35"/>
      <c r="C240" s="35"/>
      <c r="D240" s="75"/>
      <c r="E240" s="35"/>
      <c r="F240" s="35"/>
      <c r="G240" s="35"/>
      <c r="H240" s="35"/>
      <c r="I240" s="35"/>
      <c r="J240" s="35"/>
      <c r="K240" s="55"/>
      <c r="L240" s="55"/>
    </row>
    <row r="245" spans="1:12" ht="12.75" customHeight="1"/>
    <row r="246" spans="1:12" ht="12.75" customHeight="1"/>
    <row r="247" spans="1:12" ht="12.75" customHeight="1"/>
    <row r="248" spans="1:12" ht="12.75" customHeight="1"/>
    <row r="249" spans="1:12" ht="12.75" customHeight="1">
      <c r="A249" s="35"/>
      <c r="B249" s="35"/>
      <c r="C249" s="35"/>
      <c r="D249" s="75"/>
      <c r="E249" s="35"/>
      <c r="F249" s="35"/>
      <c r="G249" s="35"/>
      <c r="H249" s="35"/>
      <c r="I249" s="35"/>
      <c r="J249" s="35"/>
      <c r="K249" s="55"/>
      <c r="L249" s="55"/>
    </row>
    <row r="250" spans="1:12" ht="12.75" customHeight="1">
      <c r="A250" s="35"/>
      <c r="B250" s="35"/>
      <c r="C250" s="35"/>
      <c r="D250" s="75"/>
      <c r="E250" s="35"/>
      <c r="F250" s="35"/>
      <c r="G250" s="35"/>
      <c r="H250" s="35"/>
      <c r="I250" s="35"/>
      <c r="J250" s="35"/>
      <c r="K250" s="55"/>
      <c r="L250" s="55"/>
    </row>
    <row r="251" spans="1:12" ht="12.75" customHeight="1">
      <c r="A251" s="55"/>
      <c r="B251" s="26"/>
      <c r="C251" s="26"/>
      <c r="D251" s="75"/>
      <c r="E251" s="35"/>
      <c r="F251" s="35"/>
      <c r="G251" s="35"/>
      <c r="H251" s="35"/>
      <c r="I251" s="35"/>
      <c r="J251" s="35"/>
      <c r="K251" s="55"/>
      <c r="L251" s="55"/>
    </row>
    <row r="252" spans="1:12" ht="12.75" customHeight="1">
      <c r="A252" s="55"/>
      <c r="B252" s="26"/>
      <c r="C252" s="26"/>
      <c r="D252" s="75"/>
      <c r="E252" s="35"/>
      <c r="F252" s="35"/>
      <c r="G252" s="35"/>
      <c r="H252" s="35"/>
      <c r="I252" s="35"/>
      <c r="J252" s="35"/>
      <c r="K252" s="55"/>
      <c r="L252" s="55"/>
    </row>
    <row r="253" spans="1:12" ht="12.75" customHeight="1">
      <c r="A253" s="55"/>
      <c r="B253" s="26"/>
      <c r="C253" s="26"/>
      <c r="D253" s="75"/>
      <c r="E253" s="35"/>
      <c r="F253" s="35"/>
      <c r="G253" s="35"/>
      <c r="H253" s="35"/>
      <c r="I253" s="35"/>
      <c r="J253" s="35"/>
      <c r="K253" s="55"/>
      <c r="L253" s="55"/>
    </row>
    <row r="254" spans="1:12" ht="12.75" customHeight="1">
      <c r="A254" s="55"/>
      <c r="B254" s="26"/>
      <c r="C254" s="26"/>
      <c r="D254" s="75"/>
      <c r="E254" s="35"/>
      <c r="F254" s="35"/>
      <c r="G254" s="35"/>
      <c r="H254" s="35"/>
      <c r="I254" s="35"/>
      <c r="J254" s="35"/>
      <c r="K254" s="55"/>
      <c r="L254" s="55"/>
    </row>
    <row r="255" spans="1:12" ht="12.75" customHeight="1">
      <c r="A255" s="55"/>
      <c r="B255" s="26"/>
      <c r="C255" s="26"/>
      <c r="D255" s="75"/>
      <c r="E255" s="35"/>
      <c r="F255" s="35"/>
      <c r="G255" s="35"/>
      <c r="H255" s="35"/>
      <c r="I255" s="35"/>
      <c r="J255" s="35"/>
      <c r="K255" s="55"/>
      <c r="L255" s="55"/>
    </row>
    <row r="256" spans="1:12" ht="12.75" customHeight="1">
      <c r="A256" s="55"/>
      <c r="B256" s="26"/>
      <c r="C256" s="26"/>
      <c r="D256" s="75"/>
      <c r="E256" s="35"/>
      <c r="F256" s="35"/>
      <c r="G256" s="35"/>
      <c r="H256" s="35"/>
      <c r="I256" s="35"/>
      <c r="J256" s="35"/>
      <c r="K256" s="55"/>
      <c r="L256" s="55"/>
    </row>
    <row r="257" spans="1:12" ht="12.75" customHeight="1">
      <c r="A257" s="55"/>
      <c r="B257" s="26"/>
      <c r="C257" s="26"/>
      <c r="D257" s="75"/>
      <c r="E257" s="35"/>
      <c r="F257" s="35"/>
      <c r="G257" s="35"/>
      <c r="H257" s="35"/>
      <c r="I257" s="35"/>
      <c r="J257" s="35"/>
      <c r="K257" s="55"/>
      <c r="L257" s="55"/>
    </row>
    <row r="258" spans="1:12" ht="12.75" customHeight="1">
      <c r="A258" s="55"/>
      <c r="B258" s="26"/>
      <c r="C258" s="26"/>
      <c r="D258" s="75"/>
      <c r="E258" s="35"/>
      <c r="F258" s="35"/>
      <c r="G258" s="35"/>
      <c r="H258" s="35"/>
      <c r="I258" s="35"/>
      <c r="J258" s="35"/>
      <c r="K258" s="55"/>
      <c r="L258" s="55"/>
    </row>
    <row r="259" spans="1:12" ht="12.75" customHeight="1">
      <c r="A259" s="55"/>
      <c r="B259" s="26"/>
      <c r="C259" s="26"/>
      <c r="D259" s="75"/>
      <c r="E259" s="35"/>
      <c r="F259" s="35"/>
      <c r="G259" s="35"/>
      <c r="H259" s="35"/>
      <c r="I259" s="35"/>
      <c r="J259" s="35"/>
      <c r="K259" s="55"/>
      <c r="L259" s="55"/>
    </row>
    <row r="260" spans="1:12" ht="12.75" customHeight="1">
      <c r="A260" s="55"/>
      <c r="B260" s="26"/>
      <c r="C260" s="26"/>
      <c r="D260" s="75"/>
      <c r="E260" s="35"/>
      <c r="F260" s="35"/>
      <c r="G260" s="35"/>
      <c r="H260" s="35"/>
      <c r="I260" s="35"/>
      <c r="J260" s="35"/>
      <c r="K260" s="55"/>
      <c r="L260" s="55"/>
    </row>
    <row r="261" spans="1:12" ht="12.75" customHeight="1">
      <c r="A261" s="55"/>
      <c r="B261" s="26"/>
      <c r="C261" s="26"/>
      <c r="D261" s="75"/>
      <c r="E261" s="35"/>
      <c r="F261" s="35"/>
      <c r="G261" s="35"/>
      <c r="H261" s="35"/>
      <c r="I261" s="35"/>
      <c r="J261" s="35"/>
      <c r="K261" s="55"/>
      <c r="L261" s="55"/>
    </row>
    <row r="262" spans="1:12" ht="12.75" customHeight="1">
      <c r="A262" s="55"/>
      <c r="B262" s="26"/>
      <c r="C262" s="26"/>
      <c r="D262" s="75"/>
      <c r="E262" s="35"/>
      <c r="F262" s="35"/>
      <c r="G262" s="35"/>
      <c r="H262" s="35"/>
      <c r="I262" s="35"/>
      <c r="J262" s="35"/>
      <c r="K262" s="55"/>
      <c r="L262" s="55"/>
    </row>
    <row r="263" spans="1:12" ht="12.75" customHeight="1">
      <c r="A263" s="55"/>
      <c r="B263" s="26"/>
      <c r="C263" s="26"/>
      <c r="D263" s="75"/>
      <c r="E263" s="35"/>
      <c r="F263" s="35"/>
      <c r="G263" s="35"/>
      <c r="H263" s="35"/>
      <c r="I263" s="35"/>
      <c r="J263" s="35"/>
      <c r="K263" s="55"/>
      <c r="L263" s="55"/>
    </row>
    <row r="264" spans="1:12" ht="12.75" customHeight="1">
      <c r="A264" s="55"/>
      <c r="B264" s="26"/>
      <c r="C264" s="26"/>
      <c r="D264" s="75"/>
      <c r="E264" s="35"/>
      <c r="F264" s="35"/>
      <c r="G264" s="35"/>
      <c r="H264" s="35"/>
      <c r="I264" s="35"/>
      <c r="J264" s="35"/>
      <c r="K264" s="55"/>
      <c r="L264" s="55"/>
    </row>
    <row r="265" spans="1:12" ht="12.75" customHeight="1">
      <c r="A265" s="55"/>
      <c r="B265" s="26"/>
      <c r="C265" s="26"/>
      <c r="D265" s="75"/>
      <c r="E265" s="35"/>
      <c r="F265" s="35"/>
      <c r="G265" s="35"/>
      <c r="H265" s="35"/>
      <c r="I265" s="35"/>
      <c r="J265" s="35"/>
      <c r="K265" s="55"/>
      <c r="L265" s="55"/>
    </row>
    <row r="266" spans="1:12" ht="12.75" customHeight="1">
      <c r="A266" s="55"/>
      <c r="B266" s="26"/>
      <c r="C266" s="26"/>
      <c r="D266" s="75"/>
      <c r="E266" s="35"/>
      <c r="F266" s="35"/>
      <c r="G266" s="35"/>
      <c r="H266" s="35"/>
      <c r="I266" s="35"/>
      <c r="J266" s="35"/>
      <c r="K266" s="55"/>
      <c r="L266" s="55"/>
    </row>
    <row r="267" spans="1:12" ht="12.75" customHeight="1">
      <c r="A267" s="55"/>
      <c r="B267" s="26"/>
      <c r="C267" s="26"/>
      <c r="D267" s="75"/>
      <c r="E267" s="35"/>
      <c r="F267" s="35"/>
      <c r="G267" s="35"/>
      <c r="H267" s="35"/>
      <c r="I267" s="35"/>
      <c r="J267" s="35"/>
      <c r="K267" s="55"/>
      <c r="L267" s="55"/>
    </row>
    <row r="268" spans="1:12" ht="12.75" customHeight="1">
      <c r="A268" s="55"/>
      <c r="B268" s="26"/>
      <c r="C268" s="26"/>
      <c r="D268" s="75"/>
      <c r="E268" s="35"/>
      <c r="F268" s="35"/>
      <c r="G268" s="35"/>
      <c r="H268" s="35"/>
      <c r="I268" s="35"/>
      <c r="J268" s="35"/>
      <c r="K268" s="55"/>
      <c r="L268" s="55"/>
    </row>
    <row r="269" spans="1:12">
      <c r="A269" s="55"/>
      <c r="B269" s="26"/>
      <c r="C269" s="26"/>
      <c r="D269" s="75"/>
      <c r="E269" s="35"/>
      <c r="F269" s="35"/>
      <c r="G269" s="35"/>
      <c r="H269" s="35"/>
      <c r="I269" s="35"/>
      <c r="J269" s="35"/>
      <c r="K269" s="55"/>
      <c r="L269" s="55"/>
    </row>
    <row r="270" spans="1:12">
      <c r="A270" s="55"/>
      <c r="B270" s="26"/>
      <c r="C270" s="26"/>
      <c r="D270" s="75"/>
      <c r="E270" s="35"/>
      <c r="F270" s="35"/>
      <c r="G270" s="35"/>
      <c r="H270" s="35"/>
      <c r="I270" s="35"/>
      <c r="J270" s="35"/>
      <c r="K270" s="55"/>
      <c r="L270" s="55"/>
    </row>
    <row r="271" spans="1:12">
      <c r="A271" s="55"/>
      <c r="B271" s="26"/>
      <c r="C271" s="26"/>
      <c r="D271" s="75"/>
      <c r="E271" s="35"/>
      <c r="F271" s="35"/>
      <c r="G271" s="35"/>
      <c r="H271" s="35"/>
      <c r="I271" s="35"/>
      <c r="J271" s="35"/>
      <c r="K271" s="55"/>
      <c r="L271" s="55"/>
    </row>
    <row r="272" spans="1:12">
      <c r="A272" s="55"/>
      <c r="B272" s="26"/>
      <c r="C272" s="26"/>
      <c r="D272" s="75"/>
      <c r="E272" s="35"/>
      <c r="F272" s="35"/>
      <c r="G272" s="35"/>
      <c r="H272" s="35"/>
      <c r="I272" s="35"/>
      <c r="J272" s="35"/>
      <c r="K272" s="55"/>
      <c r="L272" s="55"/>
    </row>
    <row r="273" spans="1:12">
      <c r="A273" s="55"/>
      <c r="B273" s="26"/>
      <c r="C273" s="26"/>
      <c r="D273" s="75"/>
      <c r="E273" s="35"/>
      <c r="F273" s="35"/>
      <c r="G273" s="35"/>
      <c r="H273" s="35"/>
      <c r="I273" s="35"/>
      <c r="J273" s="35"/>
      <c r="K273" s="55"/>
      <c r="L273" s="55"/>
    </row>
    <row r="274" spans="1:12">
      <c r="A274" s="55"/>
      <c r="B274" s="26"/>
      <c r="C274" s="26"/>
      <c r="D274" s="75"/>
      <c r="E274" s="35"/>
      <c r="F274" s="35"/>
      <c r="G274" s="35"/>
      <c r="H274" s="35"/>
      <c r="I274" s="35"/>
      <c r="J274" s="35"/>
      <c r="K274" s="55"/>
      <c r="L274" s="55"/>
    </row>
  </sheetData>
  <mergeCells count="20">
    <mergeCell ref="K9:L10"/>
    <mergeCell ref="A1:C1"/>
    <mergeCell ref="A2:L2"/>
    <mergeCell ref="A3:G3"/>
    <mergeCell ref="H3:L3"/>
    <mergeCell ref="M3:O3"/>
    <mergeCell ref="A9:A11"/>
    <mergeCell ref="B9:C11"/>
    <mergeCell ref="D9:E9"/>
    <mergeCell ref="H9:H11"/>
    <mergeCell ref="I9:I11"/>
    <mergeCell ref="J9:J11"/>
    <mergeCell ref="D10:D11"/>
    <mergeCell ref="A69:K69"/>
    <mergeCell ref="A78:K78"/>
    <mergeCell ref="E10:E11"/>
    <mergeCell ref="G10:G11"/>
    <mergeCell ref="A65:L65"/>
    <mergeCell ref="A66:K66"/>
    <mergeCell ref="A68:L68"/>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AV Fin-Fis</vt:lpstr>
      <vt:lpstr>FN Inv Dir Oper</vt:lpstr>
      <vt:lpstr>FN Inv Con Oper</vt:lpstr>
      <vt:lpstr>Comp Inv Dir Oper</vt:lpstr>
      <vt:lpstr>Comp Inv Dir Cond Cto Total</vt:lpstr>
      <vt:lpstr>VPN Inv Fin Dir</vt:lpstr>
      <vt:lpstr>VPN Inv Fin Cond</vt:lpstr>
      <vt:lpstr>'AV Fin-Fis'!Área_de_impresión</vt:lpstr>
      <vt:lpstr>'Comp Inv Dir Cond Cto Total'!Área_de_impresión</vt:lpstr>
      <vt:lpstr>'Comp Inv Dir Oper'!Área_de_impresión</vt:lpstr>
      <vt:lpstr>'FN Inv Con Oper'!Área_de_impresión</vt:lpstr>
      <vt:lpstr>'FN Inv Dir Oper'!Área_de_impresión</vt:lpstr>
      <vt:lpstr>'VPN Inv Fin Cond'!Área_de_impresión</vt:lpstr>
      <vt:lpstr>'VPN Inv Fin Dir'!Área_de_impresión</vt:lpstr>
      <vt:lpstr>'AV Fin-Fis'!Títulos_a_imprimir</vt:lpstr>
      <vt:lpstr>'Comp Inv Dir Cond Cto Total'!Títulos_a_imprimir</vt:lpstr>
      <vt:lpstr>'Comp Inv Dir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2021-10-26T02:20:38Z</cp:lastPrinted>
  <dcterms:created xsi:type="dcterms:W3CDTF">2021-10-23T02:46:49Z</dcterms:created>
  <dcterms:modified xsi:type="dcterms:W3CDTF">2021-10-26T02:27:18Z</dcterms:modified>
</cp:coreProperties>
</file>