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 NE SA\2021\I N F O R M E TRIMESTRAL\E S T R A D A\DEFINITIVOS ENTREGADOS\"/>
    </mc:Choice>
  </mc:AlternateContent>
  <bookViews>
    <workbookView xWindow="-120" yWindow="-120" windowWidth="20730" windowHeight="11160"/>
  </bookViews>
  <sheets>
    <sheet name="Fonden_Ent. Fed" sheetId="1" r:id="rId1"/>
    <sheet name="Fonden_Rubro de Aten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C29" i="2"/>
  <c r="C28" i="2"/>
  <c r="C27" i="2"/>
  <c r="C24" i="2"/>
  <c r="C23" i="2"/>
  <c r="C21" i="2"/>
  <c r="C19" i="2"/>
  <c r="C18" i="2"/>
  <c r="C17" i="2"/>
  <c r="C15" i="2"/>
  <c r="C12" i="2"/>
  <c r="C11" i="2" s="1"/>
  <c r="C10" i="2" s="1"/>
  <c r="B10" i="2"/>
  <c r="B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B10" i="1"/>
  <c r="D19" i="2" l="1"/>
  <c r="D27" i="2"/>
  <c r="D28" i="2"/>
  <c r="D17" i="2"/>
  <c r="D23" i="2"/>
  <c r="D29" i="2"/>
  <c r="D25" i="2"/>
  <c r="D20" i="2"/>
  <c r="D22" i="2"/>
  <c r="D12" i="2"/>
  <c r="D21" i="2"/>
  <c r="D14" i="2"/>
  <c r="D26" i="2"/>
  <c r="D16" i="2"/>
  <c r="D15" i="2"/>
  <c r="D18" i="2"/>
  <c r="D24" i="2"/>
  <c r="C10" i="1"/>
  <c r="D11" i="2" l="1"/>
  <c r="D10" i="2" s="1"/>
  <c r="D18" i="1"/>
  <c r="D14" i="1"/>
  <c r="D11" i="1"/>
  <c r="D36" i="1"/>
  <c r="D17" i="1"/>
  <c r="D15" i="1"/>
  <c r="D34" i="1"/>
  <c r="D19" i="1"/>
  <c r="D13" i="1"/>
  <c r="D21" i="1"/>
  <c r="D35" i="1"/>
  <c r="D33" i="1"/>
  <c r="D20" i="1"/>
  <c r="D16" i="1"/>
  <c r="D12" i="1"/>
  <c r="D25" i="1"/>
  <c r="D24" i="1"/>
  <c r="D31" i="1"/>
  <c r="D27" i="1"/>
  <c r="D30" i="1"/>
  <c r="D32" i="1"/>
  <c r="D23" i="1"/>
  <c r="D26" i="1"/>
  <c r="D29" i="1"/>
  <c r="D28" i="1"/>
  <c r="D22" i="1"/>
  <c r="D10" i="1" l="1"/>
</calcChain>
</file>

<file path=xl/sharedStrings.xml><?xml version="1.0" encoding="utf-8"?>
<sst xmlns="http://schemas.openxmlformats.org/spreadsheetml/2006/main" count="76" uniqueCount="57">
  <si>
    <t>Informes Sobre la Situación Económica, las Finanzas Públicas y la Deuda Pública, Anexos</t>
  </si>
  <si>
    <t>Cuarto Trimestre de 2020</t>
  </si>
  <si>
    <t>ANEXO VII. FONDO DE DESASTRES NATURALES</t>
  </si>
  <si>
    <t>GASTO FEDERAL AUTORIZADO CON CARGO AL RAMO 23 Y FIDEICOMISO FONDEN POR ENTIDAD FEDERATIVA
ENERO-DICIEMBRE DE 2020</t>
  </si>
  <si>
    <t>(Millones de pesos) </t>
  </si>
  <si>
    <t>Concepto</t>
  </si>
  <si>
    <t>Ramo 23</t>
  </si>
  <si>
    <t>Recursos autorizados</t>
  </si>
  <si>
    <r>
      <t xml:space="preserve">Fideicomiso FONDEN </t>
    </r>
    <r>
      <rPr>
        <vertAlign val="superscript"/>
        <sz val="9"/>
        <color theme="0"/>
        <rFont val="Montserrat"/>
      </rPr>
      <t>1_/</t>
    </r>
  </si>
  <si>
    <t>Estructura
%</t>
  </si>
  <si>
    <t xml:space="preserve">Total </t>
  </si>
  <si>
    <t>Baja California</t>
  </si>
  <si>
    <t>Baja California Sur</t>
  </si>
  <si>
    <t>Campeche</t>
  </si>
  <si>
    <t>Chiapas</t>
  </si>
  <si>
    <t>Chihuahua</t>
  </si>
  <si>
    <t>Colima</t>
  </si>
  <si>
    <t>Durango</t>
  </si>
  <si>
    <t>Estado de México</t>
  </si>
  <si>
    <t>Guerrero</t>
  </si>
  <si>
    <t>Jalisco</t>
  </si>
  <si>
    <t>Morelos</t>
  </si>
  <si>
    <t>Nayarit</t>
  </si>
  <si>
    <t>Nuevo León</t>
  </si>
  <si>
    <t>Oaxaca</t>
  </si>
  <si>
    <t>Puebla</t>
  </si>
  <si>
    <t>Quintana Roo</t>
  </si>
  <si>
    <t>Sinaloa</t>
  </si>
  <si>
    <t>Sonora</t>
  </si>
  <si>
    <t>Tabasco</t>
  </si>
  <si>
    <t>Tamaulipas</t>
  </si>
  <si>
    <t>Veracruz de Ignacio de la Llave</t>
  </si>
  <si>
    <t>Yucatán</t>
  </si>
  <si>
    <t>EGIR</t>
  </si>
  <si>
    <t>Fondo para la Atención de Emergencias</t>
  </si>
  <si>
    <t>Seguros y Transferencia de Riesgos </t>
  </si>
  <si>
    <t>Contratación de Servicios </t>
  </si>
  <si>
    <t>Recursos transferidos</t>
  </si>
  <si>
    <t>Nota: Las sumas parciales pueden no coincidir debido al redondeo de las cifras.</t>
  </si>
  <si>
    <r>
      <t>1_/</t>
    </r>
    <r>
      <rPr>
        <sz val="8"/>
        <color theme="1"/>
        <rFont val="Montserrat"/>
      </rPr>
      <t xml:space="preserve"> Fideicomiso constituido en BANOBRAS, S.N.C. en junio de 1999.</t>
    </r>
  </si>
  <si>
    <t>Fuente: Secretaría de Hacienda y Crédito Público.</t>
  </si>
  <si>
    <t>Infraestructura Pública</t>
  </si>
  <si>
    <t>Carretero</t>
  </si>
  <si>
    <t>Forestal y de Viveros</t>
  </si>
  <si>
    <t>Hidráulico</t>
  </si>
  <si>
    <t>Militar</t>
  </si>
  <si>
    <t>Monumentos</t>
  </si>
  <si>
    <t>Naval</t>
  </si>
  <si>
    <t>Pesquero y Acuícola</t>
  </si>
  <si>
    <t>Residuos Sólidos</t>
  </si>
  <si>
    <t>Salud</t>
  </si>
  <si>
    <t>Urbano</t>
  </si>
  <si>
    <t>Vivienda</t>
  </si>
  <si>
    <t>Zonas Costeras</t>
  </si>
  <si>
    <r>
      <t>Educativo</t>
    </r>
    <r>
      <rPr>
        <vertAlign val="superscript"/>
        <sz val="9"/>
        <color theme="1"/>
        <rFont val="Montserrat"/>
      </rPr>
      <t>2_/</t>
    </r>
  </si>
  <si>
    <r>
      <t>2_/</t>
    </r>
    <r>
      <rPr>
        <sz val="8"/>
        <color theme="1"/>
        <rFont val="Montserrat"/>
      </rPr>
      <t xml:space="preserve"> Incluye recursos autorizados para infraestructura deportiva.</t>
    </r>
  </si>
  <si>
    <t>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</si>
</sst>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#,##0.0_ ;\-#,##0.0\ "/>
    <numFmt numFmtId="166" formatCode="_-* #,##0.0_-;\-* #,##0.0_-;_-* &quot;-&quot;??_-;_-@_-"/>
    <numFmt numFmtId="167" formatCode="_-#,##0.0,,_-;\-#,##0.0,,_-;_-&quot;-&quot;_-;_-@_-"/>
    <numFmt numFmtId="168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Montserrat"/>
    </font>
    <font>
      <b/>
      <sz val="11"/>
      <name val="Montserrat"/>
    </font>
    <font>
      <sz val="10"/>
      <color theme="1"/>
      <name val="Montserrat"/>
    </font>
    <font>
      <b/>
      <sz val="10"/>
      <color theme="0"/>
      <name val="Montserrat"/>
    </font>
    <font>
      <vertAlign val="superscript"/>
      <sz val="9"/>
      <color theme="0"/>
      <name val="Montserrat"/>
    </font>
    <font>
      <sz val="10"/>
      <color theme="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11"/>
      <color theme="1"/>
      <name val="Segoe UI"/>
      <family val="2"/>
    </font>
    <font>
      <b/>
      <sz val="10"/>
      <color theme="1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sz val="9"/>
      <color theme="1"/>
      <name val="Soberana Sans"/>
      <family val="3"/>
    </font>
    <font>
      <sz val="9"/>
      <color theme="1"/>
      <name val="Soberana Sans"/>
      <family val="3"/>
    </font>
    <font>
      <vertAlign val="superscript"/>
      <sz val="9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0">
    <xf numFmtId="0" fontId="0" fillId="0" borderId="0" xfId="0"/>
    <xf numFmtId="0" fontId="6" fillId="2" borderId="0" xfId="2" applyFont="1" applyFill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164" fontId="9" fillId="5" borderId="0" xfId="0" applyNumberFormat="1" applyFont="1" applyFill="1" applyAlignment="1">
      <alignment horizontal="right" vertical="center" wrapText="1"/>
    </xf>
    <xf numFmtId="43" fontId="0" fillId="0" borderId="0" xfId="1" applyFont="1"/>
    <xf numFmtId="0" fontId="10" fillId="5" borderId="0" xfId="0" applyFont="1" applyFill="1" applyAlignment="1">
      <alignment vertical="center"/>
    </xf>
    <xf numFmtId="164" fontId="10" fillId="5" borderId="0" xfId="0" applyNumberFormat="1" applyFont="1" applyFill="1" applyAlignment="1">
      <alignment horizontal="right" vertical="center"/>
    </xf>
    <xf numFmtId="165" fontId="10" fillId="5" borderId="0" xfId="1" applyNumberFormat="1" applyFont="1" applyFill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10" fillId="5" borderId="0" xfId="0" applyFont="1" applyFill="1" applyAlignment="1">
      <alignment vertical="center" wrapText="1"/>
    </xf>
    <xf numFmtId="164" fontId="10" fillId="5" borderId="0" xfId="0" applyNumberFormat="1" applyFont="1" applyFill="1" applyAlignment="1">
      <alignment horizontal="right" vertical="center" wrapText="1"/>
    </xf>
    <xf numFmtId="164" fontId="9" fillId="5" borderId="0" xfId="0" applyNumberFormat="1" applyFont="1" applyFill="1" applyAlignment="1">
      <alignment horizontal="right" vertical="center"/>
    </xf>
    <xf numFmtId="165" fontId="9" fillId="5" borderId="0" xfId="1" applyNumberFormat="1" applyFont="1" applyFill="1" applyAlignment="1">
      <alignment horizontal="right" vertical="center" wrapText="1"/>
    </xf>
    <xf numFmtId="4" fontId="11" fillId="0" borderId="0" xfId="0" applyNumberFormat="1" applyFont="1" applyAlignment="1">
      <alignment vertical="center" wrapText="1"/>
    </xf>
    <xf numFmtId="166" fontId="0" fillId="0" borderId="0" xfId="1" applyNumberFormat="1" applyFont="1"/>
    <xf numFmtId="164" fontId="12" fillId="6" borderId="2" xfId="3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indent="1"/>
    </xf>
    <xf numFmtId="167" fontId="15" fillId="0" borderId="0" xfId="0" applyNumberFormat="1" applyFont="1"/>
    <xf numFmtId="0" fontId="16" fillId="0" borderId="0" xfId="0" applyFont="1" applyAlignment="1">
      <alignment horizontal="left" indent="1"/>
    </xf>
    <xf numFmtId="167" fontId="16" fillId="0" borderId="0" xfId="0" applyNumberFormat="1" applyFont="1"/>
    <xf numFmtId="166" fontId="0" fillId="0" borderId="0" xfId="0" applyNumberFormat="1"/>
    <xf numFmtId="0" fontId="12" fillId="6" borderId="2" xfId="3" applyFont="1" applyFill="1" applyBorder="1" applyAlignment="1">
      <alignment vertical="top" wrapText="1"/>
    </xf>
    <xf numFmtId="0" fontId="12" fillId="6" borderId="2" xfId="3" applyFont="1" applyFill="1" applyBorder="1" applyAlignment="1">
      <alignment horizontal="right" vertical="top" wrapText="1"/>
    </xf>
    <xf numFmtId="168" fontId="0" fillId="0" borderId="0" xfId="1" applyNumberFormat="1" applyFont="1"/>
    <xf numFmtId="0" fontId="16" fillId="0" borderId="0" xfId="0" applyFont="1"/>
    <xf numFmtId="164" fontId="15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3" applyFont="1" applyFill="1" applyBorder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 wrapText="1"/>
    </xf>
  </cellXfs>
  <cellStyles count="4">
    <cellStyle name="Millares" xfId="1" builtinId="3"/>
    <cellStyle name="Normal" xfId="0" builtinId="0"/>
    <cellStyle name="Normal 2 2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B25" sqref="B25"/>
    </sheetView>
  </sheetViews>
  <sheetFormatPr baseColWidth="10" defaultRowHeight="15" x14ac:dyDescent="0.25"/>
  <cols>
    <col min="1" max="1" width="37.28515625" bestFit="1" customWidth="1"/>
    <col min="2" max="2" width="9" customWidth="1"/>
    <col min="3" max="3" width="15.140625" customWidth="1"/>
    <col min="4" max="4" width="14" customWidth="1"/>
    <col min="5" max="5" width="15.28515625" bestFit="1" customWidth="1"/>
    <col min="6" max="6" width="15.140625" bestFit="1" customWidth="1"/>
    <col min="7" max="7" width="11.85546875" bestFit="1" customWidth="1"/>
  </cols>
  <sheetData>
    <row r="1" spans="1:7" ht="58.5" customHeight="1" x14ac:dyDescent="0.25">
      <c r="A1" s="30" t="s">
        <v>0</v>
      </c>
      <c r="B1" s="30"/>
      <c r="C1" s="31" t="s">
        <v>1</v>
      </c>
      <c r="D1" s="31"/>
    </row>
    <row r="2" spans="1:7" ht="15.75" customHeight="1" x14ac:dyDescent="0.25">
      <c r="A2" s="32" t="s">
        <v>2</v>
      </c>
      <c r="B2" s="32"/>
      <c r="C2" s="32"/>
      <c r="D2" s="32"/>
    </row>
    <row r="3" spans="1:7" ht="47.25" customHeight="1" x14ac:dyDescent="0.25">
      <c r="A3" s="30" t="s">
        <v>3</v>
      </c>
      <c r="B3" s="30"/>
      <c r="C3" s="30"/>
      <c r="D3" s="30"/>
    </row>
    <row r="4" spans="1:7" ht="18.75" customHeight="1" thickBot="1" x14ac:dyDescent="0.3">
      <c r="A4" s="30" t="s">
        <v>4</v>
      </c>
      <c r="B4" s="30"/>
      <c r="C4" s="30"/>
      <c r="D4" s="30"/>
    </row>
    <row r="5" spans="1:7" ht="6" customHeight="1" x14ac:dyDescent="0.3">
      <c r="A5" s="33"/>
      <c r="B5" s="33"/>
      <c r="C5" s="33"/>
      <c r="D5" s="33"/>
    </row>
    <row r="6" spans="1:7" ht="18" customHeight="1" x14ac:dyDescent="0.25">
      <c r="A6" s="34" t="s">
        <v>5</v>
      </c>
      <c r="B6" s="34" t="s">
        <v>6</v>
      </c>
      <c r="C6" s="34" t="s">
        <v>7</v>
      </c>
      <c r="D6" s="34"/>
    </row>
    <row r="7" spans="1:7" ht="30.75" x14ac:dyDescent="0.25">
      <c r="A7" s="34"/>
      <c r="B7" s="34"/>
      <c r="C7" s="1" t="s">
        <v>8</v>
      </c>
      <c r="D7" s="1" t="s">
        <v>9</v>
      </c>
    </row>
    <row r="8" spans="1:7" ht="3" customHeight="1" thickBot="1" x14ac:dyDescent="0.3">
      <c r="A8" s="2"/>
      <c r="B8" s="2"/>
      <c r="C8" s="2"/>
      <c r="D8" s="2"/>
    </row>
    <row r="9" spans="1:7" ht="3" customHeight="1" thickBot="1" x14ac:dyDescent="0.3">
      <c r="A9" s="2"/>
      <c r="B9" s="2"/>
      <c r="C9" s="2"/>
      <c r="D9" s="2"/>
    </row>
    <row r="10" spans="1:7" x14ac:dyDescent="0.25">
      <c r="A10" s="3" t="s">
        <v>10</v>
      </c>
      <c r="B10" s="4">
        <f>SUM(B11:B37)</f>
        <v>27321.096928999999</v>
      </c>
      <c r="C10" s="4">
        <f>SUM(C11:C37)</f>
        <v>13764.328180197799</v>
      </c>
      <c r="D10" s="4">
        <f>SUM(D11:D37)</f>
        <v>100.00000000000001</v>
      </c>
      <c r="F10" s="5"/>
    </row>
    <row r="11" spans="1:7" ht="15" customHeight="1" x14ac:dyDescent="0.25">
      <c r="A11" s="6" t="s">
        <v>11</v>
      </c>
      <c r="B11" s="4"/>
      <c r="C11" s="7">
        <v>17.470105</v>
      </c>
      <c r="D11" s="8">
        <f>+(C11/$C$10)*100</f>
        <v>0.12692304899510864</v>
      </c>
      <c r="G11" s="9"/>
    </row>
    <row r="12" spans="1:7" ht="15" customHeight="1" x14ac:dyDescent="0.25">
      <c r="A12" s="6" t="s">
        <v>12</v>
      </c>
      <c r="B12" s="4"/>
      <c r="C12" s="7">
        <v>303.68262054000002</v>
      </c>
      <c r="D12" s="8">
        <f t="shared" ref="D12:D29" si="0">+(C12/$C$10)*100</f>
        <v>2.2063018010344764</v>
      </c>
      <c r="G12" s="9"/>
    </row>
    <row r="13" spans="1:7" x14ac:dyDescent="0.25">
      <c r="A13" s="6" t="s">
        <v>13</v>
      </c>
      <c r="B13" s="4"/>
      <c r="C13" s="7">
        <f>202.589615+13.742818</f>
        <v>216.33243300000001</v>
      </c>
      <c r="D13" s="8">
        <f t="shared" si="0"/>
        <v>1.571689007758686</v>
      </c>
      <c r="E13" s="10"/>
      <c r="F13" s="11"/>
      <c r="G13" s="9"/>
    </row>
    <row r="14" spans="1:7" x14ac:dyDescent="0.25">
      <c r="A14" s="6" t="s">
        <v>14</v>
      </c>
      <c r="B14" s="4"/>
      <c r="C14" s="7">
        <f>441.64510601+2055.399128</f>
        <v>2497.0442340099999</v>
      </c>
      <c r="D14" s="8">
        <f t="shared" si="0"/>
        <v>18.141417447474115</v>
      </c>
      <c r="E14" s="10"/>
      <c r="F14" s="11"/>
      <c r="G14" s="9"/>
    </row>
    <row r="15" spans="1:7" x14ac:dyDescent="0.25">
      <c r="A15" s="6" t="s">
        <v>15</v>
      </c>
      <c r="B15" s="4"/>
      <c r="C15" s="7">
        <f>8.667248+19.446348</f>
        <v>28.113596000000001</v>
      </c>
      <c r="D15" s="8">
        <f t="shared" si="0"/>
        <v>0.20424967809504813</v>
      </c>
      <c r="E15" s="10"/>
      <c r="F15" s="11"/>
      <c r="G15" s="9"/>
    </row>
    <row r="16" spans="1:7" x14ac:dyDescent="0.25">
      <c r="A16" s="6" t="s">
        <v>16</v>
      </c>
      <c r="B16" s="4"/>
      <c r="C16" s="7">
        <f>38.224707+49.4213042</f>
        <v>87.646011200000004</v>
      </c>
      <c r="D16" s="8">
        <f t="shared" si="0"/>
        <v>0.63676199849763027</v>
      </c>
      <c r="E16" s="10"/>
      <c r="F16" s="11"/>
      <c r="G16" s="9"/>
    </row>
    <row r="17" spans="1:7" x14ac:dyDescent="0.25">
      <c r="A17" s="6" t="s">
        <v>17</v>
      </c>
      <c r="B17" s="4"/>
      <c r="C17" s="7">
        <f>3.558647+63.894632</f>
        <v>67.453278999999995</v>
      </c>
      <c r="D17" s="8">
        <f t="shared" si="0"/>
        <v>0.49005863647629666</v>
      </c>
      <c r="E17" s="10"/>
      <c r="F17" s="11"/>
      <c r="G17" s="9"/>
    </row>
    <row r="18" spans="1:7" x14ac:dyDescent="0.25">
      <c r="A18" s="6" t="s">
        <v>18</v>
      </c>
      <c r="B18" s="4"/>
      <c r="C18" s="7">
        <f>24.5+7.3589124</f>
        <v>31.858912400000001</v>
      </c>
      <c r="D18" s="8">
        <f t="shared" si="0"/>
        <v>0.23145998833298798</v>
      </c>
      <c r="E18" s="10"/>
      <c r="F18" s="11"/>
      <c r="G18" s="9"/>
    </row>
    <row r="19" spans="1:7" x14ac:dyDescent="0.25">
      <c r="A19" s="6" t="s">
        <v>19</v>
      </c>
      <c r="B19" s="4"/>
      <c r="C19" s="7">
        <f>431.25652138+129.397912</f>
        <v>560.65443338</v>
      </c>
      <c r="D19" s="8">
        <f t="shared" si="0"/>
        <v>4.073242268275699</v>
      </c>
      <c r="E19" s="10"/>
      <c r="F19" s="11"/>
      <c r="G19" s="9"/>
    </row>
    <row r="20" spans="1:7" x14ac:dyDescent="0.25">
      <c r="A20" s="6" t="s">
        <v>20</v>
      </c>
      <c r="B20" s="4"/>
      <c r="C20" s="7">
        <f>107.12847+58.153073</f>
        <v>165.281543</v>
      </c>
      <c r="D20" s="8">
        <f t="shared" si="0"/>
        <v>1.2007962963116796</v>
      </c>
      <c r="E20" s="10"/>
      <c r="F20" s="11"/>
      <c r="G20" s="9"/>
    </row>
    <row r="21" spans="1:7" x14ac:dyDescent="0.25">
      <c r="A21" s="6" t="s">
        <v>21</v>
      </c>
      <c r="B21" s="4"/>
      <c r="C21" s="7">
        <v>67.889399999999995</v>
      </c>
      <c r="D21" s="8">
        <f t="shared" si="0"/>
        <v>0.49322712384662415</v>
      </c>
      <c r="G21" s="9"/>
    </row>
    <row r="22" spans="1:7" x14ac:dyDescent="0.25">
      <c r="A22" s="6" t="s">
        <v>22</v>
      </c>
      <c r="B22" s="4"/>
      <c r="C22" s="7">
        <f>160+40</f>
        <v>200</v>
      </c>
      <c r="D22" s="8">
        <f t="shared" si="0"/>
        <v>1.4530313240259134</v>
      </c>
      <c r="E22" s="10"/>
      <c r="F22" s="11"/>
      <c r="G22" s="9"/>
    </row>
    <row r="23" spans="1:7" x14ac:dyDescent="0.25">
      <c r="A23" s="6" t="s">
        <v>23</v>
      </c>
      <c r="B23" s="4"/>
      <c r="C23" s="7">
        <f>27.03535+97.002717</f>
        <v>124.03806700000001</v>
      </c>
      <c r="D23" s="8">
        <f t="shared" si="0"/>
        <v>0.90115598361312499</v>
      </c>
      <c r="E23" s="10"/>
      <c r="F23" s="11"/>
      <c r="G23" s="9"/>
    </row>
    <row r="24" spans="1:7" x14ac:dyDescent="0.25">
      <c r="A24" s="6" t="s">
        <v>24</v>
      </c>
      <c r="B24" s="4"/>
      <c r="C24" s="7">
        <f>530.06115019+229.327398</f>
        <v>759.38854819000005</v>
      </c>
      <c r="D24" s="8">
        <f t="shared" si="0"/>
        <v>5.5170767381331602</v>
      </c>
      <c r="E24" s="10"/>
      <c r="F24" s="11"/>
      <c r="G24" s="9"/>
    </row>
    <row r="25" spans="1:7" x14ac:dyDescent="0.25">
      <c r="A25" s="6" t="s">
        <v>25</v>
      </c>
      <c r="B25" s="4"/>
      <c r="C25" s="7">
        <f>55.783658+3.135</f>
        <v>58.918658000000001</v>
      </c>
      <c r="D25" s="8">
        <f t="shared" si="0"/>
        <v>0.42805327821784989</v>
      </c>
      <c r="E25" s="10"/>
      <c r="F25" s="11"/>
      <c r="G25" s="9"/>
    </row>
    <row r="26" spans="1:7" x14ac:dyDescent="0.25">
      <c r="A26" s="6" t="s">
        <v>26</v>
      </c>
      <c r="B26" s="4"/>
      <c r="C26" s="7">
        <f>54.002155+145.413401</f>
        <v>199.41555599999998</v>
      </c>
      <c r="D26" s="8">
        <f t="shared" si="0"/>
        <v>1.4487852468302183</v>
      </c>
      <c r="E26" s="10"/>
      <c r="F26" s="11"/>
      <c r="G26" s="9"/>
    </row>
    <row r="27" spans="1:7" x14ac:dyDescent="0.25">
      <c r="A27" s="6" t="s">
        <v>27</v>
      </c>
      <c r="B27" s="4"/>
      <c r="C27" s="7">
        <f>393.475141+309.66975</f>
        <v>703.14489100000003</v>
      </c>
      <c r="D27" s="8">
        <f t="shared" si="0"/>
        <v>5.1084577597589327</v>
      </c>
      <c r="E27" s="10"/>
      <c r="F27" s="11"/>
      <c r="G27" s="9"/>
    </row>
    <row r="28" spans="1:7" x14ac:dyDescent="0.25">
      <c r="A28" s="6" t="s">
        <v>28</v>
      </c>
      <c r="B28" s="4"/>
      <c r="C28" s="7">
        <f>257.0533+18.314251</f>
        <v>275.36755099999999</v>
      </c>
      <c r="D28" s="8">
        <f t="shared" si="0"/>
        <v>2.0005883861165161</v>
      </c>
      <c r="E28" s="10"/>
      <c r="F28" s="11"/>
      <c r="G28" s="9"/>
    </row>
    <row r="29" spans="1:7" x14ac:dyDescent="0.25">
      <c r="A29" s="12" t="s">
        <v>29</v>
      </c>
      <c r="B29" s="4"/>
      <c r="C29" s="7">
        <f>79.87409328+1621.985867</f>
        <v>1701.85996028</v>
      </c>
      <c r="D29" s="8">
        <f t="shared" si="0"/>
        <v>12.364279156961684</v>
      </c>
      <c r="E29" s="10"/>
      <c r="F29" s="11"/>
      <c r="G29" s="9"/>
    </row>
    <row r="30" spans="1:7" x14ac:dyDescent="0.25">
      <c r="A30" s="12" t="s">
        <v>30</v>
      </c>
      <c r="B30" s="4"/>
      <c r="C30" s="7">
        <f>1.191+40.179416</f>
        <v>41.370416000000006</v>
      </c>
      <c r="D30" s="8">
        <f>+(C30/$C$10)*100</f>
        <v>0.30056255167991419</v>
      </c>
      <c r="E30" s="10"/>
      <c r="F30" s="11"/>
      <c r="G30" s="9"/>
    </row>
    <row r="31" spans="1:7" x14ac:dyDescent="0.25">
      <c r="A31" s="12" t="s">
        <v>31</v>
      </c>
      <c r="B31" s="13"/>
      <c r="C31" s="7">
        <f>456.462716+818.188739</f>
        <v>1274.6514550000002</v>
      </c>
      <c r="D31" s="8">
        <f t="shared" ref="D31:D35" si="1">+(C31/$C$10)*100</f>
        <v>9.2605424566510361</v>
      </c>
      <c r="E31" s="10"/>
      <c r="F31" s="11"/>
      <c r="G31" s="9"/>
    </row>
    <row r="32" spans="1:7" x14ac:dyDescent="0.25">
      <c r="A32" s="12" t="s">
        <v>32</v>
      </c>
      <c r="B32" s="13"/>
      <c r="C32" s="7">
        <f>44.240335+57.8919118778</f>
        <v>102.1322468778</v>
      </c>
      <c r="D32" s="8">
        <f t="shared" si="1"/>
        <v>0.74200676953295597</v>
      </c>
      <c r="E32" s="10"/>
      <c r="F32" s="11"/>
      <c r="G32" s="9"/>
    </row>
    <row r="33" spans="1:7" ht="15" customHeight="1" x14ac:dyDescent="0.25">
      <c r="A33" s="3" t="s">
        <v>33</v>
      </c>
      <c r="B33" s="13"/>
      <c r="C33" s="14">
        <v>9.2183744999999995</v>
      </c>
      <c r="D33" s="15">
        <f t="shared" si="1"/>
        <v>6.6972934525508593E-2</v>
      </c>
      <c r="G33" s="9"/>
    </row>
    <row r="34" spans="1:7" ht="15" customHeight="1" x14ac:dyDescent="0.25">
      <c r="A34" s="3" t="s">
        <v>34</v>
      </c>
      <c r="B34" s="13"/>
      <c r="C34" s="14">
        <f>396.13955674+227.8511314+46.51181455+344.22597904+261.7585109+326.94731874</f>
        <v>1603.4343113700002</v>
      </c>
      <c r="D34" s="15">
        <f t="shared" si="1"/>
        <v>11.64920140219265</v>
      </c>
      <c r="G34" s="9"/>
    </row>
    <row r="35" spans="1:7" ht="15" customHeight="1" x14ac:dyDescent="0.25">
      <c r="A35" s="3" t="s">
        <v>35</v>
      </c>
      <c r="B35" s="13"/>
      <c r="C35" s="14">
        <f>1570.92847354+1096.75912</f>
        <v>2667.6875935399999</v>
      </c>
      <c r="D35" s="15">
        <f t="shared" si="1"/>
        <v>19.381168180644647</v>
      </c>
      <c r="E35" s="16"/>
      <c r="F35" s="17"/>
      <c r="G35" s="9"/>
    </row>
    <row r="36" spans="1:7" x14ac:dyDescent="0.25">
      <c r="A36" s="3" t="s">
        <v>36</v>
      </c>
      <c r="B36" s="13"/>
      <c r="C36" s="14">
        <f>0.13512495+0.13885896</f>
        <v>0.27398391</v>
      </c>
      <c r="D36" s="15">
        <f>+(C36/$C$10)*100</f>
        <v>1.9905360175454835E-3</v>
      </c>
      <c r="E36" s="11"/>
      <c r="F36" s="5"/>
      <c r="G36" s="9"/>
    </row>
    <row r="37" spans="1:7" ht="15.75" thickBot="1" x14ac:dyDescent="0.3">
      <c r="A37" s="3" t="s">
        <v>37</v>
      </c>
      <c r="B37" s="18">
        <f>838.25+838.25+838.25+838.25+10968.096929+13000</f>
        <v>27321.096928999999</v>
      </c>
      <c r="C37" s="7"/>
      <c r="D37" s="8"/>
      <c r="G37" s="9"/>
    </row>
    <row r="38" spans="1:7" x14ac:dyDescent="0.25">
      <c r="A38" s="35" t="s">
        <v>38</v>
      </c>
      <c r="B38" s="35"/>
      <c r="C38" s="35"/>
      <c r="D38" s="35"/>
      <c r="G38" s="9"/>
    </row>
    <row r="39" spans="1:7" x14ac:dyDescent="0.25">
      <c r="A39" s="36" t="s">
        <v>39</v>
      </c>
      <c r="B39" s="36"/>
      <c r="C39" s="36"/>
      <c r="D39" s="36"/>
      <c r="G39" s="9"/>
    </row>
    <row r="40" spans="1:7" x14ac:dyDescent="0.25">
      <c r="A40" s="29" t="s">
        <v>40</v>
      </c>
      <c r="B40" s="29"/>
      <c r="C40" s="29"/>
      <c r="D40" s="29"/>
      <c r="G40" s="9"/>
    </row>
  </sheetData>
  <mergeCells count="12">
    <mergeCell ref="A40:D40"/>
    <mergeCell ref="A1:B1"/>
    <mergeCell ref="C1:D1"/>
    <mergeCell ref="A2:D2"/>
    <mergeCell ref="A3:D3"/>
    <mergeCell ref="A4:D4"/>
    <mergeCell ref="A5:D5"/>
    <mergeCell ref="A6:A7"/>
    <mergeCell ref="B6:B7"/>
    <mergeCell ref="C6:D6"/>
    <mergeCell ref="A38:D38"/>
    <mergeCell ref="A39:D39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5" workbookViewId="0">
      <selection activeCell="A35" sqref="A35"/>
    </sheetView>
  </sheetViews>
  <sheetFormatPr baseColWidth="10" defaultRowHeight="15" x14ac:dyDescent="0.25"/>
  <cols>
    <col min="1" max="1" width="46.140625" bestFit="1" customWidth="1"/>
    <col min="2" max="2" width="9" bestFit="1" customWidth="1"/>
    <col min="3" max="3" width="15.140625" customWidth="1"/>
    <col min="4" max="4" width="14" customWidth="1"/>
    <col min="5" max="5" width="12.42578125" customWidth="1"/>
    <col min="6" max="6" width="12.42578125" bestFit="1" customWidth="1"/>
    <col min="7" max="7" width="11.42578125" customWidth="1"/>
    <col min="8" max="8" width="11.85546875" bestFit="1" customWidth="1"/>
  </cols>
  <sheetData>
    <row r="1" spans="1:11" ht="58.5" customHeight="1" x14ac:dyDescent="0.25">
      <c r="A1" s="30" t="s">
        <v>0</v>
      </c>
      <c r="B1" s="30"/>
      <c r="C1" s="31" t="s">
        <v>1</v>
      </c>
      <c r="D1" s="31"/>
    </row>
    <row r="2" spans="1:11" ht="15.75" customHeight="1" x14ac:dyDescent="0.25">
      <c r="A2" s="32" t="s">
        <v>2</v>
      </c>
      <c r="B2" s="32"/>
      <c r="C2" s="32"/>
      <c r="D2" s="32"/>
    </row>
    <row r="3" spans="1:11" ht="47.25" customHeight="1" x14ac:dyDescent="0.25">
      <c r="A3" s="30" t="s">
        <v>3</v>
      </c>
      <c r="B3" s="30"/>
      <c r="C3" s="30"/>
      <c r="D3" s="30"/>
    </row>
    <row r="4" spans="1:11" ht="18.75" thickBot="1" x14ac:dyDescent="0.3">
      <c r="A4" s="30" t="s">
        <v>4</v>
      </c>
      <c r="B4" s="30"/>
      <c r="C4" s="30"/>
      <c r="D4" s="30"/>
    </row>
    <row r="5" spans="1:11" ht="6" customHeight="1" x14ac:dyDescent="0.3">
      <c r="A5" s="33"/>
      <c r="B5" s="33"/>
      <c r="C5" s="33"/>
      <c r="D5" s="33"/>
    </row>
    <row r="6" spans="1:11" ht="18" customHeight="1" x14ac:dyDescent="0.25">
      <c r="A6" s="34" t="s">
        <v>5</v>
      </c>
      <c r="B6" s="34" t="s">
        <v>6</v>
      </c>
      <c r="C6" s="34" t="s">
        <v>7</v>
      </c>
      <c r="D6" s="34"/>
    </row>
    <row r="7" spans="1:11" ht="30.75" x14ac:dyDescent="0.25">
      <c r="A7" s="34"/>
      <c r="B7" s="34"/>
      <c r="C7" s="1" t="s">
        <v>8</v>
      </c>
      <c r="D7" s="1" t="s">
        <v>9</v>
      </c>
    </row>
    <row r="8" spans="1:11" ht="3" customHeight="1" thickBot="1" x14ac:dyDescent="0.3">
      <c r="A8" s="2"/>
      <c r="B8" s="2"/>
      <c r="C8" s="2"/>
      <c r="D8" s="2"/>
    </row>
    <row r="9" spans="1:11" ht="3" customHeight="1" thickBot="1" x14ac:dyDescent="0.3">
      <c r="A9" s="2"/>
      <c r="B9" s="2"/>
      <c r="C9" s="2"/>
      <c r="D9" s="2"/>
    </row>
    <row r="10" spans="1:11" ht="15" customHeight="1" x14ac:dyDescent="0.25">
      <c r="A10" s="3" t="s">
        <v>10</v>
      </c>
      <c r="B10" s="4">
        <f>SUM(B11:B30)</f>
        <v>27321.096928999999</v>
      </c>
      <c r="C10" s="4">
        <f>SUM(C11+C29+C26+C27+C28)</f>
        <v>13764.328180197799</v>
      </c>
      <c r="D10" s="4">
        <f>+D11+D29+D26+D27+D28</f>
        <v>100</v>
      </c>
      <c r="F10" s="5"/>
    </row>
    <row r="11" spans="1:11" x14ac:dyDescent="0.25">
      <c r="A11" s="3" t="s">
        <v>41</v>
      </c>
      <c r="B11" s="4"/>
      <c r="C11" s="4">
        <f>SUM(C12:C25)</f>
        <v>9483.7139168777994</v>
      </c>
      <c r="D11" s="4">
        <f>SUM(D12:D25)</f>
        <v>68.900666946619651</v>
      </c>
      <c r="F11" s="5"/>
    </row>
    <row r="12" spans="1:11" x14ac:dyDescent="0.25">
      <c r="A12" s="12" t="s">
        <v>42</v>
      </c>
      <c r="B12" s="4"/>
      <c r="C12" s="13">
        <f>1818.90835205+4655.958497</f>
        <v>6474.8668490499995</v>
      </c>
      <c r="D12" s="13">
        <f t="shared" ref="D12:D29" si="0">+(C12/$C$10)*100</f>
        <v>47.040921752833079</v>
      </c>
      <c r="E12" s="19"/>
      <c r="F12" s="20"/>
      <c r="G12" s="9"/>
      <c r="J12" s="21"/>
      <c r="K12" s="22"/>
    </row>
    <row r="13" spans="1:11" x14ac:dyDescent="0.25">
      <c r="A13" s="12" t="s">
        <v>54</v>
      </c>
      <c r="B13" s="4"/>
      <c r="C13" s="13">
        <v>118.33624040000001</v>
      </c>
      <c r="D13" s="13">
        <v>0.85973132034330402</v>
      </c>
      <c r="E13" s="28"/>
      <c r="F13" s="28"/>
      <c r="G13" s="5"/>
    </row>
    <row r="14" spans="1:11" x14ac:dyDescent="0.25">
      <c r="A14" s="12" t="s">
        <v>43</v>
      </c>
      <c r="B14" s="4"/>
      <c r="C14" s="13">
        <v>93.294822999999994</v>
      </c>
      <c r="D14" s="13">
        <f t="shared" si="0"/>
        <v>0.6778015009422661</v>
      </c>
      <c r="E14" s="19"/>
    </row>
    <row r="15" spans="1:11" x14ac:dyDescent="0.25">
      <c r="A15" s="12" t="s">
        <v>44</v>
      </c>
      <c r="B15" s="4"/>
      <c r="C15" s="13">
        <f>983.63498735+482.632449</f>
        <v>1466.26743635</v>
      </c>
      <c r="D15" s="13">
        <f t="shared" si="0"/>
        <v>10.652662572078611</v>
      </c>
      <c r="E15" s="19"/>
      <c r="F15" s="20"/>
      <c r="G15" s="5"/>
      <c r="H15" s="9"/>
    </row>
    <row r="16" spans="1:11" x14ac:dyDescent="0.25">
      <c r="A16" s="12" t="s">
        <v>45</v>
      </c>
      <c r="B16" s="4"/>
      <c r="C16" s="13">
        <v>3.3040229999999999</v>
      </c>
      <c r="D16" s="13">
        <f t="shared" si="0"/>
        <v>2.4004244571510354E-2</v>
      </c>
      <c r="E16" s="19"/>
    </row>
    <row r="17" spans="1:10" x14ac:dyDescent="0.25">
      <c r="A17" s="12" t="s">
        <v>46</v>
      </c>
      <c r="B17" s="4"/>
      <c r="C17" s="13">
        <f>7.547966+104.9041979978</f>
        <v>112.4521639978</v>
      </c>
      <c r="D17" s="13">
        <f t="shared" si="0"/>
        <v>0.81698258371651244</v>
      </c>
      <c r="E17" s="19"/>
      <c r="F17" s="20"/>
      <c r="G17" s="5"/>
    </row>
    <row r="18" spans="1:10" x14ac:dyDescent="0.25">
      <c r="A18" s="12" t="s">
        <v>47</v>
      </c>
      <c r="B18" s="4"/>
      <c r="C18" s="13">
        <f>193.188906+132.970055</f>
        <v>326.15896099999998</v>
      </c>
      <c r="D18" s="13">
        <f t="shared" si="0"/>
        <v>2.3695959347237312</v>
      </c>
      <c r="E18" s="19"/>
      <c r="F18" s="20"/>
      <c r="G18" s="5"/>
    </row>
    <row r="19" spans="1:10" x14ac:dyDescent="0.25">
      <c r="A19" s="12" t="s">
        <v>48</v>
      </c>
      <c r="B19" s="4"/>
      <c r="C19" s="13">
        <f>500.758047+115</f>
        <v>615.75804700000003</v>
      </c>
      <c r="D19" s="13">
        <f t="shared" si="0"/>
        <v>4.4735786515601035</v>
      </c>
      <c r="E19" s="19"/>
      <c r="F19" s="20"/>
      <c r="G19" s="5"/>
    </row>
    <row r="20" spans="1:10" x14ac:dyDescent="0.25">
      <c r="A20" s="12" t="s">
        <v>49</v>
      </c>
      <c r="B20" s="4"/>
      <c r="C20" s="13">
        <v>7.3325498800000002</v>
      </c>
      <c r="D20" s="13">
        <f t="shared" si="0"/>
        <v>5.3272123303112262E-2</v>
      </c>
      <c r="F20" s="20"/>
      <c r="G20" s="5"/>
    </row>
    <row r="21" spans="1:10" x14ac:dyDescent="0.25">
      <c r="A21" s="12" t="s">
        <v>50</v>
      </c>
      <c r="B21" s="4"/>
      <c r="C21" s="13">
        <f>19.30451+60.7844</f>
        <v>80.088909999999998</v>
      </c>
      <c r="D21" s="13">
        <f t="shared" si="0"/>
        <v>0.58185847468546115</v>
      </c>
      <c r="F21" s="17"/>
      <c r="G21" s="5"/>
    </row>
    <row r="22" spans="1:10" x14ac:dyDescent="0.25">
      <c r="A22" s="12" t="s">
        <v>56</v>
      </c>
      <c r="B22" s="4"/>
      <c r="C22" s="13">
        <v>27.267099000000002</v>
      </c>
      <c r="D22" s="13">
        <f t="shared" si="0"/>
        <v>0.19809974481157833</v>
      </c>
      <c r="F22" s="17"/>
      <c r="G22" s="5"/>
    </row>
    <row r="23" spans="1:10" x14ac:dyDescent="0.25">
      <c r="A23" s="12" t="s">
        <v>51</v>
      </c>
      <c r="B23" s="4"/>
      <c r="C23" s="13">
        <f>9.393794+56.451983</f>
        <v>65.845776999999998</v>
      </c>
      <c r="D23" s="13">
        <f t="shared" si="0"/>
        <v>0.47837988267912512</v>
      </c>
      <c r="F23" s="17"/>
      <c r="G23" s="5"/>
    </row>
    <row r="24" spans="1:10" x14ac:dyDescent="0.25">
      <c r="A24" s="12" t="s">
        <v>52</v>
      </c>
      <c r="B24" s="4"/>
      <c r="C24" s="13">
        <f>49.513508+39.90173</f>
        <v>89.415238000000002</v>
      </c>
      <c r="D24" s="13">
        <f t="shared" si="0"/>
        <v>0.64961570829616089</v>
      </c>
      <c r="F24" s="17"/>
      <c r="G24" s="5"/>
    </row>
    <row r="25" spans="1:10" x14ac:dyDescent="0.25">
      <c r="A25" s="12" t="s">
        <v>53</v>
      </c>
      <c r="B25" s="4"/>
      <c r="C25" s="13">
        <v>3.3257992000000001</v>
      </c>
      <c r="D25" s="13">
        <f t="shared" si="0"/>
        <v>2.416245207510162E-2</v>
      </c>
      <c r="F25" s="17"/>
      <c r="G25" s="5"/>
    </row>
    <row r="26" spans="1:10" x14ac:dyDescent="0.25">
      <c r="A26" s="3" t="s">
        <v>33</v>
      </c>
      <c r="B26" s="13"/>
      <c r="C26" s="14">
        <v>9.2183744999999995</v>
      </c>
      <c r="D26" s="4">
        <f t="shared" si="0"/>
        <v>6.6972934525508593E-2</v>
      </c>
      <c r="F26" s="17"/>
      <c r="G26" s="5"/>
    </row>
    <row r="27" spans="1:10" x14ac:dyDescent="0.25">
      <c r="A27" s="3" t="s">
        <v>34</v>
      </c>
      <c r="B27" s="13"/>
      <c r="C27" s="14">
        <f>396.13955674+227.8511314+46.51181455+344.22597904+261.7585109+326.94731874</f>
        <v>1603.4343113700002</v>
      </c>
      <c r="D27" s="4">
        <f t="shared" si="0"/>
        <v>11.64920140219265</v>
      </c>
      <c r="E27" s="5"/>
      <c r="F27" s="17"/>
      <c r="G27" s="5"/>
    </row>
    <row r="28" spans="1:10" x14ac:dyDescent="0.25">
      <c r="A28" s="3" t="s">
        <v>35</v>
      </c>
      <c r="B28" s="13"/>
      <c r="C28" s="14">
        <f>1570.92847354+1096.75912</f>
        <v>2667.6875935399999</v>
      </c>
      <c r="D28" s="4">
        <f t="shared" si="0"/>
        <v>19.381168180644647</v>
      </c>
      <c r="E28" s="5"/>
      <c r="F28" s="17"/>
      <c r="G28" s="5"/>
    </row>
    <row r="29" spans="1:10" x14ac:dyDescent="0.25">
      <c r="A29" s="3" t="s">
        <v>36</v>
      </c>
      <c r="B29" s="13"/>
      <c r="C29" s="14">
        <f>0.13512495+0.13885896</f>
        <v>0.27398391</v>
      </c>
      <c r="D29" s="4">
        <f t="shared" si="0"/>
        <v>1.9905360175454835E-3</v>
      </c>
      <c r="F29" s="23"/>
      <c r="G29" s="5"/>
    </row>
    <row r="30" spans="1:10" ht="15.75" thickBot="1" x14ac:dyDescent="0.3">
      <c r="A30" s="24" t="s">
        <v>37</v>
      </c>
      <c r="B30" s="18">
        <f>838.25+838.25+838.25+838.25+10968.096929+13000</f>
        <v>27321.096928999999</v>
      </c>
      <c r="C30" s="25"/>
      <c r="D30" s="25"/>
      <c r="F30" s="5"/>
      <c r="H30" s="5"/>
      <c r="I30" s="5"/>
      <c r="J30" s="5"/>
    </row>
    <row r="31" spans="1:10" x14ac:dyDescent="0.25">
      <c r="A31" s="38" t="s">
        <v>38</v>
      </c>
      <c r="B31" s="38"/>
      <c r="C31" s="38"/>
      <c r="D31" s="38"/>
      <c r="E31" s="5"/>
      <c r="F31" s="5"/>
      <c r="G31" s="5"/>
      <c r="H31" s="5"/>
      <c r="I31" s="5"/>
      <c r="J31" s="5"/>
    </row>
    <row r="32" spans="1:10" ht="13.5" customHeight="1" x14ac:dyDescent="0.25">
      <c r="A32" s="39" t="s">
        <v>39</v>
      </c>
      <c r="B32" s="39"/>
      <c r="C32" s="39"/>
      <c r="D32" s="39"/>
      <c r="E32" s="5"/>
      <c r="F32" s="5"/>
      <c r="G32" s="5"/>
      <c r="H32" s="5"/>
      <c r="I32" s="5"/>
      <c r="J32" s="5"/>
    </row>
    <row r="33" spans="1:10" ht="14.25" customHeight="1" x14ac:dyDescent="0.25">
      <c r="A33" s="39" t="s">
        <v>55</v>
      </c>
      <c r="B33" s="39"/>
      <c r="C33" s="39"/>
      <c r="D33" s="39"/>
      <c r="E33" s="5"/>
      <c r="F33" s="5"/>
      <c r="G33" s="5"/>
      <c r="H33" s="5"/>
      <c r="I33" s="5"/>
      <c r="J33" s="5"/>
    </row>
    <row r="34" spans="1:10" x14ac:dyDescent="0.25">
      <c r="A34" s="37" t="s">
        <v>40</v>
      </c>
      <c r="B34" s="37"/>
      <c r="C34" s="37"/>
      <c r="D34" s="37"/>
      <c r="E34" s="5"/>
      <c r="F34" s="26"/>
      <c r="G34" s="5"/>
      <c r="H34" s="5"/>
      <c r="I34" s="5"/>
      <c r="J34" s="5"/>
    </row>
    <row r="35" spans="1:10" x14ac:dyDescent="0.25">
      <c r="A35" s="27"/>
      <c r="B35" s="27"/>
      <c r="C35" s="27"/>
      <c r="D35" s="27"/>
      <c r="E35" s="5"/>
      <c r="F35" s="5"/>
      <c r="G35" s="5"/>
      <c r="H35" s="5"/>
      <c r="I35" s="5"/>
      <c r="J35" s="5"/>
    </row>
    <row r="36" spans="1:10" x14ac:dyDescent="0.25">
      <c r="E36" s="5"/>
      <c r="F36" s="5"/>
      <c r="G36" s="5"/>
      <c r="H36" s="5"/>
      <c r="I36" s="5"/>
      <c r="J36" s="5"/>
    </row>
    <row r="37" spans="1:10" x14ac:dyDescent="0.25">
      <c r="E37" s="5"/>
      <c r="F37" s="5"/>
      <c r="G37" s="5"/>
      <c r="H37" s="5"/>
      <c r="I37" s="5"/>
      <c r="J37" s="5"/>
    </row>
    <row r="38" spans="1:10" x14ac:dyDescent="0.25">
      <c r="E38" s="5"/>
      <c r="F38" s="5"/>
      <c r="G38" s="5"/>
      <c r="H38" s="5"/>
      <c r="I38" s="5"/>
      <c r="J38" s="5"/>
    </row>
    <row r="39" spans="1:10" x14ac:dyDescent="0.25">
      <c r="E39" s="5"/>
      <c r="F39" s="5"/>
      <c r="G39" s="5"/>
      <c r="H39" s="5"/>
      <c r="I39" s="5"/>
      <c r="J39" s="5"/>
    </row>
    <row r="40" spans="1:10" x14ac:dyDescent="0.25">
      <c r="E40" s="5"/>
      <c r="F40" s="5"/>
      <c r="G40" s="5"/>
      <c r="H40" s="5"/>
      <c r="I40" s="5"/>
      <c r="J40" s="5"/>
    </row>
    <row r="41" spans="1:10" x14ac:dyDescent="0.25">
      <c r="E41" s="5"/>
      <c r="F41" s="5"/>
      <c r="G41" s="5"/>
      <c r="H41" s="5"/>
      <c r="I41" s="5"/>
      <c r="J41" s="5"/>
    </row>
    <row r="42" spans="1:10" x14ac:dyDescent="0.25">
      <c r="E42" s="5"/>
      <c r="F42" s="5"/>
      <c r="G42" s="5"/>
      <c r="H42" s="5"/>
      <c r="I42" s="5"/>
      <c r="J42" s="5"/>
    </row>
  </sheetData>
  <mergeCells count="13">
    <mergeCell ref="A34:D34"/>
    <mergeCell ref="A1:B1"/>
    <mergeCell ref="C1:D1"/>
    <mergeCell ref="A2:D2"/>
    <mergeCell ref="A3:D3"/>
    <mergeCell ref="A4:D4"/>
    <mergeCell ref="A5:D5"/>
    <mergeCell ref="A6:A7"/>
    <mergeCell ref="B6:B7"/>
    <mergeCell ref="C6:D6"/>
    <mergeCell ref="A31:D31"/>
    <mergeCell ref="A32:D32"/>
    <mergeCell ref="A33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</dc:creator>
  <cp:lastModifiedBy>Usuario de Windows</cp:lastModifiedBy>
  <dcterms:created xsi:type="dcterms:W3CDTF">2021-01-19T18:48:30Z</dcterms:created>
  <dcterms:modified xsi:type="dcterms:W3CDTF">2021-01-20T18:17:58Z</dcterms:modified>
</cp:coreProperties>
</file>